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ruppen\chs-data\"/>
    </mc:Choice>
  </mc:AlternateContent>
  <bookViews>
    <workbookView xWindow="-12" yWindow="-12" windowWidth="11520" windowHeight="6972"/>
  </bookViews>
  <sheets>
    <sheet name="Logger Hohes Holz" sheetId="1" r:id="rId1"/>
    <sheet name="Logger Grosses Bruch" sheetId="8" r:id="rId2"/>
    <sheet name="Logger Hordorf" sheetId="20" r:id="rId3"/>
    <sheet name="KS1 Ermsleben Logger" sheetId="14" r:id="rId4"/>
    <sheet name="KS2 Hecklingen Logger" sheetId="15" r:id="rId5"/>
    <sheet name="SoilMoisture Network HH" sheetId="6" r:id="rId6"/>
    <sheet name="SoilTemperature Network HH" sheetId="12" r:id="rId7"/>
    <sheet name="ICOS soilNetwork HH" sheetId="24" r:id="rId8"/>
    <sheet name="SoilMoisture Network GB" sheetId="17" r:id="rId9"/>
    <sheet name="SoilTemperature Network GB" sheetId="18" r:id="rId10"/>
    <sheet name="cont SR per chamber" sheetId="19" r:id="rId11"/>
    <sheet name="other Hohes Holz" sheetId="13" r:id="rId12"/>
    <sheet name="Tabelle1" sheetId="16" r:id="rId13"/>
    <sheet name="deactivated flags" sheetId="21" r:id="rId14"/>
    <sheet name="database overview" sheetId="22" r:id="rId15"/>
    <sheet name="infos" sheetId="23" r:id="rId16"/>
    <sheet name="HH soil" sheetId="25" r:id="rId17"/>
    <sheet name="GB soil" sheetId="26" r:id="rId18"/>
    <sheet name="EL soil" sheetId="29" r:id="rId19"/>
    <sheet name="HE soil" sheetId="30" r:id="rId20"/>
    <sheet name="HD soil" sheetId="28" r:id="rId21"/>
  </sheets>
  <externalReferences>
    <externalReference r:id="rId22"/>
  </externalReferences>
  <definedNames>
    <definedName name="__xlnm._FilterDatabase" localSheetId="2">'Logger Hordorf'!$A$1:$AB$1</definedName>
    <definedName name="__xlnm._FilterDatabase">'Logger Hohes Holz'!$A$1:$AJ$593</definedName>
    <definedName name="__xlnm._FilterDatabase_1" localSheetId="10">#REF!</definedName>
    <definedName name="__xlnm._FilterDatabase_1" localSheetId="18">#REF!</definedName>
    <definedName name="__xlnm._FilterDatabase_1" localSheetId="7">#REF!</definedName>
    <definedName name="__xlnm._FilterDatabase_1" localSheetId="4">#REF!</definedName>
    <definedName name="__xlnm._FilterDatabase_1" localSheetId="2">#REF!</definedName>
    <definedName name="__xlnm._FilterDatabase_1" localSheetId="8">#REF!</definedName>
    <definedName name="__xlnm._FilterDatabase_1">#REF!</definedName>
    <definedName name="__xlnm._FilterDatabase_1_1" localSheetId="10">#REF!</definedName>
    <definedName name="__xlnm._FilterDatabase_1_1" localSheetId="18">#REF!</definedName>
    <definedName name="__xlnm._FilterDatabase_1_1" localSheetId="7">#REF!</definedName>
    <definedName name="__xlnm._FilterDatabase_1_1" localSheetId="4">#REF!</definedName>
    <definedName name="__xlnm._FilterDatabase_1_1" localSheetId="2">#REF!</definedName>
    <definedName name="__xlnm._FilterDatabase_1_1" localSheetId="8">#REF!</definedName>
    <definedName name="__xlnm._FilterDatabase_1_1">#REF!</definedName>
    <definedName name="__xlnm._FilterDatabase_2" localSheetId="10">#REF!</definedName>
    <definedName name="__xlnm._FilterDatabase_2" localSheetId="18">#REF!</definedName>
    <definedName name="__xlnm._FilterDatabase_2" localSheetId="7">#REF!</definedName>
    <definedName name="__xlnm._FilterDatabase_2" localSheetId="4">#REF!</definedName>
    <definedName name="__xlnm._FilterDatabase_2" localSheetId="2">#REF!</definedName>
    <definedName name="__xlnm._FilterDatabase_2" localSheetId="8">#REF!</definedName>
    <definedName name="__xlnm._FilterDatabase_2">#REF!</definedName>
    <definedName name="__xlnm._FilterDatabase_2_1" localSheetId="10">#REF!</definedName>
    <definedName name="__xlnm._FilterDatabase_2_1" localSheetId="18">#REF!</definedName>
    <definedName name="__xlnm._FilterDatabase_2_1" localSheetId="7">#REF!</definedName>
    <definedName name="__xlnm._FilterDatabase_2_1" localSheetId="4">#REF!</definedName>
    <definedName name="__xlnm._FilterDatabase_2_1" localSheetId="2">#REF!</definedName>
    <definedName name="__xlnm._FilterDatabase_2_1" localSheetId="8">#REF!</definedName>
    <definedName name="__xlnm._FilterDatabase_2_1">#REF!</definedName>
    <definedName name="__xlnm._FilterDatabase_3" localSheetId="10">#REF!</definedName>
    <definedName name="__xlnm._FilterDatabase_3" localSheetId="18">#REF!</definedName>
    <definedName name="__xlnm._FilterDatabase_3" localSheetId="7">#REF!</definedName>
    <definedName name="__xlnm._FilterDatabase_3" localSheetId="4">#REF!</definedName>
    <definedName name="__xlnm._FilterDatabase_3" localSheetId="2">#REF!</definedName>
    <definedName name="__xlnm._FilterDatabase_3" localSheetId="8">#REF!</definedName>
    <definedName name="__xlnm._FilterDatabase_3">#REF!</definedName>
    <definedName name="__xlnm._FilterDatabase_3_1" localSheetId="10">#REF!</definedName>
    <definedName name="__xlnm._FilterDatabase_3_1" localSheetId="18">#REF!</definedName>
    <definedName name="__xlnm._FilterDatabase_3_1" localSheetId="7">#REF!</definedName>
    <definedName name="__xlnm._FilterDatabase_3_1" localSheetId="4">#REF!</definedName>
    <definedName name="__xlnm._FilterDatabase_3_1" localSheetId="2">#REF!</definedName>
    <definedName name="__xlnm._FilterDatabase_3_1" localSheetId="8">#REF!</definedName>
    <definedName name="__xlnm._FilterDatabase_3_1">#REF!</definedName>
    <definedName name="__xlnm._FilterDatabase_4" localSheetId="7">'ICOS soilNetwork HH'!$A$1:$AB$1</definedName>
    <definedName name="__xlnm._FilterDatabase_4" localSheetId="8">'SoilMoisture Network GB'!$A$1:$Z$211</definedName>
    <definedName name="__xlnm._FilterDatabase_4" localSheetId="6">'SoilTemperature Network HH'!$A$1:$S$243</definedName>
    <definedName name="__xlnm._FilterDatabase_4">'SoilMoisture Network HH'!$A$1:$S$243</definedName>
    <definedName name="__xlnm._FilterDatabase_4_1" localSheetId="7">'ICOS soilNetwork HH'!$A$1:$AB$1</definedName>
    <definedName name="__xlnm._FilterDatabase_4_1" localSheetId="8">'SoilMoisture Network GB'!$A$1:$Z$211</definedName>
    <definedName name="__xlnm._FilterDatabase_4_1" localSheetId="6">'SoilTemperature Network HH'!$A$1:$S$243</definedName>
    <definedName name="__xlnm._FilterDatabase_4_1">'SoilMoisture Network HH'!$A$1:$S$243</definedName>
    <definedName name="__xlnm._FilterDatabase_5" localSheetId="10">#REF!</definedName>
    <definedName name="__xlnm._FilterDatabase_5" localSheetId="18">#REF!</definedName>
    <definedName name="__xlnm._FilterDatabase_5" localSheetId="7">#REF!</definedName>
    <definedName name="__xlnm._FilterDatabase_5" localSheetId="4">#REF!</definedName>
    <definedName name="__xlnm._FilterDatabase_5" localSheetId="2">#REF!</definedName>
    <definedName name="__xlnm._FilterDatabase_5" localSheetId="8">#REF!</definedName>
    <definedName name="__xlnm._FilterDatabase_5">#REF!</definedName>
    <definedName name="__xlnm._FilterDatabase_5_1" localSheetId="10">#REF!</definedName>
    <definedName name="__xlnm._FilterDatabase_5_1" localSheetId="18">#REF!</definedName>
    <definedName name="__xlnm._FilterDatabase_5_1" localSheetId="7">#REF!</definedName>
    <definedName name="__xlnm._FilterDatabase_5_1" localSheetId="4">#REF!</definedName>
    <definedName name="__xlnm._FilterDatabase_5_1" localSheetId="2">#REF!</definedName>
    <definedName name="__xlnm._FilterDatabase_5_1" localSheetId="8">#REF!</definedName>
    <definedName name="__xlnm._FilterDatabase_5_1">#REF!</definedName>
    <definedName name="__xlnm._FilterDatabase_6" localSheetId="2">'Logger Hordorf'!$A$1:$AB$1</definedName>
    <definedName name="__xlnm._FilterDatabase_6">'Logger Hohes Holz'!$A$1:$AJ$593</definedName>
    <definedName name="__xlnm.Print_Titles" localSheetId="18">('[1]Logger Hohes Holz'!$A:$A,'[1]Logger Hohes Holz'!$1:$1)</definedName>
    <definedName name="__xlnm.Print_Titles" localSheetId="19">('[1]Logger Hohes Holz'!$A:$A,'[1]Logger Hohes Holz'!$1:$1)</definedName>
    <definedName name="__xlnm.Print_Titles" localSheetId="2">('Logger Hordorf'!$A:$A,'Logger Hordorf'!$1:$1)</definedName>
    <definedName name="__xlnm.Print_Titles">('Logger Hohes Holz'!$A:$A,'Logger Hohes Holz'!$1:$1)</definedName>
    <definedName name="__xlnm.Print_Titles_1" localSheetId="10">(#REF!,#REF!)</definedName>
    <definedName name="__xlnm.Print_Titles_1" localSheetId="18">(#REF!,#REF!)</definedName>
    <definedName name="__xlnm.Print_Titles_1" localSheetId="7">(#REF!,#REF!)</definedName>
    <definedName name="__xlnm.Print_Titles_1" localSheetId="4">(#REF!,#REF!)</definedName>
    <definedName name="__xlnm.Print_Titles_1" localSheetId="2">(#REF!,#REF!)</definedName>
    <definedName name="__xlnm.Print_Titles_1" localSheetId="8">(#REF!,#REF!)</definedName>
    <definedName name="__xlnm.Print_Titles_1">(#REF!,#REF!)</definedName>
    <definedName name="__xlnm.Print_Titles_2" localSheetId="10">(#REF!,#REF!)</definedName>
    <definedName name="__xlnm.Print_Titles_2" localSheetId="18">(#REF!,#REF!)</definedName>
    <definedName name="__xlnm.Print_Titles_2" localSheetId="7">(#REF!,#REF!)</definedName>
    <definedName name="__xlnm.Print_Titles_2" localSheetId="4">(#REF!,#REF!)</definedName>
    <definedName name="__xlnm.Print_Titles_2" localSheetId="2">(#REF!,#REF!)</definedName>
    <definedName name="__xlnm.Print_Titles_2" localSheetId="8">(#REF!,#REF!)</definedName>
    <definedName name="__xlnm.Print_Titles_2">(#REF!,#REF!)</definedName>
    <definedName name="__xlnm.Print_Titles_3" localSheetId="10">(#REF!,#REF!)</definedName>
    <definedName name="__xlnm.Print_Titles_3" localSheetId="18">(#REF!,#REF!)</definedName>
    <definedName name="__xlnm.Print_Titles_3" localSheetId="7">(#REF!,#REF!)</definedName>
    <definedName name="__xlnm.Print_Titles_3" localSheetId="4">(#REF!,#REF!)</definedName>
    <definedName name="__xlnm.Print_Titles_3" localSheetId="2">(#REF!,#REF!)</definedName>
    <definedName name="__xlnm.Print_Titles_3" localSheetId="8">(#REF!,#REF!)</definedName>
    <definedName name="__xlnm.Print_Titles_3">(#REF!,#REF!)</definedName>
    <definedName name="_xlnm._FilterDatabase" localSheetId="7" hidden="1">'ICOS soilNetwork HH'!$A$1:$AO$129</definedName>
    <definedName name="_xlnm._FilterDatabase" localSheetId="1" hidden="1">'Logger Grosses Bruch'!$A$1:$AT$112</definedName>
    <definedName name="_xlnm._FilterDatabase" localSheetId="0" hidden="1">'Logger Hohes Holz'!$A$1:$AZ$796</definedName>
    <definedName name="_xlnm._FilterDatabase" localSheetId="2" hidden="1">'Logger Hordorf'!$A$1:$AB$68</definedName>
    <definedName name="_xlnm._FilterDatabase" localSheetId="8" hidden="1">'SoilMoisture Network GB'!$A$1:$AN$213</definedName>
    <definedName name="_xlnm._FilterDatabase" localSheetId="9" hidden="1">'SoilTemperature Network GB'!$A$1:$AN$213</definedName>
    <definedName name="_xlnm._FilterDatabase" localSheetId="6" hidden="1">'SoilTemperature Network HH'!$A$1:$AF$243</definedName>
    <definedName name="_xlnm.Print_Titles" localSheetId="0">('Logger Hohes Holz'!$A:$A,'Logger Hohes Holz'!$1:$1)</definedName>
    <definedName name="_xlnm.Print_Titles" localSheetId="2">('Logger Hordorf'!$A:$A,'Logger Hordorf'!$1:$1)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66" i="1" l="1"/>
  <c r="O765" i="1"/>
  <c r="O764" i="1"/>
  <c r="O763" i="1"/>
  <c r="O762" i="1"/>
  <c r="O761" i="1"/>
  <c r="O760" i="1"/>
  <c r="O759" i="1"/>
  <c r="O224" i="1" l="1"/>
  <c r="O223" i="1"/>
  <c r="O220" i="1"/>
  <c r="O219" i="1"/>
  <c r="O222" i="1" l="1"/>
  <c r="O221" i="1"/>
  <c r="O218" i="1"/>
  <c r="O217" i="1"/>
  <c r="O530" i="1" l="1"/>
  <c r="O529" i="1"/>
  <c r="O104" i="1" l="1"/>
  <c r="O102" i="1"/>
  <c r="O528" i="1"/>
  <c r="O527" i="1"/>
  <c r="O526" i="1"/>
  <c r="O525" i="1"/>
  <c r="O524" i="1"/>
  <c r="O523" i="1"/>
  <c r="O522" i="1"/>
  <c r="O521" i="1"/>
  <c r="O520" i="1"/>
  <c r="O519" i="1"/>
  <c r="O483" i="1" l="1"/>
  <c r="O482" i="1"/>
  <c r="O481" i="1"/>
  <c r="O480" i="1"/>
  <c r="O113" i="1"/>
  <c r="O327" i="1" l="1"/>
  <c r="O326" i="1"/>
  <c r="O325" i="1"/>
  <c r="O324" i="1"/>
  <c r="O323" i="1"/>
  <c r="O322" i="1"/>
  <c r="O84" i="1"/>
  <c r="O77" i="1"/>
  <c r="O758" i="1"/>
  <c r="O757" i="1"/>
  <c r="O756" i="1"/>
  <c r="O755" i="1"/>
  <c r="O754" i="1"/>
  <c r="O69" i="1" l="1"/>
  <c r="O680" i="1" l="1"/>
  <c r="O676" i="1"/>
  <c r="O511" i="1"/>
  <c r="O121" i="1"/>
  <c r="O17" i="1"/>
  <c r="O12" i="1"/>
  <c r="O3" i="1"/>
  <c r="J96" i="8" l="1"/>
  <c r="J95" i="8"/>
  <c r="J51" i="20"/>
  <c r="J50" i="20"/>
  <c r="O792" i="1" l="1"/>
  <c r="O26" i="1" l="1"/>
  <c r="O773" i="1" l="1"/>
  <c r="O806" i="1" l="1"/>
  <c r="O805" i="1"/>
  <c r="J60" i="15" l="1"/>
  <c r="J59" i="15"/>
  <c r="J58" i="15"/>
  <c r="J74" i="14"/>
  <c r="J73" i="14"/>
  <c r="J72" i="14"/>
  <c r="J72" i="20"/>
  <c r="J71" i="20"/>
  <c r="J70" i="20"/>
  <c r="J111" i="8"/>
  <c r="J110" i="8"/>
  <c r="J109" i="8"/>
  <c r="J108" i="8"/>
  <c r="J107" i="8"/>
  <c r="J106" i="8"/>
  <c r="O803" i="1"/>
  <c r="O802" i="1"/>
  <c r="O801" i="1"/>
  <c r="O800" i="1"/>
  <c r="O799" i="1"/>
  <c r="O798" i="1"/>
  <c r="K3" i="30" l="1"/>
  <c r="K4" i="30"/>
  <c r="K5" i="30"/>
  <c r="K5" i="29"/>
  <c r="K4" i="29"/>
  <c r="K3" i="29"/>
  <c r="J22" i="8" l="1"/>
  <c r="J25" i="8"/>
  <c r="J30" i="8"/>
  <c r="J36" i="8"/>
  <c r="O34" i="1" l="1"/>
  <c r="O33" i="1"/>
  <c r="O32" i="1"/>
  <c r="O31" i="1"/>
  <c r="O30" i="1"/>
  <c r="O263" i="1" l="1"/>
  <c r="O796" i="1" l="1"/>
  <c r="O795" i="1"/>
  <c r="O783" i="1"/>
  <c r="O784" i="1"/>
  <c r="O782" i="1"/>
  <c r="O781" i="1"/>
  <c r="O780" i="1"/>
  <c r="O779" i="1"/>
  <c r="O778" i="1"/>
  <c r="O777" i="1"/>
  <c r="O776" i="1"/>
  <c r="O775" i="1"/>
  <c r="O774" i="1"/>
  <c r="O208" i="1" l="1"/>
  <c r="O206" i="1"/>
  <c r="O201" i="1"/>
  <c r="O199" i="1"/>
  <c r="O198" i="1"/>
  <c r="O152" i="1"/>
  <c r="O55" i="1"/>
  <c r="O143" i="1"/>
  <c r="O142" i="1"/>
  <c r="O141" i="1"/>
  <c r="O150" i="1"/>
  <c r="O53" i="1"/>
  <c r="O48" i="1"/>
  <c r="O47" i="1"/>
  <c r="O46" i="1"/>
  <c r="O753" i="1" l="1"/>
  <c r="O752" i="1"/>
  <c r="O772" i="1" l="1"/>
  <c r="O771" i="1" l="1"/>
  <c r="O770" i="1"/>
  <c r="O769" i="1"/>
  <c r="O768" i="1"/>
  <c r="O767" i="1"/>
  <c r="H77" i="24" l="1"/>
  <c r="H25" i="24"/>
  <c r="H71" i="24"/>
  <c r="H19" i="24"/>
  <c r="H65" i="24"/>
  <c r="H13" i="24"/>
  <c r="H76" i="24"/>
  <c r="H24" i="24"/>
  <c r="H64" i="24"/>
  <c r="H12" i="24"/>
  <c r="H70" i="24"/>
  <c r="H18" i="24"/>
  <c r="H75" i="24"/>
  <c r="H23" i="24"/>
  <c r="H69" i="24"/>
  <c r="H17" i="24"/>
  <c r="H63" i="24"/>
  <c r="H11" i="24"/>
  <c r="H74" i="24"/>
  <c r="H22" i="24"/>
  <c r="H68" i="24"/>
  <c r="H16" i="24"/>
  <c r="H62" i="24"/>
  <c r="H10" i="24"/>
  <c r="H73" i="24"/>
  <c r="H21" i="24"/>
  <c r="H67" i="24"/>
  <c r="H15" i="24"/>
  <c r="H61" i="24"/>
  <c r="H9" i="24"/>
  <c r="H72" i="24"/>
  <c r="H20" i="24"/>
  <c r="H66" i="24"/>
  <c r="H14" i="24"/>
  <c r="H60" i="24"/>
  <c r="H8" i="24"/>
  <c r="H101" i="24"/>
  <c r="H49" i="24"/>
  <c r="H95" i="24"/>
  <c r="H43" i="24"/>
  <c r="H89" i="24"/>
  <c r="H37" i="24"/>
  <c r="H100" i="24"/>
  <c r="H48" i="24"/>
  <c r="H88" i="24"/>
  <c r="H36" i="24"/>
  <c r="H94" i="24"/>
  <c r="H42" i="24"/>
  <c r="H99" i="24"/>
  <c r="H47" i="24"/>
  <c r="H93" i="24"/>
  <c r="H41" i="24"/>
  <c r="H87" i="24"/>
  <c r="H35" i="24"/>
  <c r="H98" i="24"/>
  <c r="H46" i="24"/>
  <c r="H92" i="24"/>
  <c r="H40" i="24"/>
  <c r="H86" i="24"/>
  <c r="H34" i="24"/>
  <c r="H97" i="24"/>
  <c r="H45" i="24"/>
  <c r="H91" i="24"/>
  <c r="H39" i="24"/>
  <c r="H85" i="24"/>
  <c r="H33" i="24"/>
  <c r="H96" i="24"/>
  <c r="H44" i="24"/>
  <c r="H90" i="24"/>
  <c r="H38" i="24"/>
  <c r="H84" i="24"/>
  <c r="H32" i="24"/>
  <c r="U77" i="24" l="1"/>
  <c r="U25" i="24"/>
  <c r="U71" i="24"/>
  <c r="U19" i="24"/>
  <c r="U65" i="24"/>
  <c r="U13" i="24"/>
  <c r="U59" i="24"/>
  <c r="U7" i="24"/>
  <c r="U76" i="24"/>
  <c r="U24" i="24"/>
  <c r="U64" i="24"/>
  <c r="U12" i="24"/>
  <c r="U58" i="24"/>
  <c r="U6" i="24"/>
  <c r="U70" i="24"/>
  <c r="U18" i="24"/>
  <c r="U75" i="24"/>
  <c r="U23" i="24"/>
  <c r="U69" i="24"/>
  <c r="U17" i="24"/>
  <c r="U63" i="24"/>
  <c r="U11" i="24"/>
  <c r="U57" i="24"/>
  <c r="U5" i="24"/>
  <c r="U74" i="24"/>
  <c r="U22" i="24"/>
  <c r="U68" i="24"/>
  <c r="U16" i="24"/>
  <c r="U62" i="24"/>
  <c r="U10" i="24"/>
  <c r="U56" i="24"/>
  <c r="U4" i="24"/>
  <c r="U73" i="24"/>
  <c r="U21" i="24"/>
  <c r="U67" i="24"/>
  <c r="U15" i="24"/>
  <c r="U61" i="24"/>
  <c r="U9" i="24"/>
  <c r="U55" i="24"/>
  <c r="U3" i="24"/>
  <c r="U72" i="24"/>
  <c r="U20" i="24"/>
  <c r="U66" i="24"/>
  <c r="U14" i="24"/>
  <c r="U60" i="24"/>
  <c r="U8" i="24"/>
  <c r="U54" i="24"/>
  <c r="U2" i="24"/>
  <c r="U101" i="24"/>
  <c r="U49" i="24"/>
  <c r="U95" i="24"/>
  <c r="U43" i="24"/>
  <c r="U89" i="24"/>
  <c r="U37" i="24"/>
  <c r="U83" i="24"/>
  <c r="U31" i="24"/>
  <c r="U100" i="24"/>
  <c r="U48" i="24"/>
  <c r="U88" i="24"/>
  <c r="U36" i="24"/>
  <c r="U82" i="24"/>
  <c r="U30" i="24"/>
  <c r="U94" i="24"/>
  <c r="U42" i="24"/>
  <c r="U99" i="24"/>
  <c r="U47" i="24"/>
  <c r="U93" i="24"/>
  <c r="U41" i="24"/>
  <c r="U87" i="24"/>
  <c r="U35" i="24"/>
  <c r="U81" i="24"/>
  <c r="U29" i="24"/>
  <c r="U98" i="24"/>
  <c r="U46" i="24"/>
  <c r="U92" i="24"/>
  <c r="U40" i="24"/>
  <c r="U86" i="24"/>
  <c r="U34" i="24"/>
  <c r="U80" i="24"/>
  <c r="U28" i="24"/>
  <c r="U97" i="24"/>
  <c r="U45" i="24"/>
  <c r="U91" i="24"/>
  <c r="U39" i="24"/>
  <c r="U85" i="24"/>
  <c r="U33" i="24"/>
  <c r="U79" i="24"/>
  <c r="U27" i="24"/>
  <c r="U96" i="24"/>
  <c r="U44" i="24"/>
  <c r="U90" i="24"/>
  <c r="U38" i="24"/>
  <c r="U84" i="24"/>
  <c r="U32" i="24"/>
  <c r="U78" i="24"/>
  <c r="U26" i="24"/>
  <c r="S121" i="24"/>
  <c r="S109" i="24"/>
  <c r="S120" i="24"/>
  <c r="S108" i="24"/>
  <c r="S119" i="24"/>
  <c r="S107" i="24"/>
  <c r="S118" i="24"/>
  <c r="S106" i="24"/>
  <c r="H31" i="24"/>
  <c r="H82" i="24"/>
  <c r="H30" i="24"/>
  <c r="H81" i="24"/>
  <c r="H29" i="24"/>
  <c r="H80" i="24"/>
  <c r="H28" i="24"/>
  <c r="H79" i="24"/>
  <c r="H27" i="24"/>
  <c r="H78" i="24"/>
  <c r="H26" i="24"/>
  <c r="H83" i="24"/>
  <c r="H59" i="24"/>
  <c r="H7" i="24"/>
  <c r="H58" i="24"/>
  <c r="H6" i="24"/>
  <c r="H57" i="24"/>
  <c r="H5" i="24"/>
  <c r="H56" i="24"/>
  <c r="H4" i="24"/>
  <c r="H55" i="24"/>
  <c r="H3" i="24"/>
  <c r="H54" i="24"/>
  <c r="H2" i="24"/>
  <c r="X471" i="1" l="1"/>
  <c r="U105" i="24" l="1"/>
  <c r="U53" i="24"/>
  <c r="U104" i="24"/>
  <c r="U52" i="24"/>
  <c r="U103" i="24"/>
  <c r="U51" i="24"/>
  <c r="U102" i="24"/>
  <c r="U50" i="24"/>
  <c r="U129" i="24"/>
  <c r="U113" i="24"/>
  <c r="U128" i="24"/>
  <c r="U117" i="24"/>
  <c r="U127" i="24"/>
  <c r="U112" i="24"/>
  <c r="U126" i="24"/>
  <c r="U116" i="24"/>
  <c r="U125" i="24"/>
  <c r="U111" i="24"/>
  <c r="U124" i="24"/>
  <c r="U115" i="24"/>
  <c r="U123" i="24"/>
  <c r="U110" i="24"/>
  <c r="U122" i="24"/>
  <c r="U114" i="24"/>
  <c r="Z118" i="24" l="1"/>
  <c r="Z107" i="24"/>
  <c r="Z119" i="24"/>
  <c r="Z108" i="24"/>
  <c r="Z120" i="24"/>
  <c r="Z109" i="24"/>
  <c r="Z121" i="24"/>
  <c r="Z114" i="24"/>
  <c r="Z122" i="24"/>
  <c r="Z110" i="24"/>
  <c r="Z123" i="24"/>
  <c r="Z115" i="24"/>
  <c r="Z124" i="24"/>
  <c r="Z111" i="24"/>
  <c r="Z125" i="24"/>
  <c r="Z116" i="24"/>
  <c r="Z126" i="24"/>
  <c r="Z112" i="24"/>
  <c r="Z127" i="24"/>
  <c r="Z117" i="24"/>
  <c r="Z128" i="24"/>
  <c r="Z113" i="24"/>
  <c r="Z129" i="24"/>
  <c r="Z50" i="24"/>
  <c r="Z102" i="24"/>
  <c r="Z51" i="24"/>
  <c r="Z103" i="24"/>
  <c r="Z52" i="24"/>
  <c r="Z104" i="24"/>
  <c r="Z53" i="24"/>
  <c r="Z105" i="24"/>
  <c r="Z26" i="24"/>
  <c r="Z78" i="24"/>
  <c r="Z32" i="24"/>
  <c r="Z84" i="24"/>
  <c r="Z38" i="24"/>
  <c r="Z90" i="24"/>
  <c r="Z44" i="24"/>
  <c r="Z96" i="24"/>
  <c r="Z27" i="24"/>
  <c r="Z79" i="24"/>
  <c r="Z33" i="24"/>
  <c r="Z85" i="24"/>
  <c r="Z39" i="24"/>
  <c r="Z91" i="24"/>
  <c r="Z45" i="24"/>
  <c r="Z97" i="24"/>
  <c r="Z28" i="24"/>
  <c r="Z80" i="24"/>
  <c r="Z34" i="24"/>
  <c r="Z86" i="24"/>
  <c r="Z40" i="24"/>
  <c r="Z92" i="24"/>
  <c r="Z46" i="24"/>
  <c r="Z98" i="24"/>
  <c r="Z29" i="24"/>
  <c r="Z81" i="24"/>
  <c r="Z35" i="24"/>
  <c r="Z87" i="24"/>
  <c r="Z41" i="24"/>
  <c r="Z93" i="24"/>
  <c r="Z47" i="24"/>
  <c r="Z99" i="24"/>
  <c r="Z42" i="24"/>
  <c r="Z94" i="24"/>
  <c r="Z30" i="24"/>
  <c r="Z82" i="24"/>
  <c r="Z36" i="24"/>
  <c r="Z88" i="24"/>
  <c r="Z48" i="24"/>
  <c r="Z100" i="24"/>
  <c r="Z31" i="24"/>
  <c r="Z83" i="24"/>
  <c r="Z37" i="24"/>
  <c r="Z89" i="24"/>
  <c r="Z43" i="24"/>
  <c r="Z95" i="24"/>
  <c r="Z49" i="24"/>
  <c r="Z101" i="24"/>
  <c r="Z2" i="24"/>
  <c r="Z54" i="24"/>
  <c r="Z8" i="24"/>
  <c r="Z60" i="24"/>
  <c r="Z14" i="24"/>
  <c r="Z66" i="24"/>
  <c r="Z20" i="24"/>
  <c r="Z72" i="24"/>
  <c r="Z3" i="24"/>
  <c r="Z55" i="24"/>
  <c r="Z9" i="24"/>
  <c r="Z61" i="24"/>
  <c r="Z15" i="24"/>
  <c r="Z67" i="24"/>
  <c r="Z21" i="24"/>
  <c r="Z73" i="24"/>
  <c r="Z4" i="24"/>
  <c r="Z56" i="24"/>
  <c r="Z10" i="24"/>
  <c r="Z62" i="24"/>
  <c r="Z16" i="24"/>
  <c r="Z68" i="24"/>
  <c r="Z22" i="24"/>
  <c r="Z74" i="24"/>
  <c r="Z5" i="24"/>
  <c r="Z57" i="24"/>
  <c r="Z11" i="24"/>
  <c r="Z63" i="24"/>
  <c r="Z17" i="24"/>
  <c r="Z69" i="24"/>
  <c r="Z23" i="24"/>
  <c r="Z75" i="24"/>
  <c r="Z18" i="24"/>
  <c r="Z70" i="24"/>
  <c r="Z6" i="24"/>
  <c r="Z58" i="24"/>
  <c r="Z12" i="24"/>
  <c r="Z64" i="24"/>
  <c r="Z24" i="24"/>
  <c r="Z76" i="24"/>
  <c r="Z7" i="24"/>
  <c r="Z59" i="24"/>
  <c r="Z13" i="24"/>
  <c r="Z65" i="24"/>
  <c r="Z19" i="24"/>
  <c r="Z71" i="24"/>
  <c r="Z25" i="24"/>
  <c r="Z77" i="24"/>
  <c r="Z106" i="24"/>
  <c r="L129" i="24" l="1"/>
  <c r="L128" i="24"/>
  <c r="L127" i="24"/>
  <c r="L126" i="24"/>
  <c r="L125" i="24"/>
  <c r="L124" i="24"/>
  <c r="L123" i="24"/>
  <c r="L122" i="24"/>
  <c r="L121" i="24"/>
  <c r="L120" i="24"/>
  <c r="L119" i="24"/>
  <c r="L118" i="24"/>
  <c r="L117" i="24" l="1"/>
  <c r="L116" i="24"/>
  <c r="L115" i="24"/>
  <c r="L114" i="24"/>
  <c r="L113" i="24"/>
  <c r="L112" i="24"/>
  <c r="L111" i="24"/>
  <c r="L110" i="24"/>
  <c r="L109" i="24"/>
  <c r="L108" i="24"/>
  <c r="L107" i="24"/>
  <c r="L106" i="24"/>
  <c r="L105" i="24"/>
  <c r="L104" i="24"/>
  <c r="L103" i="24"/>
  <c r="L102" i="24"/>
  <c r="L101" i="24"/>
  <c r="L100" i="24"/>
  <c r="L99" i="24"/>
  <c r="L98" i="24"/>
  <c r="L97" i="24"/>
  <c r="L96" i="24"/>
  <c r="L95" i="24"/>
  <c r="L94" i="24"/>
  <c r="L93" i="24"/>
  <c r="L92" i="24"/>
  <c r="L91" i="24"/>
  <c r="L90" i="24"/>
  <c r="L89" i="24"/>
  <c r="L88" i="24"/>
  <c r="L87" i="24"/>
  <c r="L86" i="24"/>
  <c r="L85" i="24"/>
  <c r="L84" i="24"/>
  <c r="L83" i="24"/>
  <c r="L82" i="24"/>
  <c r="L81" i="24"/>
  <c r="L80" i="24"/>
  <c r="L79" i="24"/>
  <c r="L78" i="24"/>
  <c r="L77" i="24"/>
  <c r="L76" i="24"/>
  <c r="L75" i="24"/>
  <c r="L74" i="24"/>
  <c r="L73" i="24"/>
  <c r="L72" i="24"/>
  <c r="L71" i="24"/>
  <c r="L70" i="24"/>
  <c r="L69" i="24"/>
  <c r="L68" i="24"/>
  <c r="L67" i="24"/>
  <c r="L66" i="24"/>
  <c r="L65" i="24"/>
  <c r="L64" i="24"/>
  <c r="L63" i="24"/>
  <c r="L62" i="24"/>
  <c r="L61" i="24"/>
  <c r="L60" i="24"/>
  <c r="L59" i="24"/>
  <c r="L58" i="24"/>
  <c r="L57" i="24"/>
  <c r="L56" i="24"/>
  <c r="L55" i="24"/>
  <c r="L54" i="24"/>
  <c r="L53" i="24"/>
  <c r="L52" i="24"/>
  <c r="L51" i="24"/>
  <c r="L49" i="24"/>
  <c r="L48" i="24"/>
  <c r="L47" i="24"/>
  <c r="L46" i="24"/>
  <c r="L45" i="24"/>
  <c r="L44" i="24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" i="24"/>
  <c r="L50" i="24"/>
  <c r="L25" i="24"/>
  <c r="L24" i="24"/>
  <c r="L23" i="24"/>
  <c r="L22" i="24"/>
  <c r="L21" i="24"/>
  <c r="L20" i="24"/>
  <c r="L19" i="24"/>
  <c r="L18" i="24"/>
  <c r="L17" i="24"/>
  <c r="L16" i="24"/>
  <c r="L15" i="24"/>
  <c r="L14" i="24"/>
  <c r="L13" i="24"/>
  <c r="L12" i="24"/>
  <c r="L11" i="24"/>
  <c r="L10" i="24"/>
  <c r="L9" i="24"/>
  <c r="L8" i="24"/>
  <c r="L7" i="24"/>
  <c r="L6" i="24"/>
  <c r="L5" i="24"/>
  <c r="L4" i="24"/>
  <c r="L3" i="24"/>
  <c r="J26" i="21" l="1"/>
  <c r="O751" i="1" l="1"/>
  <c r="O750" i="1"/>
  <c r="O749" i="1"/>
  <c r="O748" i="1"/>
  <c r="O747" i="1"/>
  <c r="O746" i="1"/>
  <c r="O745" i="1"/>
  <c r="O744" i="1"/>
  <c r="O743" i="1"/>
  <c r="O742" i="1" l="1"/>
  <c r="O741" i="1" l="1"/>
  <c r="O740" i="1"/>
  <c r="O739" i="1"/>
  <c r="O738" i="1"/>
  <c r="O737" i="1"/>
  <c r="O736" i="1"/>
  <c r="O735" i="1"/>
  <c r="O734" i="1"/>
  <c r="O733" i="1"/>
  <c r="O732" i="1"/>
  <c r="O731" i="1"/>
  <c r="O730" i="1"/>
  <c r="O722" i="1" l="1"/>
  <c r="O729" i="1" l="1"/>
  <c r="O728" i="1"/>
  <c r="O727" i="1"/>
  <c r="O726" i="1"/>
  <c r="O725" i="1"/>
  <c r="O724" i="1"/>
  <c r="O723" i="1"/>
  <c r="O721" i="1"/>
  <c r="O720" i="1"/>
  <c r="O719" i="1"/>
  <c r="O718" i="1"/>
  <c r="O717" i="1"/>
  <c r="O716" i="1"/>
  <c r="O87" i="1" l="1"/>
  <c r="X382" i="1" l="1"/>
  <c r="X403" i="1" l="1"/>
  <c r="X402" i="1"/>
  <c r="X391" i="1"/>
  <c r="X390" i="1"/>
  <c r="O391" i="1"/>
  <c r="O390" i="1"/>
  <c r="O403" i="1"/>
  <c r="O402" i="1"/>
  <c r="X491" i="1" l="1"/>
  <c r="X490" i="1"/>
  <c r="X489" i="1"/>
  <c r="X488" i="1"/>
  <c r="X487" i="1"/>
  <c r="X486" i="1"/>
  <c r="X485" i="1"/>
  <c r="X484" i="1"/>
  <c r="O491" i="1"/>
  <c r="O490" i="1"/>
  <c r="O489" i="1"/>
  <c r="O488" i="1"/>
  <c r="O487" i="1"/>
  <c r="O486" i="1"/>
  <c r="O485" i="1"/>
  <c r="O484" i="1"/>
  <c r="X504" i="1"/>
  <c r="X503" i="1"/>
  <c r="X502" i="1"/>
  <c r="X501" i="1"/>
  <c r="O504" i="1"/>
  <c r="O503" i="1"/>
  <c r="O502" i="1"/>
  <c r="O501" i="1"/>
  <c r="X448" i="1"/>
  <c r="X447" i="1"/>
  <c r="X446" i="1"/>
  <c r="X445" i="1"/>
  <c r="O448" i="1"/>
  <c r="O447" i="1"/>
  <c r="O446" i="1"/>
  <c r="O445" i="1"/>
  <c r="X496" i="1" l="1"/>
  <c r="X477" i="1"/>
  <c r="X476" i="1"/>
  <c r="X470" i="1"/>
  <c r="X467" i="1"/>
  <c r="X452" i="1"/>
  <c r="X451" i="1"/>
  <c r="X450" i="1"/>
  <c r="X449" i="1"/>
  <c r="X438" i="1"/>
  <c r="X437" i="1"/>
  <c r="X436" i="1"/>
  <c r="X435" i="1"/>
  <c r="X434" i="1"/>
  <c r="X430" i="1"/>
  <c r="X429" i="1"/>
  <c r="X428" i="1"/>
  <c r="X427" i="1"/>
  <c r="X379" i="1"/>
  <c r="X378" i="1"/>
  <c r="X375" i="1"/>
  <c r="X374" i="1"/>
  <c r="X373" i="1"/>
  <c r="X372" i="1"/>
  <c r="X371" i="1"/>
  <c r="X370" i="1"/>
  <c r="X367" i="1"/>
  <c r="X366" i="1"/>
  <c r="X363" i="1"/>
  <c r="X360" i="1"/>
  <c r="X359" i="1"/>
  <c r="X358" i="1"/>
  <c r="X353" i="1"/>
  <c r="X352" i="1"/>
  <c r="X349" i="1"/>
  <c r="X346" i="1"/>
  <c r="X345" i="1"/>
  <c r="X340" i="1"/>
  <c r="X339" i="1"/>
  <c r="X338" i="1"/>
  <c r="X335" i="1"/>
  <c r="X333" i="1"/>
  <c r="X332" i="1"/>
  <c r="X328" i="1"/>
  <c r="X500" i="1"/>
  <c r="X499" i="1"/>
  <c r="X498" i="1"/>
  <c r="X497" i="1"/>
  <c r="X321" i="1"/>
  <c r="X320" i="1"/>
  <c r="X312" i="1"/>
  <c r="X311" i="1"/>
  <c r="X303" i="1"/>
  <c r="X302" i="1"/>
  <c r="X301" i="1"/>
  <c r="X308" i="1"/>
  <c r="X298" i="1"/>
  <c r="X297" i="1"/>
  <c r="X294" i="1"/>
  <c r="X289" i="1"/>
  <c r="X288" i="1"/>
  <c r="X287" i="1"/>
  <c r="X284" i="1"/>
  <c r="X283" i="1"/>
  <c r="X282" i="1"/>
  <c r="X281" i="1"/>
  <c r="X280" i="1"/>
  <c r="X279" i="1"/>
  <c r="X278" i="1"/>
  <c r="X277" i="1"/>
  <c r="X276" i="1"/>
  <c r="X275" i="1"/>
  <c r="X271" i="1"/>
  <c r="X270" i="1"/>
  <c r="X269" i="1"/>
  <c r="X268" i="1"/>
  <c r="X267" i="1"/>
  <c r="H115" i="12" l="1"/>
  <c r="H114" i="12"/>
  <c r="H113" i="12"/>
  <c r="H112" i="12"/>
  <c r="H111" i="12"/>
  <c r="H110" i="12"/>
  <c r="H115" i="6"/>
  <c r="H114" i="6"/>
  <c r="H113" i="6"/>
  <c r="H112" i="6"/>
  <c r="H111" i="6"/>
  <c r="H110" i="6"/>
  <c r="H55" i="12" l="1"/>
  <c r="H54" i="12"/>
  <c r="H53" i="12"/>
  <c r="H52" i="12"/>
  <c r="H51" i="12"/>
  <c r="H50" i="12"/>
  <c r="H55" i="6"/>
  <c r="H54" i="6"/>
  <c r="H53" i="6"/>
  <c r="H52" i="6"/>
  <c r="H51" i="6"/>
  <c r="H50" i="6"/>
  <c r="H49" i="12"/>
  <c r="H48" i="12"/>
  <c r="H47" i="12"/>
  <c r="H46" i="12"/>
  <c r="H45" i="12"/>
  <c r="H44" i="12"/>
  <c r="H49" i="6"/>
  <c r="H48" i="6"/>
  <c r="H47" i="6"/>
  <c r="H46" i="6"/>
  <c r="H45" i="6"/>
  <c r="H44" i="6"/>
  <c r="H31" i="12"/>
  <c r="H30" i="12"/>
  <c r="H29" i="12"/>
  <c r="H28" i="12"/>
  <c r="H27" i="12"/>
  <c r="H26" i="12"/>
  <c r="H31" i="6"/>
  <c r="H30" i="6"/>
  <c r="H29" i="6"/>
  <c r="H28" i="6"/>
  <c r="H27" i="6"/>
  <c r="H26" i="6"/>
  <c r="H7" i="12"/>
  <c r="H6" i="12"/>
  <c r="H5" i="12"/>
  <c r="H4" i="12"/>
  <c r="H3" i="12"/>
  <c r="H2" i="12"/>
  <c r="H7" i="6"/>
  <c r="H6" i="6"/>
  <c r="H5" i="6"/>
  <c r="H4" i="6"/>
  <c r="H3" i="6"/>
  <c r="H2" i="6"/>
  <c r="K24" i="21" l="1"/>
  <c r="K23" i="21"/>
  <c r="J22" i="21" l="1"/>
  <c r="O715" i="1" l="1"/>
  <c r="O714" i="1"/>
  <c r="Q109" i="17" l="1"/>
  <c r="Q108" i="17"/>
  <c r="Q107" i="17"/>
  <c r="Q115" i="17"/>
  <c r="Q114" i="17"/>
  <c r="Q113" i="17"/>
  <c r="Q79" i="17" l="1"/>
  <c r="Q78" i="17"/>
  <c r="Q77" i="17"/>
  <c r="Q22" i="17" l="1"/>
  <c r="Q21" i="17"/>
  <c r="Q20" i="17"/>
  <c r="Q64" i="17"/>
  <c r="Q63" i="17"/>
  <c r="Q62" i="17"/>
  <c r="X642" i="1" l="1"/>
  <c r="X641" i="1"/>
  <c r="X640" i="1"/>
  <c r="X639" i="1"/>
  <c r="X638" i="1"/>
  <c r="X637" i="1"/>
  <c r="X636" i="1"/>
  <c r="X635" i="1"/>
  <c r="X634" i="1"/>
  <c r="X633" i="1"/>
  <c r="X632" i="1"/>
  <c r="X631" i="1"/>
  <c r="X655" i="1"/>
  <c r="X656" i="1"/>
  <c r="X657" i="1"/>
  <c r="X658" i="1"/>
  <c r="X659" i="1"/>
  <c r="X660" i="1"/>
  <c r="X661" i="1"/>
  <c r="X662" i="1"/>
  <c r="X665" i="1"/>
  <c r="X666" i="1"/>
  <c r="X667" i="1"/>
  <c r="X668" i="1"/>
  <c r="X669" i="1"/>
  <c r="X670" i="1"/>
  <c r="X671" i="1"/>
  <c r="X672" i="1"/>
  <c r="X317" i="1" l="1"/>
  <c r="X316" i="1"/>
  <c r="X315" i="1"/>
  <c r="X261" i="1"/>
  <c r="X260" i="1"/>
  <c r="X259" i="1"/>
  <c r="X258" i="1"/>
  <c r="X257" i="1"/>
  <c r="X256" i="1"/>
  <c r="X252" i="1"/>
  <c r="X248" i="1"/>
  <c r="X247" i="1"/>
  <c r="X246" i="1"/>
  <c r="X245" i="1"/>
  <c r="X244" i="1"/>
  <c r="X240" i="1"/>
  <c r="X239" i="1"/>
  <c r="X238" i="1"/>
  <c r="X237" i="1"/>
  <c r="X236" i="1"/>
  <c r="X232" i="1"/>
  <c r="X231" i="1"/>
  <c r="X230" i="1"/>
  <c r="X229" i="1"/>
  <c r="X228" i="1"/>
  <c r="X227" i="1"/>
  <c r="X226" i="1"/>
  <c r="X225" i="1"/>
  <c r="X216" i="1"/>
  <c r="X215" i="1"/>
  <c r="X214" i="1"/>
  <c r="O444" i="1" l="1"/>
  <c r="O442" i="1"/>
  <c r="O274" i="1"/>
  <c r="O266" i="1"/>
  <c r="O433" i="1"/>
  <c r="O426" i="1"/>
  <c r="O255" i="1"/>
  <c r="O251" i="1"/>
  <c r="O243" i="1"/>
  <c r="O235" i="1"/>
  <c r="X621" i="1" l="1"/>
  <c r="X620" i="1"/>
  <c r="X619" i="1"/>
  <c r="X618" i="1"/>
  <c r="X617" i="1"/>
  <c r="X616" i="1"/>
  <c r="X615" i="1"/>
  <c r="X614" i="1"/>
  <c r="X613" i="1"/>
  <c r="X612" i="1"/>
  <c r="X611" i="1"/>
  <c r="X610" i="1"/>
  <c r="X607" i="1"/>
  <c r="X606" i="1"/>
  <c r="X605" i="1"/>
  <c r="X604" i="1"/>
  <c r="X603" i="1"/>
  <c r="X602" i="1"/>
  <c r="X601" i="1"/>
  <c r="X600" i="1"/>
  <c r="X599" i="1"/>
  <c r="X598" i="1"/>
  <c r="X595" i="1"/>
  <c r="X594" i="1"/>
  <c r="Y115" i="1" l="1"/>
  <c r="Y114" i="1"/>
  <c r="Y112" i="1"/>
  <c r="Y111" i="1"/>
  <c r="Y110" i="1"/>
  <c r="Y109" i="1"/>
  <c r="Y108" i="1"/>
  <c r="Y107" i="1"/>
  <c r="Y106" i="1"/>
  <c r="Y105" i="1"/>
  <c r="Y103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5" i="1"/>
  <c r="Y83" i="1"/>
  <c r="Y82" i="1"/>
  <c r="Y81" i="1"/>
  <c r="Y80" i="1"/>
  <c r="Y79" i="1"/>
  <c r="Y78" i="1"/>
  <c r="Y76" i="1"/>
  <c r="Y75" i="1"/>
  <c r="Y74" i="1"/>
  <c r="Y73" i="1"/>
  <c r="Y71" i="1"/>
  <c r="Y70" i="1"/>
  <c r="Y68" i="1"/>
  <c r="Y67" i="1"/>
  <c r="Y65" i="1"/>
  <c r="Y64" i="1"/>
  <c r="Y63" i="1"/>
  <c r="Y62" i="1"/>
  <c r="Y61" i="1"/>
  <c r="Y60" i="1"/>
  <c r="Y59" i="1"/>
  <c r="Y58" i="1"/>
  <c r="O118" i="1" l="1"/>
  <c r="O117" i="1"/>
  <c r="O99" i="1"/>
  <c r="O100" i="1"/>
  <c r="J18" i="21" l="1"/>
  <c r="Q121" i="17" l="1"/>
  <c r="Q120" i="17"/>
  <c r="Q119" i="17"/>
  <c r="Q118" i="17"/>
  <c r="Q117" i="17"/>
  <c r="Q116" i="17"/>
  <c r="Q112" i="17"/>
  <c r="Q111" i="17"/>
  <c r="Q110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26" i="17"/>
  <c r="Q25" i="17"/>
  <c r="Q24" i="17"/>
  <c r="Q23" i="17"/>
  <c r="Q18" i="17"/>
  <c r="Q17" i="17"/>
  <c r="Q16" i="17"/>
  <c r="Q15" i="17"/>
  <c r="Q14" i="17"/>
  <c r="Q13" i="17"/>
  <c r="Q12" i="17"/>
  <c r="Q11" i="17"/>
  <c r="Q10" i="17"/>
  <c r="Q9" i="17"/>
  <c r="Q8" i="17"/>
  <c r="Q7" i="17"/>
  <c r="Q6" i="17"/>
  <c r="Q5" i="17"/>
  <c r="Q4" i="17"/>
  <c r="Q3" i="17"/>
  <c r="Q2" i="17"/>
  <c r="Q19" i="17"/>
  <c r="X664" i="1" l="1"/>
  <c r="X663" i="1"/>
  <c r="X654" i="1"/>
  <c r="X609" i="1"/>
  <c r="X608" i="1"/>
  <c r="X597" i="1"/>
  <c r="X596" i="1"/>
  <c r="X593" i="1"/>
  <c r="X592" i="1"/>
  <c r="X591" i="1"/>
  <c r="X590" i="1"/>
  <c r="X589" i="1"/>
  <c r="X588" i="1"/>
  <c r="O586" i="1"/>
  <c r="J15" i="21" l="1"/>
  <c r="O637" i="1" l="1"/>
  <c r="O636" i="1"/>
  <c r="O635" i="1"/>
  <c r="O634" i="1"/>
  <c r="O633" i="1"/>
  <c r="O632" i="1"/>
  <c r="O631" i="1"/>
  <c r="O642" i="1"/>
  <c r="O641" i="1"/>
  <c r="O640" i="1"/>
  <c r="O638" i="1"/>
  <c r="I12" i="21" l="1"/>
  <c r="I11" i="21"/>
  <c r="I14" i="21" l="1"/>
  <c r="J83" i="8" l="1"/>
  <c r="I8" i="21" l="1"/>
  <c r="I7" i="21"/>
  <c r="I13" i="21" l="1"/>
  <c r="I10" i="21"/>
  <c r="I9" i="21"/>
  <c r="I6" i="21" l="1"/>
  <c r="I5" i="21"/>
  <c r="I2" i="21" l="1"/>
  <c r="O340" i="1" l="1"/>
  <c r="O303" i="1"/>
  <c r="O289" i="1"/>
  <c r="O438" i="1" l="1"/>
  <c r="O443" i="1" l="1"/>
  <c r="O440" i="1"/>
  <c r="O437" i="1"/>
  <c r="O441" i="1"/>
  <c r="O439" i="1"/>
  <c r="O436" i="1"/>
  <c r="O475" i="1" l="1"/>
  <c r="O473" i="1"/>
  <c r="O471" i="1"/>
  <c r="O474" i="1"/>
  <c r="O472" i="1"/>
  <c r="O470" i="1"/>
  <c r="O357" i="1"/>
  <c r="O355" i="1"/>
  <c r="O353" i="1"/>
  <c r="O356" i="1"/>
  <c r="O354" i="1"/>
  <c r="O352" i="1"/>
  <c r="O344" i="1"/>
  <c r="O342" i="1"/>
  <c r="O339" i="1"/>
  <c r="O343" i="1"/>
  <c r="O341" i="1"/>
  <c r="O338" i="1"/>
  <c r="O307" i="1"/>
  <c r="O305" i="1"/>
  <c r="O302" i="1"/>
  <c r="O306" i="1"/>
  <c r="O304" i="1"/>
  <c r="O301" i="1"/>
  <c r="O293" i="1"/>
  <c r="O291" i="1"/>
  <c r="O288" i="1"/>
  <c r="O292" i="1"/>
  <c r="O290" i="1"/>
  <c r="O287" i="1"/>
  <c r="J44" i="20" l="1"/>
  <c r="O653" i="1" l="1"/>
  <c r="O652" i="1"/>
  <c r="O651" i="1"/>
  <c r="O630" i="1"/>
  <c r="O629" i="1"/>
  <c r="O628" i="1"/>
  <c r="O650" i="1"/>
  <c r="O649" i="1"/>
  <c r="O648" i="1"/>
  <c r="O627" i="1"/>
  <c r="O626" i="1"/>
  <c r="O625" i="1"/>
  <c r="O624" i="1"/>
  <c r="O623" i="1"/>
  <c r="O622" i="1"/>
  <c r="O647" i="1"/>
  <c r="O646" i="1"/>
  <c r="O645" i="1"/>
  <c r="H171" i="12"/>
  <c r="H170" i="12"/>
  <c r="H169" i="6"/>
  <c r="H170" i="6"/>
  <c r="O912" i="1"/>
  <c r="O911" i="1"/>
  <c r="J41" i="14"/>
  <c r="J40" i="14"/>
  <c r="J39" i="14"/>
  <c r="J38" i="14"/>
  <c r="J37" i="14"/>
  <c r="J36" i="14"/>
  <c r="J28" i="14"/>
  <c r="J27" i="14"/>
  <c r="J26" i="14"/>
  <c r="J25" i="14"/>
  <c r="J24" i="14"/>
  <c r="J23" i="14"/>
  <c r="J22" i="14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J85" i="8"/>
  <c r="J84" i="8"/>
  <c r="J98" i="8"/>
  <c r="O882" i="1"/>
  <c r="O881" i="1"/>
  <c r="O880" i="1"/>
  <c r="O891" i="1"/>
  <c r="O892" i="1"/>
  <c r="O893" i="1"/>
  <c r="O908" i="1"/>
  <c r="O115" i="1"/>
  <c r="O869" i="1"/>
  <c r="O865" i="1"/>
  <c r="J42" i="15"/>
  <c r="J41" i="15"/>
  <c r="J40" i="15"/>
  <c r="J39" i="15"/>
  <c r="J38" i="15"/>
  <c r="O79" i="1"/>
  <c r="O78" i="1"/>
  <c r="O76" i="1"/>
  <c r="J51" i="14"/>
  <c r="J55" i="14"/>
  <c r="J56" i="14"/>
  <c r="O409" i="1"/>
  <c r="O410" i="1"/>
  <c r="O496" i="1"/>
  <c r="J43" i="14"/>
  <c r="J42" i="14"/>
  <c r="O555" i="1"/>
  <c r="O556" i="1"/>
  <c r="O557" i="1"/>
  <c r="O558" i="1"/>
  <c r="O559" i="1"/>
  <c r="O560" i="1"/>
  <c r="O554" i="1"/>
  <c r="O408" i="1"/>
  <c r="O553" i="1"/>
  <c r="O644" i="1"/>
  <c r="O92" i="1"/>
  <c r="O91" i="1"/>
  <c r="O93" i="1"/>
  <c r="O90" i="1"/>
  <c r="O140" i="1"/>
  <c r="O59" i="1"/>
  <c r="J9" i="8"/>
  <c r="J103" i="8"/>
  <c r="J104" i="8"/>
  <c r="J97" i="8"/>
  <c r="O119" i="1"/>
  <c r="O111" i="1"/>
  <c r="J49" i="20"/>
  <c r="J48" i="20"/>
  <c r="J47" i="20"/>
  <c r="J46" i="20"/>
  <c r="J45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J5" i="20"/>
  <c r="J4" i="20"/>
  <c r="J3" i="20"/>
  <c r="J2" i="20"/>
  <c r="J78" i="20"/>
  <c r="J77" i="20"/>
  <c r="J76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J53" i="20"/>
  <c r="J52" i="20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13" i="14"/>
  <c r="J19" i="8"/>
  <c r="J58" i="8"/>
  <c r="J64" i="8"/>
  <c r="J82" i="8"/>
  <c r="J71" i="8"/>
  <c r="J89" i="8"/>
  <c r="J88" i="8"/>
  <c r="J90" i="8"/>
  <c r="J65" i="8"/>
  <c r="J86" i="8"/>
  <c r="J70" i="8"/>
  <c r="J62" i="8"/>
  <c r="J75" i="8"/>
  <c r="J74" i="8"/>
  <c r="J69" i="8"/>
  <c r="J92" i="8"/>
  <c r="J91" i="8"/>
  <c r="O397" i="1"/>
  <c r="O396" i="1"/>
  <c r="O395" i="1"/>
  <c r="O466" i="1"/>
  <c r="O465" i="1"/>
  <c r="O464" i="1"/>
  <c r="O455" i="1"/>
  <c r="O454" i="1"/>
  <c r="O453" i="1"/>
  <c r="O493" i="1"/>
  <c r="O492" i="1"/>
  <c r="O392" i="1"/>
  <c r="O387" i="1"/>
  <c r="O386" i="1"/>
  <c r="O383" i="1"/>
  <c r="O382" i="1"/>
  <c r="O252" i="1"/>
  <c r="O500" i="1"/>
  <c r="O499" i="1"/>
  <c r="O498" i="1"/>
  <c r="O497" i="1"/>
  <c r="O374" i="1"/>
  <c r="O373" i="1"/>
  <c r="O372" i="1"/>
  <c r="O371" i="1"/>
  <c r="O370" i="1"/>
  <c r="O363" i="1"/>
  <c r="O362" i="1"/>
  <c r="O361" i="1"/>
  <c r="O360" i="1"/>
  <c r="O359" i="1"/>
  <c r="O358" i="1"/>
  <c r="O321" i="1"/>
  <c r="O320" i="1"/>
  <c r="O317" i="1"/>
  <c r="O316" i="1"/>
  <c r="O315" i="1"/>
  <c r="O314" i="1"/>
  <c r="O313" i="1"/>
  <c r="O312" i="1"/>
  <c r="O311" i="1"/>
  <c r="O300" i="1"/>
  <c r="O299" i="1"/>
  <c r="O298" i="1"/>
  <c r="O297" i="1"/>
  <c r="O286" i="1"/>
  <c r="O285" i="1"/>
  <c r="O284" i="1"/>
  <c r="O283" i="1"/>
  <c r="O282" i="1"/>
  <c r="O281" i="1"/>
  <c r="O280" i="1"/>
  <c r="O279" i="1"/>
  <c r="O276" i="1"/>
  <c r="O275" i="1"/>
  <c r="O270" i="1"/>
  <c r="O269" i="1"/>
  <c r="O268" i="1"/>
  <c r="O267" i="1"/>
  <c r="O261" i="1"/>
  <c r="O260" i="1"/>
  <c r="O259" i="1"/>
  <c r="O258" i="1"/>
  <c r="O257" i="1"/>
  <c r="O256" i="1"/>
  <c r="O254" i="1"/>
  <c r="O253" i="1"/>
  <c r="O247" i="1"/>
  <c r="O246" i="1"/>
  <c r="O245" i="1"/>
  <c r="O244" i="1"/>
  <c r="O242" i="1"/>
  <c r="O241" i="1"/>
  <c r="O240" i="1"/>
  <c r="F121" i="18"/>
  <c r="H121" i="18" s="1"/>
  <c r="F120" i="18"/>
  <c r="H120" i="18" s="1"/>
  <c r="F119" i="18"/>
  <c r="H119" i="18" s="1"/>
  <c r="F118" i="18"/>
  <c r="H118" i="18" s="1"/>
  <c r="F117" i="18"/>
  <c r="H117" i="18" s="1"/>
  <c r="F116" i="18"/>
  <c r="H116" i="18" s="1"/>
  <c r="F115" i="18"/>
  <c r="H115" i="18" s="1"/>
  <c r="F114" i="18"/>
  <c r="H114" i="18" s="1"/>
  <c r="F113" i="18"/>
  <c r="H113" i="18" s="1"/>
  <c r="F112" i="18"/>
  <c r="H112" i="18" s="1"/>
  <c r="F111" i="18"/>
  <c r="H111" i="18" s="1"/>
  <c r="F110" i="18"/>
  <c r="H110" i="18" s="1"/>
  <c r="F109" i="18"/>
  <c r="H109" i="18" s="1"/>
  <c r="F108" i="18"/>
  <c r="H108" i="18" s="1"/>
  <c r="F107" i="18"/>
  <c r="H107" i="18" s="1"/>
  <c r="F106" i="18"/>
  <c r="H106" i="18" s="1"/>
  <c r="F105" i="18"/>
  <c r="H105" i="18" s="1"/>
  <c r="F104" i="18"/>
  <c r="H104" i="18" s="1"/>
  <c r="F103" i="18"/>
  <c r="H103" i="18" s="1"/>
  <c r="F102" i="18"/>
  <c r="H102" i="18" s="1"/>
  <c r="F101" i="18"/>
  <c r="H101" i="18" s="1"/>
  <c r="F100" i="18"/>
  <c r="H100" i="18" s="1"/>
  <c r="F99" i="18"/>
  <c r="H99" i="18" s="1"/>
  <c r="F98" i="18"/>
  <c r="H98" i="18" s="1"/>
  <c r="F97" i="18"/>
  <c r="H97" i="18" s="1"/>
  <c r="F96" i="18"/>
  <c r="H96" i="18" s="1"/>
  <c r="F95" i="18"/>
  <c r="H95" i="18" s="1"/>
  <c r="F94" i="18"/>
  <c r="H94" i="18" s="1"/>
  <c r="F93" i="18"/>
  <c r="H93" i="18" s="1"/>
  <c r="F92" i="18"/>
  <c r="H92" i="18" s="1"/>
  <c r="F91" i="18"/>
  <c r="H91" i="18" s="1"/>
  <c r="F90" i="18"/>
  <c r="H90" i="18" s="1"/>
  <c r="F89" i="18"/>
  <c r="H89" i="18" s="1"/>
  <c r="F88" i="18"/>
  <c r="H88" i="18" s="1"/>
  <c r="F87" i="18"/>
  <c r="H87" i="18" s="1"/>
  <c r="F86" i="18"/>
  <c r="H86" i="18" s="1"/>
  <c r="F85" i="18"/>
  <c r="F84" i="18"/>
  <c r="H84" i="18" s="1"/>
  <c r="F83" i="18"/>
  <c r="H83" i="18" s="1"/>
  <c r="F82" i="18"/>
  <c r="H82" i="18" s="1"/>
  <c r="F81" i="18"/>
  <c r="H81" i="18" s="1"/>
  <c r="F80" i="18"/>
  <c r="H80" i="18" s="1"/>
  <c r="F79" i="18"/>
  <c r="H79" i="18" s="1"/>
  <c r="F78" i="18"/>
  <c r="H78" i="18" s="1"/>
  <c r="F77" i="18"/>
  <c r="H77" i="18" s="1"/>
  <c r="F76" i="18"/>
  <c r="H76" i="18" s="1"/>
  <c r="F75" i="18"/>
  <c r="H75" i="18" s="1"/>
  <c r="F74" i="18"/>
  <c r="H74" i="18" s="1"/>
  <c r="F73" i="18"/>
  <c r="H73" i="18" s="1"/>
  <c r="F72" i="18"/>
  <c r="H72" i="18" s="1"/>
  <c r="F71" i="18"/>
  <c r="H71" i="18" s="1"/>
  <c r="F70" i="18"/>
  <c r="H70" i="18" s="1"/>
  <c r="F69" i="18"/>
  <c r="H69" i="18" s="1"/>
  <c r="F68" i="18"/>
  <c r="H68" i="18" s="1"/>
  <c r="F67" i="18"/>
  <c r="H67" i="18" s="1"/>
  <c r="F66" i="18"/>
  <c r="H66" i="18" s="1"/>
  <c r="F65" i="18"/>
  <c r="H65" i="18" s="1"/>
  <c r="F64" i="18"/>
  <c r="H64" i="18" s="1"/>
  <c r="F63" i="18"/>
  <c r="H63" i="18" s="1"/>
  <c r="F62" i="18"/>
  <c r="H62" i="18" s="1"/>
  <c r="F61" i="18"/>
  <c r="H61" i="18" s="1"/>
  <c r="F60" i="18"/>
  <c r="H60" i="18" s="1"/>
  <c r="F59" i="18"/>
  <c r="H59" i="18" s="1"/>
  <c r="F58" i="18"/>
  <c r="H58" i="18" s="1"/>
  <c r="F57" i="18"/>
  <c r="H57" i="18" s="1"/>
  <c r="F56" i="18"/>
  <c r="H56" i="18" s="1"/>
  <c r="F55" i="18"/>
  <c r="H55" i="18" s="1"/>
  <c r="F54" i="18"/>
  <c r="H54" i="18" s="1"/>
  <c r="F53" i="18"/>
  <c r="F52" i="18"/>
  <c r="H52" i="18" s="1"/>
  <c r="F51" i="18"/>
  <c r="H51" i="18" s="1"/>
  <c r="F50" i="18"/>
  <c r="H50" i="18" s="1"/>
  <c r="F49" i="18"/>
  <c r="H49" i="18" s="1"/>
  <c r="F48" i="18"/>
  <c r="H48" i="18" s="1"/>
  <c r="F47" i="18"/>
  <c r="H47" i="18" s="1"/>
  <c r="F46" i="18"/>
  <c r="H46" i="18" s="1"/>
  <c r="F45" i="18"/>
  <c r="H45" i="18" s="1"/>
  <c r="F44" i="18"/>
  <c r="H44" i="18" s="1"/>
  <c r="F43" i="18"/>
  <c r="H43" i="18" s="1"/>
  <c r="F42" i="18"/>
  <c r="H42" i="18" s="1"/>
  <c r="F41" i="18"/>
  <c r="H41" i="18" s="1"/>
  <c r="F40" i="18"/>
  <c r="H40" i="18" s="1"/>
  <c r="F39" i="18"/>
  <c r="H39" i="18" s="1"/>
  <c r="F38" i="18"/>
  <c r="H38" i="18" s="1"/>
  <c r="F37" i="18"/>
  <c r="H37" i="18" s="1"/>
  <c r="F36" i="18"/>
  <c r="H36" i="18" s="1"/>
  <c r="F35" i="18"/>
  <c r="H35" i="18" s="1"/>
  <c r="F34" i="18"/>
  <c r="H34" i="18" s="1"/>
  <c r="F33" i="18"/>
  <c r="H33" i="18" s="1"/>
  <c r="F32" i="18"/>
  <c r="H32" i="18" s="1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H85" i="18"/>
  <c r="H53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H2" i="18"/>
  <c r="F121" i="17"/>
  <c r="I121" i="17" s="1"/>
  <c r="F120" i="17"/>
  <c r="I120" i="17" s="1"/>
  <c r="F119" i="17"/>
  <c r="I119" i="17" s="1"/>
  <c r="F118" i="17"/>
  <c r="I118" i="17" s="1"/>
  <c r="F117" i="17"/>
  <c r="I117" i="17" s="1"/>
  <c r="F116" i="17"/>
  <c r="I116" i="17" s="1"/>
  <c r="E121" i="17"/>
  <c r="E120" i="17"/>
  <c r="E119" i="17"/>
  <c r="E118" i="17"/>
  <c r="E117" i="17"/>
  <c r="E116" i="17"/>
  <c r="F115" i="17"/>
  <c r="I115" i="17" s="1"/>
  <c r="F114" i="17"/>
  <c r="I114" i="17" s="1"/>
  <c r="F113" i="17"/>
  <c r="I113" i="17" s="1"/>
  <c r="F112" i="17"/>
  <c r="I112" i="17" s="1"/>
  <c r="F111" i="17"/>
  <c r="I111" i="17" s="1"/>
  <c r="F110" i="17"/>
  <c r="I110" i="17" s="1"/>
  <c r="E115" i="17"/>
  <c r="E114" i="17"/>
  <c r="E113" i="17"/>
  <c r="E112" i="17"/>
  <c r="E111" i="17"/>
  <c r="E110" i="17"/>
  <c r="E109" i="17"/>
  <c r="E108" i="17"/>
  <c r="E107" i="17"/>
  <c r="F109" i="17"/>
  <c r="I109" i="17" s="1"/>
  <c r="F108" i="17"/>
  <c r="I108" i="17" s="1"/>
  <c r="F107" i="17"/>
  <c r="I107" i="17" s="1"/>
  <c r="F106" i="17"/>
  <c r="I106" i="17" s="1"/>
  <c r="E106" i="17"/>
  <c r="F105" i="17"/>
  <c r="I105" i="17" s="1"/>
  <c r="E105" i="17"/>
  <c r="F104" i="17"/>
  <c r="I104" i="17" s="1"/>
  <c r="E104" i="17"/>
  <c r="F103" i="17"/>
  <c r="I103" i="17" s="1"/>
  <c r="E103" i="17"/>
  <c r="F102" i="17"/>
  <c r="I102" i="17" s="1"/>
  <c r="E102" i="17"/>
  <c r="F101" i="17"/>
  <c r="I101" i="17" s="1"/>
  <c r="E101" i="17"/>
  <c r="F100" i="17"/>
  <c r="I100" i="17" s="1"/>
  <c r="E100" i="17"/>
  <c r="F99" i="17"/>
  <c r="I99" i="17" s="1"/>
  <c r="E99" i="17"/>
  <c r="F98" i="17"/>
  <c r="I98" i="17" s="1"/>
  <c r="E98" i="17"/>
  <c r="F97" i="17"/>
  <c r="I97" i="17" s="1"/>
  <c r="E97" i="17"/>
  <c r="F96" i="17"/>
  <c r="I96" i="17" s="1"/>
  <c r="E96" i="17"/>
  <c r="F95" i="17"/>
  <c r="I95" i="17" s="1"/>
  <c r="E95" i="17"/>
  <c r="F94" i="17"/>
  <c r="I94" i="17" s="1"/>
  <c r="E94" i="17"/>
  <c r="F93" i="17"/>
  <c r="I93" i="17" s="1"/>
  <c r="E93" i="17"/>
  <c r="F92" i="17"/>
  <c r="I92" i="17" s="1"/>
  <c r="E92" i="17"/>
  <c r="F91" i="17"/>
  <c r="I91" i="17" s="1"/>
  <c r="E91" i="17"/>
  <c r="F90" i="17"/>
  <c r="I90" i="17" s="1"/>
  <c r="E90" i="17"/>
  <c r="F89" i="17"/>
  <c r="I89" i="17" s="1"/>
  <c r="E89" i="17"/>
  <c r="F88" i="17"/>
  <c r="I88" i="17" s="1"/>
  <c r="E88" i="17"/>
  <c r="F87" i="17"/>
  <c r="I87" i="17" s="1"/>
  <c r="E87" i="17"/>
  <c r="F86" i="17"/>
  <c r="I86" i="17" s="1"/>
  <c r="E86" i="17"/>
  <c r="F85" i="17"/>
  <c r="I85" i="17" s="1"/>
  <c r="E85" i="17"/>
  <c r="F84" i="17"/>
  <c r="I84" i="17" s="1"/>
  <c r="E84" i="17"/>
  <c r="F83" i="17"/>
  <c r="I83" i="17" s="1"/>
  <c r="E83" i="17"/>
  <c r="F82" i="17"/>
  <c r="I82" i="17" s="1"/>
  <c r="E82" i="17"/>
  <c r="F81" i="17"/>
  <c r="I81" i="17" s="1"/>
  <c r="E81" i="17"/>
  <c r="F80" i="17"/>
  <c r="I80" i="17" s="1"/>
  <c r="E80" i="17"/>
  <c r="E79" i="17"/>
  <c r="E78" i="17"/>
  <c r="E77" i="17"/>
  <c r="F79" i="17"/>
  <c r="I79" i="17" s="1"/>
  <c r="F78" i="17"/>
  <c r="I78" i="17" s="1"/>
  <c r="F77" i="17"/>
  <c r="I77" i="17" s="1"/>
  <c r="F76" i="17"/>
  <c r="I76" i="17" s="1"/>
  <c r="E76" i="17"/>
  <c r="F75" i="17"/>
  <c r="I75" i="17" s="1"/>
  <c r="E75" i="17"/>
  <c r="F74" i="17"/>
  <c r="I74" i="17" s="1"/>
  <c r="E74" i="17"/>
  <c r="F73" i="17"/>
  <c r="I73" i="17" s="1"/>
  <c r="E73" i="17"/>
  <c r="F72" i="17"/>
  <c r="I72" i="17" s="1"/>
  <c r="E72" i="17"/>
  <c r="F71" i="17"/>
  <c r="I71" i="17" s="1"/>
  <c r="E71" i="17"/>
  <c r="F70" i="17"/>
  <c r="I70" i="17" s="1"/>
  <c r="E70" i="17"/>
  <c r="F69" i="17"/>
  <c r="I69" i="17" s="1"/>
  <c r="E69" i="17"/>
  <c r="F68" i="17"/>
  <c r="I68" i="17" s="1"/>
  <c r="E68" i="17"/>
  <c r="E64" i="17"/>
  <c r="E63" i="17"/>
  <c r="E62" i="17"/>
  <c r="F67" i="17"/>
  <c r="I67" i="17" s="1"/>
  <c r="E67" i="17"/>
  <c r="F66" i="17"/>
  <c r="I66" i="17" s="1"/>
  <c r="E66" i="17"/>
  <c r="F65" i="17"/>
  <c r="I65" i="17" s="1"/>
  <c r="E65" i="17"/>
  <c r="F64" i="17"/>
  <c r="I64" i="17" s="1"/>
  <c r="F63" i="17"/>
  <c r="I63" i="17" s="1"/>
  <c r="F62" i="17"/>
  <c r="I62" i="17" s="1"/>
  <c r="F61" i="17"/>
  <c r="I61" i="17" s="1"/>
  <c r="E61" i="17"/>
  <c r="F60" i="17"/>
  <c r="I60" i="17" s="1"/>
  <c r="E60" i="17"/>
  <c r="F59" i="17"/>
  <c r="I59" i="17" s="1"/>
  <c r="E59" i="17"/>
  <c r="F58" i="17"/>
  <c r="I58" i="17" s="1"/>
  <c r="E58" i="17"/>
  <c r="F57" i="17"/>
  <c r="I57" i="17" s="1"/>
  <c r="E57" i="17"/>
  <c r="F56" i="17"/>
  <c r="I56" i="17" s="1"/>
  <c r="E56" i="17"/>
  <c r="F55" i="17"/>
  <c r="I55" i="17" s="1"/>
  <c r="F54" i="17"/>
  <c r="I54" i="17" s="1"/>
  <c r="F53" i="17"/>
  <c r="I53" i="17" s="1"/>
  <c r="F52" i="17"/>
  <c r="I52" i="17" s="1"/>
  <c r="F51" i="17"/>
  <c r="I51" i="17" s="1"/>
  <c r="F50" i="17"/>
  <c r="I50" i="17" s="1"/>
  <c r="E55" i="17"/>
  <c r="E54" i="17"/>
  <c r="E53" i="17"/>
  <c r="E52" i="17"/>
  <c r="E51" i="17"/>
  <c r="E50" i="17"/>
  <c r="F49" i="17"/>
  <c r="I49" i="17" s="1"/>
  <c r="F48" i="17"/>
  <c r="I48" i="17" s="1"/>
  <c r="F47" i="17"/>
  <c r="I47" i="17" s="1"/>
  <c r="F46" i="17"/>
  <c r="I46" i="17" s="1"/>
  <c r="F45" i="17"/>
  <c r="I45" i="17" s="1"/>
  <c r="F44" i="17"/>
  <c r="I44" i="17" s="1"/>
  <c r="E49" i="17"/>
  <c r="E48" i="17"/>
  <c r="E47" i="17"/>
  <c r="E46" i="17"/>
  <c r="E45" i="17"/>
  <c r="E44" i="17"/>
  <c r="F43" i="17"/>
  <c r="I43" i="17" s="1"/>
  <c r="F42" i="17"/>
  <c r="I42" i="17" s="1"/>
  <c r="F41" i="17"/>
  <c r="I41" i="17" s="1"/>
  <c r="F40" i="17"/>
  <c r="I40" i="17" s="1"/>
  <c r="F39" i="17"/>
  <c r="I39" i="17" s="1"/>
  <c r="F38" i="17"/>
  <c r="I38" i="17" s="1"/>
  <c r="E43" i="17"/>
  <c r="E42" i="17"/>
  <c r="E41" i="17"/>
  <c r="E40" i="17"/>
  <c r="E39" i="17"/>
  <c r="E38" i="17"/>
  <c r="F37" i="17"/>
  <c r="I37" i="17" s="1"/>
  <c r="F36" i="17"/>
  <c r="I36" i="17" s="1"/>
  <c r="F35" i="17"/>
  <c r="I35" i="17" s="1"/>
  <c r="F34" i="17"/>
  <c r="I34" i="17" s="1"/>
  <c r="F33" i="17"/>
  <c r="I33" i="17" s="1"/>
  <c r="F32" i="17"/>
  <c r="I32" i="17" s="1"/>
  <c r="E37" i="17"/>
  <c r="E36" i="17"/>
  <c r="E35" i="17"/>
  <c r="E34" i="17"/>
  <c r="E33" i="17"/>
  <c r="E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I2" i="17"/>
  <c r="J38" i="8"/>
  <c r="J34" i="8"/>
  <c r="J33" i="8"/>
  <c r="J27" i="8"/>
  <c r="J23" i="8"/>
  <c r="H157" i="12"/>
  <c r="H156" i="12"/>
  <c r="H155" i="12"/>
  <c r="H154" i="12"/>
  <c r="H153" i="12"/>
  <c r="H152" i="12"/>
  <c r="H157" i="6"/>
  <c r="H156" i="6"/>
  <c r="H155" i="6"/>
  <c r="H154" i="6"/>
  <c r="H153" i="6"/>
  <c r="H152" i="6"/>
  <c r="H151" i="6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J37" i="15"/>
  <c r="J54" i="14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68" i="6"/>
  <c r="H167" i="6"/>
  <c r="H166" i="6"/>
  <c r="H165" i="6"/>
  <c r="H164" i="6"/>
  <c r="H163" i="6"/>
  <c r="H162" i="6"/>
  <c r="H161" i="6"/>
  <c r="H160" i="6"/>
  <c r="H159" i="6"/>
  <c r="H158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43" i="6"/>
  <c r="H42" i="6"/>
  <c r="H41" i="6"/>
  <c r="H40" i="6"/>
  <c r="H39" i="6"/>
  <c r="H38" i="6"/>
  <c r="H37" i="6"/>
  <c r="H36" i="6"/>
  <c r="H35" i="6"/>
  <c r="H34" i="6"/>
  <c r="H33" i="6"/>
  <c r="H32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O698" i="1"/>
  <c r="O713" i="1"/>
  <c r="O685" i="1"/>
  <c r="O684" i="1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J4" i="15"/>
  <c r="J3" i="15"/>
  <c r="J2" i="15"/>
  <c r="J29" i="14"/>
  <c r="J21" i="14"/>
  <c r="J20" i="14"/>
  <c r="J19" i="14"/>
  <c r="J18" i="14"/>
  <c r="J17" i="14"/>
  <c r="J16" i="14"/>
  <c r="J15" i="14"/>
  <c r="J14" i="14"/>
  <c r="J12" i="14"/>
  <c r="J53" i="14"/>
  <c r="J52" i="14"/>
  <c r="J50" i="14"/>
  <c r="J49" i="14"/>
  <c r="J48" i="14"/>
  <c r="J47" i="14"/>
  <c r="J46" i="14"/>
  <c r="J45" i="14"/>
  <c r="J44" i="14"/>
  <c r="J35" i="14"/>
  <c r="J34" i="14"/>
  <c r="J33" i="14"/>
  <c r="J32" i="14"/>
  <c r="J31" i="14"/>
  <c r="J30" i="14"/>
  <c r="J11" i="14"/>
  <c r="J10" i="14"/>
  <c r="J9" i="14"/>
  <c r="J8" i="14"/>
  <c r="J7" i="14"/>
  <c r="J6" i="14"/>
  <c r="J5" i="14"/>
  <c r="J4" i="14"/>
  <c r="J3" i="14"/>
  <c r="J2" i="14"/>
  <c r="J102" i="8"/>
  <c r="J101" i="8"/>
  <c r="J100" i="8"/>
  <c r="J50" i="8"/>
  <c r="J99" i="8"/>
  <c r="J29" i="8"/>
  <c r="J87" i="8"/>
  <c r="J81" i="8"/>
  <c r="J61" i="8"/>
  <c r="J94" i="8"/>
  <c r="J93" i="8"/>
  <c r="J59" i="8"/>
  <c r="J3" i="8"/>
  <c r="J72" i="8"/>
  <c r="J43" i="8"/>
  <c r="J42" i="8"/>
  <c r="J41" i="8"/>
  <c r="J40" i="8"/>
  <c r="J39" i="8"/>
  <c r="J35" i="8"/>
  <c r="J32" i="8"/>
  <c r="J28" i="8"/>
  <c r="J24" i="8"/>
  <c r="J20" i="8"/>
  <c r="J56" i="8"/>
  <c r="J55" i="8"/>
  <c r="J53" i="8"/>
  <c r="J52" i="8"/>
  <c r="J49" i="8"/>
  <c r="J47" i="8"/>
  <c r="J45" i="8"/>
  <c r="J57" i="8"/>
  <c r="J54" i="8"/>
  <c r="J51" i="8"/>
  <c r="J48" i="8"/>
  <c r="J46" i="8"/>
  <c r="J44" i="8"/>
  <c r="J18" i="8"/>
  <c r="J17" i="8"/>
  <c r="J16" i="8"/>
  <c r="J15" i="8"/>
  <c r="J14" i="8"/>
  <c r="J13" i="8"/>
  <c r="J11" i="8"/>
  <c r="J6" i="8"/>
  <c r="J37" i="8"/>
  <c r="J31" i="8"/>
  <c r="J26" i="8"/>
  <c r="J21" i="8"/>
  <c r="J2" i="8"/>
  <c r="J8" i="8"/>
  <c r="J12" i="8"/>
  <c r="J4" i="8"/>
  <c r="J73" i="8"/>
  <c r="J63" i="8"/>
  <c r="J67" i="8"/>
  <c r="J79" i="8"/>
  <c r="J78" i="8"/>
  <c r="J80" i="8"/>
  <c r="J60" i="8"/>
  <c r="J7" i="8"/>
  <c r="J77" i="8"/>
  <c r="J76" i="8"/>
  <c r="J68" i="8"/>
  <c r="J66" i="8"/>
  <c r="J10" i="8"/>
  <c r="J5" i="8"/>
  <c r="O889" i="1"/>
  <c r="O895" i="1"/>
  <c r="O890" i="1"/>
  <c r="O874" i="1"/>
  <c r="O872" i="1"/>
  <c r="O862" i="1"/>
  <c r="O877" i="1"/>
  <c r="O319" i="1"/>
  <c r="O318" i="1"/>
  <c r="O239" i="1"/>
  <c r="O238" i="1"/>
  <c r="O237" i="1"/>
  <c r="O236" i="1"/>
  <c r="O234" i="1"/>
  <c r="O233" i="1"/>
  <c r="O232" i="1"/>
  <c r="O231" i="1"/>
  <c r="O230" i="1"/>
  <c r="O229" i="1"/>
  <c r="O228" i="1"/>
  <c r="O227" i="1"/>
  <c r="O226" i="1"/>
  <c r="O215" i="1"/>
  <c r="O214" i="1"/>
  <c r="O155" i="1"/>
  <c r="O195" i="1"/>
  <c r="O8" i="1"/>
  <c r="O14" i="1"/>
  <c r="O29" i="1"/>
  <c r="O701" i="1"/>
  <c r="O693" i="1"/>
  <c r="O708" i="1"/>
  <c r="O15" i="1"/>
  <c r="O120" i="1"/>
  <c r="O675" i="1"/>
  <c r="O829" i="1"/>
  <c r="O668" i="1"/>
  <c r="O535" i="1"/>
  <c r="O534" i="1"/>
  <c r="O533" i="1"/>
  <c r="O532" i="1"/>
  <c r="O531" i="1"/>
  <c r="O518" i="1"/>
  <c r="O517" i="1"/>
  <c r="O516" i="1"/>
  <c r="O515" i="1"/>
  <c r="O334" i="1"/>
  <c r="O196" i="1"/>
  <c r="O58" i="1"/>
  <c r="O351" i="1"/>
  <c r="O350" i="1"/>
  <c r="O349" i="1"/>
  <c r="O469" i="1"/>
  <c r="O468" i="1"/>
  <c r="O467" i="1"/>
  <c r="O377" i="1"/>
  <c r="O376" i="1"/>
  <c r="O375" i="1"/>
  <c r="O365" i="1"/>
  <c r="O364" i="1"/>
  <c r="O337" i="1"/>
  <c r="O336" i="1"/>
  <c r="O335" i="1"/>
  <c r="O330" i="1"/>
  <c r="O329" i="1"/>
  <c r="O328" i="1"/>
  <c r="O89" i="1"/>
  <c r="O73" i="1"/>
  <c r="O70" i="1"/>
  <c r="O67" i="1"/>
  <c r="O310" i="1"/>
  <c r="O309" i="1"/>
  <c r="O308" i="1"/>
  <c r="O296" i="1"/>
  <c r="O295" i="1"/>
  <c r="O294" i="1"/>
  <c r="O277" i="1"/>
  <c r="O278" i="1"/>
  <c r="O273" i="1"/>
  <c r="O272" i="1"/>
  <c r="O271" i="1"/>
  <c r="O265" i="1"/>
  <c r="O264" i="1"/>
  <c r="O262" i="1"/>
  <c r="O250" i="1"/>
  <c r="O249" i="1"/>
  <c r="O248" i="1"/>
  <c r="O449" i="1"/>
  <c r="O450" i="1"/>
  <c r="O216" i="1"/>
  <c r="O63" i="1"/>
  <c r="O910" i="1"/>
  <c r="O909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4" i="1"/>
  <c r="O888" i="1"/>
  <c r="O887" i="1"/>
  <c r="O886" i="1"/>
  <c r="O885" i="1"/>
  <c r="O884" i="1"/>
  <c r="O883" i="1"/>
  <c r="O879" i="1"/>
  <c r="O878" i="1"/>
  <c r="O876" i="1"/>
  <c r="O875" i="1"/>
  <c r="O873" i="1"/>
  <c r="O871" i="1"/>
  <c r="O870" i="1"/>
  <c r="O868" i="1"/>
  <c r="O867" i="1"/>
  <c r="O866" i="1"/>
  <c r="O864" i="1"/>
  <c r="O863" i="1"/>
  <c r="O794" i="1"/>
  <c r="O793" i="1"/>
  <c r="O791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790" i="1"/>
  <c r="O789" i="1"/>
  <c r="O788" i="1"/>
  <c r="O787" i="1"/>
  <c r="O786" i="1"/>
  <c r="O785" i="1"/>
  <c r="O38" i="1"/>
  <c r="O189" i="1"/>
  <c r="O505" i="1"/>
  <c r="O190" i="1"/>
  <c r="O509" i="1"/>
  <c r="O191" i="1"/>
  <c r="O512" i="1"/>
  <c r="O683" i="1"/>
  <c r="O193" i="1"/>
  <c r="O7" i="1"/>
  <c r="O584" i="1"/>
  <c r="O123" i="1"/>
  <c r="O678" i="1"/>
  <c r="O5" i="1"/>
  <c r="O514" i="1"/>
  <c r="O506" i="1"/>
  <c r="O507" i="1"/>
  <c r="O508" i="1"/>
  <c r="O2" i="1"/>
  <c r="O510" i="1"/>
  <c r="O682" i="1"/>
  <c r="O192" i="1"/>
  <c r="O6" i="1"/>
  <c r="O677" i="1"/>
  <c r="O4" i="1"/>
  <c r="O513" i="1"/>
  <c r="O583" i="1"/>
  <c r="O122" i="1"/>
  <c r="O213" i="1"/>
  <c r="O37" i="1"/>
  <c r="O36" i="1"/>
  <c r="O674" i="1"/>
  <c r="O673" i="1"/>
  <c r="O180" i="1"/>
  <c r="O177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4" i="1"/>
  <c r="O168" i="1"/>
  <c r="O664" i="1"/>
  <c r="O663" i="1"/>
  <c r="O582" i="1"/>
  <c r="O581" i="1"/>
  <c r="O580" i="1"/>
  <c r="O579" i="1"/>
  <c r="O578" i="1"/>
  <c r="O577" i="1"/>
  <c r="O576" i="1"/>
  <c r="O575" i="1"/>
  <c r="O574" i="1"/>
  <c r="O572" i="1"/>
  <c r="O571" i="1"/>
  <c r="O570" i="1"/>
  <c r="O568" i="1"/>
  <c r="O567" i="1"/>
  <c r="O566" i="1"/>
  <c r="O565" i="1"/>
  <c r="O564" i="1"/>
  <c r="O563" i="1"/>
  <c r="O562" i="1"/>
  <c r="O561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43" i="1"/>
  <c r="O538" i="1"/>
  <c r="O495" i="1"/>
  <c r="O494" i="1"/>
  <c r="O463" i="1"/>
  <c r="O462" i="1"/>
  <c r="O461" i="1"/>
  <c r="O460" i="1"/>
  <c r="O459" i="1"/>
  <c r="O458" i="1"/>
  <c r="O457" i="1"/>
  <c r="O45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07" i="1"/>
  <c r="O406" i="1"/>
  <c r="O405" i="1"/>
  <c r="O404" i="1"/>
  <c r="O401" i="1"/>
  <c r="O400" i="1"/>
  <c r="O399" i="1"/>
  <c r="O398" i="1"/>
  <c r="O394" i="1"/>
  <c r="O393" i="1"/>
  <c r="O389" i="1"/>
  <c r="O388" i="1"/>
  <c r="O385" i="1"/>
  <c r="O384" i="1"/>
  <c r="O163" i="1"/>
  <c r="O116" i="1"/>
  <c r="O112" i="1"/>
  <c r="O110" i="1"/>
  <c r="O107" i="1"/>
  <c r="O106" i="1"/>
  <c r="O105" i="1"/>
  <c r="O103" i="1"/>
  <c r="O101" i="1"/>
  <c r="O98" i="1"/>
  <c r="O97" i="1"/>
  <c r="O41" i="1"/>
  <c r="O536" i="1"/>
  <c r="O40" i="1"/>
  <c r="O540" i="1"/>
  <c r="O172" i="1"/>
  <c r="O210" i="1"/>
  <c r="O209" i="1"/>
  <c r="O207" i="1"/>
  <c r="O205" i="1"/>
  <c r="O204" i="1"/>
  <c r="O203" i="1"/>
  <c r="O202" i="1"/>
  <c r="O200" i="1"/>
  <c r="O197" i="1"/>
  <c r="O176" i="1"/>
  <c r="O167" i="1"/>
  <c r="O211" i="1"/>
  <c r="O154" i="1"/>
  <c r="O153" i="1"/>
  <c r="O151" i="1"/>
  <c r="O149" i="1"/>
  <c r="O148" i="1"/>
  <c r="O147" i="1"/>
  <c r="O146" i="1"/>
  <c r="O145" i="1"/>
  <c r="O144" i="1"/>
  <c r="O57" i="1"/>
  <c r="O56" i="1"/>
  <c r="O54" i="1"/>
  <c r="O52" i="1"/>
  <c r="O51" i="1"/>
  <c r="O50" i="1"/>
  <c r="O49" i="1"/>
  <c r="O45" i="1"/>
  <c r="O44" i="1"/>
  <c r="O212" i="1"/>
  <c r="O709" i="1"/>
  <c r="O707" i="1"/>
  <c r="O706" i="1"/>
  <c r="O702" i="1"/>
  <c r="O700" i="1"/>
  <c r="O699" i="1"/>
  <c r="O694" i="1"/>
  <c r="O692" i="1"/>
  <c r="O691" i="1"/>
  <c r="O690" i="1"/>
  <c r="O689" i="1"/>
  <c r="O157" i="1"/>
  <c r="O166" i="1"/>
  <c r="O156" i="1"/>
  <c r="O127" i="1"/>
  <c r="O125" i="1"/>
  <c r="O35" i="1"/>
  <c r="O28" i="1"/>
  <c r="O27" i="1"/>
  <c r="O24" i="1"/>
  <c r="O21" i="1"/>
  <c r="O9" i="1"/>
  <c r="O188" i="1"/>
  <c r="O187" i="1"/>
  <c r="O184" i="1"/>
  <c r="O183" i="1"/>
  <c r="O175" i="1"/>
  <c r="O712" i="1"/>
  <c r="O711" i="1"/>
  <c r="O710" i="1"/>
  <c r="O705" i="1"/>
  <c r="O704" i="1"/>
  <c r="O703" i="1"/>
  <c r="O697" i="1"/>
  <c r="O696" i="1"/>
  <c r="O662" i="1"/>
  <c r="O661" i="1"/>
  <c r="O660" i="1"/>
  <c r="O659" i="1"/>
  <c r="O658" i="1"/>
  <c r="O657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479" i="1"/>
  <c r="O478" i="1"/>
  <c r="O477" i="1"/>
  <c r="O476" i="1"/>
  <c r="O381" i="1"/>
  <c r="O380" i="1"/>
  <c r="O379" i="1"/>
  <c r="O378" i="1"/>
  <c r="O369" i="1"/>
  <c r="O368" i="1"/>
  <c r="O367" i="1"/>
  <c r="O366" i="1"/>
  <c r="O348" i="1"/>
  <c r="O347" i="1"/>
  <c r="O346" i="1"/>
  <c r="O345" i="1"/>
  <c r="O331" i="1"/>
  <c r="O333" i="1"/>
  <c r="O332" i="1"/>
  <c r="O162" i="1"/>
  <c r="O114" i="1"/>
  <c r="O96" i="1"/>
  <c r="O95" i="1"/>
  <c r="O94" i="1"/>
  <c r="O88" i="1"/>
  <c r="O86" i="1"/>
  <c r="O85" i="1"/>
  <c r="O171" i="1"/>
  <c r="O672" i="1"/>
  <c r="O671" i="1"/>
  <c r="O670" i="1"/>
  <c r="O669" i="1"/>
  <c r="O656" i="1"/>
  <c r="O639" i="1"/>
  <c r="O607" i="1"/>
  <c r="O606" i="1"/>
  <c r="O605" i="1"/>
  <c r="O604" i="1"/>
  <c r="O603" i="1"/>
  <c r="O602" i="1"/>
  <c r="O601" i="1"/>
  <c r="O600" i="1"/>
  <c r="O599" i="1"/>
  <c r="O598" i="1"/>
  <c r="O595" i="1"/>
  <c r="O594" i="1"/>
  <c r="O161" i="1"/>
  <c r="O83" i="1"/>
  <c r="O82" i="1"/>
  <c r="O81" i="1"/>
  <c r="O80" i="1"/>
  <c r="O75" i="1"/>
  <c r="O74" i="1"/>
  <c r="O72" i="1"/>
  <c r="O71" i="1"/>
  <c r="O170" i="1"/>
  <c r="O42" i="1"/>
  <c r="O537" i="1"/>
  <c r="O539" i="1"/>
  <c r="O667" i="1"/>
  <c r="O666" i="1"/>
  <c r="O665" i="1"/>
  <c r="O655" i="1"/>
  <c r="O654" i="1"/>
  <c r="O609" i="1"/>
  <c r="O608" i="1"/>
  <c r="O597" i="1"/>
  <c r="O596" i="1"/>
  <c r="O593" i="1"/>
  <c r="O592" i="1"/>
  <c r="O591" i="1"/>
  <c r="O590" i="1"/>
  <c r="O589" i="1"/>
  <c r="O588" i="1"/>
  <c r="O587" i="1"/>
  <c r="O573" i="1"/>
  <c r="O569" i="1"/>
  <c r="O169" i="1"/>
  <c r="O452" i="1"/>
  <c r="O451" i="1"/>
  <c r="O435" i="1"/>
  <c r="O434" i="1"/>
  <c r="O432" i="1"/>
  <c r="O431" i="1"/>
  <c r="O430" i="1"/>
  <c r="O429" i="1"/>
  <c r="O428" i="1"/>
  <c r="O427" i="1"/>
  <c r="O225" i="1"/>
  <c r="O160" i="1"/>
  <c r="O109" i="1"/>
  <c r="O108" i="1"/>
  <c r="O68" i="1"/>
  <c r="O66" i="1"/>
  <c r="O65" i="1"/>
  <c r="O64" i="1"/>
  <c r="O62" i="1"/>
  <c r="O61" i="1"/>
  <c r="O60" i="1"/>
  <c r="O695" i="1"/>
  <c r="O688" i="1"/>
  <c r="O687" i="1"/>
  <c r="O686" i="1"/>
  <c r="O679" i="1"/>
  <c r="O165" i="1"/>
  <c r="O25" i="1"/>
  <c r="O23" i="1"/>
  <c r="O22" i="1"/>
  <c r="O20" i="1"/>
  <c r="O16" i="1"/>
  <c r="O11" i="1"/>
  <c r="O182" i="1"/>
  <c r="O181" i="1"/>
  <c r="O174" i="1"/>
  <c r="O126" i="1"/>
  <c r="O643" i="1"/>
  <c r="O186" i="1"/>
  <c r="O185" i="1"/>
  <c r="O681" i="1"/>
  <c r="O159" i="1"/>
  <c r="O158" i="1"/>
  <c r="O194" i="1"/>
  <c r="O179" i="1"/>
  <c r="O178" i="1"/>
  <c r="O585" i="1"/>
  <c r="O164" i="1"/>
  <c r="O39" i="1"/>
  <c r="O18" i="1"/>
  <c r="O10" i="1"/>
  <c r="O13" i="1"/>
  <c r="O173" i="1"/>
</calcChain>
</file>

<file path=xl/comments1.xml><?xml version="1.0" encoding="utf-8"?>
<comments xmlns="http://schemas.openxmlformats.org/spreadsheetml/2006/main">
  <authors>
    <author xml:space="preserve">Hendrik Zöphel </author>
    <author>Corinna Rebmann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  <comment ref="H42" authorId="1" shapeId="0">
      <text>
        <r>
          <rPr>
            <b/>
            <sz val="8"/>
            <color indexed="81"/>
            <rFont val="Tahoma"/>
            <family val="2"/>
          </rPr>
          <t>Corinna Rebmann:</t>
        </r>
        <r>
          <rPr>
            <sz val="8"/>
            <color indexed="81"/>
            <rFont val="Tahoma"/>
            <family val="2"/>
          </rPr>
          <t xml:space="preserve">
nicht im loggerprogramm dokumentiert
</t>
        </r>
      </text>
    </comment>
    <comment ref="Q156" authorId="1" shapeId="0">
      <text>
        <r>
          <rPr>
            <b/>
            <sz val="8"/>
            <color indexed="81"/>
            <rFont val="Tahoma"/>
            <family val="2"/>
          </rPr>
          <t>Corinna Rebmann:</t>
        </r>
        <r>
          <rPr>
            <sz val="8"/>
            <color indexed="81"/>
            <rFont val="Tahoma"/>
            <family val="2"/>
          </rPr>
          <t xml:space="preserve">
achtung Schreibfehler in DB
Simon korrigiert am 9.1.17</t>
        </r>
      </text>
    </comment>
  </commentList>
</comments>
</file>

<file path=xl/comments2.xml><?xml version="1.0" encoding="utf-8"?>
<comments xmlns="http://schemas.openxmlformats.org/spreadsheetml/2006/main">
  <authors>
    <author xml:space="preserve">Hendrik Zöphel 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</commentList>
</comments>
</file>

<file path=xl/comments3.xml><?xml version="1.0" encoding="utf-8"?>
<comments xmlns="http://schemas.openxmlformats.org/spreadsheetml/2006/main">
  <authors>
    <author xml:space="preserve">Hendrik Zöphel 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</commentList>
</comments>
</file>

<file path=xl/comments4.xml><?xml version="1.0" encoding="utf-8"?>
<comments xmlns="http://schemas.openxmlformats.org/spreadsheetml/2006/main">
  <authors>
    <author xml:space="preserve">Hendrik Zöphel 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</commentList>
</comments>
</file>

<file path=xl/comments5.xml><?xml version="1.0" encoding="utf-8"?>
<comments xmlns="http://schemas.openxmlformats.org/spreadsheetml/2006/main">
  <authors>
    <author xml:space="preserve">Hendrik Zöphel 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</commentList>
</comments>
</file>

<file path=xl/comments6.xml><?xml version="1.0" encoding="utf-8"?>
<comments xmlns="http://schemas.openxmlformats.org/spreadsheetml/2006/main">
  <authors>
    <author xml:space="preserve">Hendrik Zöphel 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</commentList>
</comments>
</file>

<file path=xl/comments7.xml><?xml version="1.0" encoding="utf-8"?>
<comments xmlns="http://schemas.openxmlformats.org/spreadsheetml/2006/main">
  <authors>
    <author xml:space="preserve">Hendrik Zöphel 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</commentList>
</comments>
</file>

<file path=xl/comments8.xml><?xml version="1.0" encoding="utf-8"?>
<comments xmlns="http://schemas.openxmlformats.org/spreadsheetml/2006/main">
  <authors>
    <author xml:space="preserve">Hendrik Zöphel </author>
    <author>Corinna Rebmann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  <comment ref="B71" authorId="1" shapeId="0">
      <text>
        <r>
          <rPr>
            <b/>
            <sz val="8"/>
            <color indexed="81"/>
            <rFont val="Tahoma"/>
            <family val="2"/>
          </rPr>
          <t>Corinna Rebmann:</t>
        </r>
        <r>
          <rPr>
            <sz val="8"/>
            <color indexed="81"/>
            <rFont val="Tahoma"/>
            <family val="2"/>
          </rPr>
          <t xml:space="preserve">
Tiefe stimmt tatsächlich so!</t>
        </r>
      </text>
    </comment>
  </commentList>
</comments>
</file>

<file path=xl/comments9.xml><?xml version="1.0" encoding="utf-8"?>
<comments xmlns="http://schemas.openxmlformats.org/spreadsheetml/2006/main">
  <authors>
    <author xml:space="preserve">Hendrik Zöphel </author>
    <author>Corinna Rebmann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Hendrik Zöphel :</t>
        </r>
        <r>
          <rPr>
            <sz val="9"/>
            <color indexed="81"/>
            <rFont val="Tahoma"/>
            <family val="2"/>
          </rPr>
          <t xml:space="preserve">
for automatic upload</t>
        </r>
      </text>
    </comment>
    <comment ref="B71" authorId="1" shapeId="0">
      <text>
        <r>
          <rPr>
            <b/>
            <sz val="8"/>
            <color indexed="81"/>
            <rFont val="Tahoma"/>
            <family val="2"/>
          </rPr>
          <t>Corinna Rebmann:</t>
        </r>
        <r>
          <rPr>
            <sz val="8"/>
            <color indexed="81"/>
            <rFont val="Tahoma"/>
            <family val="2"/>
          </rPr>
          <t xml:space="preserve">
Tiefe stimmt tatsächlich so!</t>
        </r>
      </text>
    </comment>
  </commentList>
</comments>
</file>

<file path=xl/sharedStrings.xml><?xml version="1.0" encoding="utf-8"?>
<sst xmlns="http://schemas.openxmlformats.org/spreadsheetml/2006/main" count="35331" uniqueCount="7107">
  <si>
    <t>date start</t>
  </si>
  <si>
    <t>date end</t>
  </si>
  <si>
    <t>Logger/data acquisition</t>
  </si>
  <si>
    <t>T1</t>
  </si>
  <si>
    <t>RH50</t>
  </si>
  <si>
    <t>%</t>
  </si>
  <si>
    <t>T2</t>
  </si>
  <si>
    <t>RH33HMP</t>
  </si>
  <si>
    <t>T3</t>
  </si>
  <si>
    <t>RH08WXT</t>
  </si>
  <si>
    <t>hPa</t>
  </si>
  <si>
    <t>air pressure 50m</t>
  </si>
  <si>
    <t>airpres</t>
  </si>
  <si>
    <t>airpres50</t>
  </si>
  <si>
    <t>Tair50</t>
  </si>
  <si>
    <t>degC</t>
  </si>
  <si>
    <t>Tair33HMP</t>
  </si>
  <si>
    <t>Tair14PT</t>
  </si>
  <si>
    <t>Tair01PT</t>
  </si>
  <si>
    <t>Tair22PT</t>
  </si>
  <si>
    <t>Tair29PT</t>
  </si>
  <si>
    <t>Tair02PT</t>
  </si>
  <si>
    <t>Tair33PT</t>
  </si>
  <si>
    <t>Tair04PT</t>
  </si>
  <si>
    <t>body temperature of CNR4</t>
  </si>
  <si>
    <t>Tpyr</t>
  </si>
  <si>
    <t>cal fac for soil heat flux 4</t>
  </si>
  <si>
    <t>T5</t>
  </si>
  <si>
    <t>SHFsc04cal</t>
  </si>
  <si>
    <t>Sebastian</t>
  </si>
  <si>
    <t>cal fac for soil heat flux 5</t>
  </si>
  <si>
    <t>SHFsc05cal</t>
  </si>
  <si>
    <t>cal fac for soil heat flux 6</t>
  </si>
  <si>
    <t>SHFsc06cal</t>
  </si>
  <si>
    <t>BC1</t>
  </si>
  <si>
    <t>T4</t>
  </si>
  <si>
    <t>umol/mol</t>
  </si>
  <si>
    <t>CO2-concentration (1m)</t>
  </si>
  <si>
    <t>CO2-concentration (22m)</t>
  </si>
  <si>
    <t>CO2-concentration (29m)</t>
  </si>
  <si>
    <t>CO2-concentration (2m)</t>
  </si>
  <si>
    <t>CO2-concentration (33m)</t>
  </si>
  <si>
    <t>CO2-concentration (4m)</t>
  </si>
  <si>
    <t>CO2-concentration (8m)</t>
  </si>
  <si>
    <t>CO2-fluxes</t>
  </si>
  <si>
    <t>eddy</t>
  </si>
  <si>
    <t>Corinna</t>
  </si>
  <si>
    <t>dendrometer tree 022</t>
  </si>
  <si>
    <t>dendro_022_Avg</t>
  </si>
  <si>
    <t>dendro_022</t>
  </si>
  <si>
    <t>mm</t>
  </si>
  <si>
    <t>dendrometer tree 026</t>
  </si>
  <si>
    <t>dendro_026_Avg</t>
  </si>
  <si>
    <t>dendro_026</t>
  </si>
  <si>
    <t>dendrometer tree 027</t>
  </si>
  <si>
    <t>dendro_027_Avg</t>
  </si>
  <si>
    <t>dendro_027</t>
  </si>
  <si>
    <t>dendrometer tree 028</t>
  </si>
  <si>
    <t>dendro_028_Avg</t>
  </si>
  <si>
    <t>dendro_028</t>
  </si>
  <si>
    <t>dendrometer tree 029</t>
  </si>
  <si>
    <t>dendro_029_Avg</t>
  </si>
  <si>
    <t>dendro_029</t>
  </si>
  <si>
    <t>dendrometer tree 030</t>
  </si>
  <si>
    <t>dendro_030_Avg</t>
  </si>
  <si>
    <t>dendro_030</t>
  </si>
  <si>
    <t>dendrometer tree 030 radial</t>
  </si>
  <si>
    <t>dendro_030_r_Avg</t>
  </si>
  <si>
    <t>dendro_030_r</t>
  </si>
  <si>
    <t>dendrometer tree 035</t>
  </si>
  <si>
    <t>dendro_035_Avg</t>
  </si>
  <si>
    <t>dendro_035</t>
  </si>
  <si>
    <t>dendrometer tree 050</t>
  </si>
  <si>
    <t>BC2</t>
  </si>
  <si>
    <t>dendro_050</t>
  </si>
  <si>
    <t>dendrometer tree 050 radial</t>
  </si>
  <si>
    <t>dendro_050_r_Avg</t>
  </si>
  <si>
    <t>dendro_050_r</t>
  </si>
  <si>
    <t>dendrometer tree 057</t>
  </si>
  <si>
    <t>dendro_057</t>
  </si>
  <si>
    <t>dendrometer tree 058</t>
  </si>
  <si>
    <t>dendro_058</t>
  </si>
  <si>
    <t>dendrometer tree 068</t>
  </si>
  <si>
    <t>dendro_068_Avg</t>
  </si>
  <si>
    <t>dendro_068</t>
  </si>
  <si>
    <t>dendrometer tree 077</t>
  </si>
  <si>
    <t>dendro_077_Avg</t>
  </si>
  <si>
    <t>dendro_077</t>
  </si>
  <si>
    <t>dendrometer tree 080</t>
  </si>
  <si>
    <t>dendro_080_Avg</t>
  </si>
  <si>
    <t>dendro_080</t>
  </si>
  <si>
    <t>dendrometer tree 081</t>
  </si>
  <si>
    <t>dendro_081_Avg</t>
  </si>
  <si>
    <t>dendro_081</t>
  </si>
  <si>
    <t>dendrometer tree 106</t>
  </si>
  <si>
    <t>BC3</t>
  </si>
  <si>
    <t>dendro_106</t>
  </si>
  <si>
    <t>dendrometer tree 108 radial</t>
  </si>
  <si>
    <t>dendro_108r</t>
  </si>
  <si>
    <t>dendrometer tree 114</t>
  </si>
  <si>
    <t>dendrometer tree 143</t>
  </si>
  <si>
    <t>dendro_143</t>
  </si>
  <si>
    <t>dendrometer tree 151</t>
  </si>
  <si>
    <t>dendrometer tree 158</t>
  </si>
  <si>
    <t>dendro_158</t>
  </si>
  <si>
    <t>dendrometer tree 185</t>
  </si>
  <si>
    <t>dendrometer tree 188</t>
  </si>
  <si>
    <t>dendrometer tree 190</t>
  </si>
  <si>
    <t>dendrometer tree 193</t>
  </si>
  <si>
    <t>dendrometer tree 202</t>
  </si>
  <si>
    <t>dendrometer tree 214</t>
  </si>
  <si>
    <t>dendro_214</t>
  </si>
  <si>
    <t>dendrometer tree 215</t>
  </si>
  <si>
    <t>dendro_215</t>
  </si>
  <si>
    <t>dendrometer tree 217</t>
  </si>
  <si>
    <t>dendro_217_Avg</t>
  </si>
  <si>
    <t>dendro_217</t>
  </si>
  <si>
    <t>dendrometer tree 218</t>
  </si>
  <si>
    <t>dendro_218_Avg</t>
  </si>
  <si>
    <t>dendro_218</t>
  </si>
  <si>
    <t>dendrometer tree 233</t>
  </si>
  <si>
    <t>dendrometer tree 235</t>
  </si>
  <si>
    <t>dendrometer tree 282</t>
  </si>
  <si>
    <t>dendro_282</t>
  </si>
  <si>
    <t>dendrometer tree 301 radial</t>
  </si>
  <si>
    <t>diag for snow/vegetation height</t>
  </si>
  <si>
    <t>snowdiag</t>
  </si>
  <si>
    <t>diffuse radiation</t>
  </si>
  <si>
    <t>SWDRdiff</t>
  </si>
  <si>
    <t>DDR</t>
  </si>
  <si>
    <t>W/m**2</t>
  </si>
  <si>
    <t>distance to target from snow depth sensor</t>
  </si>
  <si>
    <t>TCDT</t>
  </si>
  <si>
    <t>m</t>
  </si>
  <si>
    <t>Forest floor interceptionBC1</t>
  </si>
  <si>
    <t>FFI1</t>
  </si>
  <si>
    <t>Mario</t>
  </si>
  <si>
    <t>Forest floor interceptionBC2</t>
  </si>
  <si>
    <t>FFI2</t>
  </si>
  <si>
    <t>Forest floor interceptionBC3</t>
  </si>
  <si>
    <t>FFI3</t>
  </si>
  <si>
    <t>mmol/mol</t>
  </si>
  <si>
    <t>H2O-concentration (1m)</t>
  </si>
  <si>
    <t>H2O-concentration (22m)</t>
  </si>
  <si>
    <t>H2O-concentration (29m)</t>
  </si>
  <si>
    <t>H2O-concentration (2m)</t>
  </si>
  <si>
    <t>H2O-concentration (33m)</t>
  </si>
  <si>
    <t>H2O-concentration (4m)</t>
  </si>
  <si>
    <t>H2O-concentration (8m)</t>
  </si>
  <si>
    <t>H2O-fluxes</t>
  </si>
  <si>
    <t>hail08WXT</t>
  </si>
  <si>
    <t>logger panel temperature T1</t>
  </si>
  <si>
    <t>temp</t>
  </si>
  <si>
    <t>T1_Ptemp</t>
  </si>
  <si>
    <t>logger panel temperature T2</t>
  </si>
  <si>
    <t>PTemp</t>
  </si>
  <si>
    <t>logger panel temperature T3</t>
  </si>
  <si>
    <t>logger panel temperature T4</t>
  </si>
  <si>
    <t>Logger voltage T1</t>
  </si>
  <si>
    <t>T1_Voltage</t>
  </si>
  <si>
    <t>V</t>
  </si>
  <si>
    <t>Logger voltage T2</t>
  </si>
  <si>
    <t>BattV_Min</t>
  </si>
  <si>
    <t>Logger voltage T3</t>
  </si>
  <si>
    <t>batt_volt_Min</t>
  </si>
  <si>
    <t>Logger voltage T4</t>
  </si>
  <si>
    <t>long wave radiation (in)</t>
  </si>
  <si>
    <t>LWDR</t>
  </si>
  <si>
    <t>long wave radiation (out)</t>
  </si>
  <si>
    <t>LWUR</t>
  </si>
  <si>
    <t>momentum fluxes</t>
  </si>
  <si>
    <t>photosynthetic active radiation 14.2m (in)</t>
  </si>
  <si>
    <t>PARD14</t>
  </si>
  <si>
    <t>umol/m**2 s</t>
  </si>
  <si>
    <t>photosynthetic active radiation 22m (in)</t>
  </si>
  <si>
    <t>PARD22</t>
  </si>
  <si>
    <t>photosynthetic active radiation 2m (in)</t>
  </si>
  <si>
    <t>PARD02</t>
  </si>
  <si>
    <t>photosynthetic active radiation 4m (in)</t>
  </si>
  <si>
    <t>PARD04</t>
  </si>
  <si>
    <t>photosynthetic active radiation 50m (in)</t>
  </si>
  <si>
    <t>PARdown50</t>
  </si>
  <si>
    <t>PARD50</t>
  </si>
  <si>
    <t>photosynthetic active radiation 50m (out)</t>
  </si>
  <si>
    <t>PARup50</t>
  </si>
  <si>
    <t>PARU50</t>
  </si>
  <si>
    <t>photosynthetic active radiation 8m (in)</t>
  </si>
  <si>
    <t>photosynthetic active radiation 8m (out)</t>
  </si>
  <si>
    <t>Hendrik</t>
  </si>
  <si>
    <t>precipitation (top of tower)</t>
  </si>
  <si>
    <t>rain_Tot</t>
  </si>
  <si>
    <t>Trad02</t>
  </si>
  <si>
    <t>Trad50n</t>
  </si>
  <si>
    <t>Trad50s</t>
  </si>
  <si>
    <t>SF22_20_NE</t>
  </si>
  <si>
    <t>cm**3/m**2 s</t>
  </si>
  <si>
    <t>SF22_40_S</t>
  </si>
  <si>
    <t>SF26_10_E_Avg</t>
  </si>
  <si>
    <t>SF26_10_S_Avg</t>
  </si>
  <si>
    <t>SF26_20_W_Avg</t>
  </si>
  <si>
    <t>SF26_30_N_Avg</t>
  </si>
  <si>
    <t>SF27_20_N_Avg</t>
  </si>
  <si>
    <t>SF27_20_NE_Avg</t>
  </si>
  <si>
    <t>SF27_43_SE_Avg</t>
  </si>
  <si>
    <t>SF27_43_SE_SENT1_Avg</t>
  </si>
  <si>
    <t>SF27_43_SE_SENT2_Avg</t>
  </si>
  <si>
    <t>SF27_60_SW_Avg</t>
  </si>
  <si>
    <t>SF27_80_NW_Avg</t>
  </si>
  <si>
    <t>SF28_20_SE_Avg</t>
  </si>
  <si>
    <t>SF28_20_SW_Avg</t>
  </si>
  <si>
    <t>SF28_43_W_Avg</t>
  </si>
  <si>
    <t>SF28_43_W_SENT1_Avg</t>
  </si>
  <si>
    <t>SF28_43_W_SENT2_Avg</t>
  </si>
  <si>
    <t>SF28_60_NE_Avg</t>
  </si>
  <si>
    <t>SF28_80_E_Avg</t>
  </si>
  <si>
    <t>SF29_20_E_Avg</t>
  </si>
  <si>
    <t>SF29_20_SW_Avg</t>
  </si>
  <si>
    <t>SF29_43_SE_Avg</t>
  </si>
  <si>
    <t>SF29_43_SE_SENT1_Avg</t>
  </si>
  <si>
    <t>SF29_43_SE_SENT2_Avg</t>
  </si>
  <si>
    <t>SF29_60_NW_Avg</t>
  </si>
  <si>
    <t>SF29_80_NE_Avg</t>
  </si>
  <si>
    <t>SF30_10_N_Avg</t>
  </si>
  <si>
    <t>SF30_10_W_Avg</t>
  </si>
  <si>
    <t>SF30_20_S_Avg</t>
  </si>
  <si>
    <t>SF30_30_E_Avg</t>
  </si>
  <si>
    <t>SF35_10_N_Avg</t>
  </si>
  <si>
    <t>SF35_10_S_Avg</t>
  </si>
  <si>
    <t>SF35_20_E_Avg</t>
  </si>
  <si>
    <t>SF35_30_W_Avg</t>
  </si>
  <si>
    <t>SF50_10_NE_Avg</t>
  </si>
  <si>
    <t>SF50_10_SW_Avg</t>
  </si>
  <si>
    <t>SF50_20_N_Avg</t>
  </si>
  <si>
    <t>not present</t>
  </si>
  <si>
    <t>SF50_20_W</t>
  </si>
  <si>
    <t>SF50_30_SE_Avg</t>
  </si>
  <si>
    <t>SF50_40_NW_Avg</t>
  </si>
  <si>
    <t>SF50_40_W</t>
  </si>
  <si>
    <t>SF57_20_SE</t>
  </si>
  <si>
    <t>SF57_43_NW</t>
  </si>
  <si>
    <t>SF57_43_NWNT1</t>
  </si>
  <si>
    <t>SF57_43_NWNT2</t>
  </si>
  <si>
    <t>SF58_20_S</t>
  </si>
  <si>
    <t>SF58_43_N</t>
  </si>
  <si>
    <t>SF58_43_NNT1</t>
  </si>
  <si>
    <t>SF58_43_NNT2</t>
  </si>
  <si>
    <t>SF68_20_NW_Avg</t>
  </si>
  <si>
    <t>SF68_20_S_Avg</t>
  </si>
  <si>
    <t>SF68_43_NE_Avg</t>
  </si>
  <si>
    <t>SF68_43_NE_SENT1_Avg</t>
  </si>
  <si>
    <t>SF68_43_NW_SENT2_Avg</t>
  </si>
  <si>
    <t>planned was north-east!</t>
  </si>
  <si>
    <t>SF77_20_NE_Avg</t>
  </si>
  <si>
    <t>SF77_20_SW_Avg</t>
  </si>
  <si>
    <t>SF106_43_N</t>
  </si>
  <si>
    <t>SF106_43_NNT1</t>
  </si>
  <si>
    <t>SF106_43_NNT2</t>
  </si>
  <si>
    <t>SF108_20_E</t>
  </si>
  <si>
    <t>SF108_43_W</t>
  </si>
  <si>
    <t>SF108_43_WNT1</t>
  </si>
  <si>
    <t>SF108_43_WNT2</t>
  </si>
  <si>
    <t>SF114_20_WE_Avg</t>
  </si>
  <si>
    <t>SF114_20_W_Avg</t>
  </si>
  <si>
    <t>SF114_43_SE_Avg</t>
  </si>
  <si>
    <t>SF114_43_SE_SENT1_Avg</t>
  </si>
  <si>
    <t>SF114_43_SE_SENT2_Avg</t>
  </si>
  <si>
    <t>SF143_20_W</t>
  </si>
  <si>
    <t>SF143_43_E</t>
  </si>
  <si>
    <t>SF143_43_ENT1</t>
  </si>
  <si>
    <t>SF143_43_ENT2</t>
  </si>
  <si>
    <t>SF151_10_NW_Avg</t>
  </si>
  <si>
    <t>SF151_10_SE_Avg</t>
  </si>
  <si>
    <t>SF151_20_SW_Avg</t>
  </si>
  <si>
    <t>SF151_30_S_Avg</t>
  </si>
  <si>
    <t>SF151_40_NE_Avg</t>
  </si>
  <si>
    <t>SF158_20_N</t>
  </si>
  <si>
    <t>SF158_43_S</t>
  </si>
  <si>
    <t>SF158_43_SNT1</t>
  </si>
  <si>
    <t>SF158_43_SNT2</t>
  </si>
  <si>
    <t>SF185_10_N</t>
  </si>
  <si>
    <t>SF185_30_S</t>
  </si>
  <si>
    <t>SF188_10_SE</t>
  </si>
  <si>
    <t>SF188_30_W</t>
  </si>
  <si>
    <t>SF190_10_W</t>
  </si>
  <si>
    <t>SF190_30_E</t>
  </si>
  <si>
    <t>SF193_20_N</t>
  </si>
  <si>
    <t>SF193_43_S</t>
  </si>
  <si>
    <t>SF193_43_SNT1</t>
  </si>
  <si>
    <t>SF193_43_SNT2</t>
  </si>
  <si>
    <t>SF202_20_S</t>
  </si>
  <si>
    <t>SF202_20_W</t>
  </si>
  <si>
    <t>SF202_30_E</t>
  </si>
  <si>
    <t>SF202_40_N</t>
  </si>
  <si>
    <t>not available</t>
  </si>
  <si>
    <t>SF217_100_N</t>
  </si>
  <si>
    <t>SF217_20_SE</t>
  </si>
  <si>
    <t>SF217_20_SW</t>
  </si>
  <si>
    <t>SF217_43_NE</t>
  </si>
  <si>
    <t>SF217_43_NENT1</t>
  </si>
  <si>
    <t>SF217_43_NENT2</t>
  </si>
  <si>
    <t>SF217_60_NW</t>
  </si>
  <si>
    <t>SF217_80_W</t>
  </si>
  <si>
    <t>SF218_20_SE</t>
  </si>
  <si>
    <t>SF218_40_NW</t>
  </si>
  <si>
    <t>SF233_20_NW</t>
  </si>
  <si>
    <t>SF233_20_S</t>
  </si>
  <si>
    <t>SF233_60_SW</t>
  </si>
  <si>
    <t>SF233_80_SE</t>
  </si>
  <si>
    <t>SF235_20_SE</t>
  </si>
  <si>
    <t>SF235_43_SW</t>
  </si>
  <si>
    <t>SF235_43_SWNT1</t>
  </si>
  <si>
    <t>SF235_43_SWNT2</t>
  </si>
  <si>
    <t>SF282_20_NW</t>
  </si>
  <si>
    <t>SF282_43_SE</t>
  </si>
  <si>
    <t>SF282_43_SENT1</t>
  </si>
  <si>
    <t>SF282_43_SENT2</t>
  </si>
  <si>
    <t>SF301_20_SE</t>
  </si>
  <si>
    <t>SF301_40_W</t>
  </si>
  <si>
    <t>SF80_20_E_Avg</t>
  </si>
  <si>
    <t>SF80_20_W_Avg</t>
  </si>
  <si>
    <t>SF81_20_N_Avg</t>
  </si>
  <si>
    <t>SF81_20_S_Avg</t>
  </si>
  <si>
    <t>sensible heat flux</t>
  </si>
  <si>
    <t>short wave radiation (in)</t>
  </si>
  <si>
    <t>SWDR</t>
  </si>
  <si>
    <t>short wave radiation (in, SPN1)</t>
  </si>
  <si>
    <t>SWDRspn1</t>
  </si>
  <si>
    <t>short wave radiation (out)</t>
  </si>
  <si>
    <t>SWUR</t>
  </si>
  <si>
    <t>snow depth / vegetation height</t>
  </si>
  <si>
    <t>snowheight</t>
  </si>
  <si>
    <t>soil heat flux 1</t>
  </si>
  <si>
    <t>soil heat flux 2</t>
  </si>
  <si>
    <t>soil heat flux 3</t>
  </si>
  <si>
    <t>moved from T5 to BC1</t>
  </si>
  <si>
    <t>soil heat flux plate heater logger BC1</t>
  </si>
  <si>
    <t>Cal_heat_Tot</t>
  </si>
  <si>
    <t>SHFheatBC1</t>
  </si>
  <si>
    <t>SMa010</t>
  </si>
  <si>
    <t>Jule</t>
  </si>
  <si>
    <t>SMb010</t>
  </si>
  <si>
    <t>SMa020</t>
  </si>
  <si>
    <t>SMb020</t>
  </si>
  <si>
    <t>SMa030</t>
  </si>
  <si>
    <t>SMb030</t>
  </si>
  <si>
    <t>SMa040</t>
  </si>
  <si>
    <t>SMb040</t>
  </si>
  <si>
    <t>SMa050</t>
  </si>
  <si>
    <t>SMb050</t>
  </si>
  <si>
    <t>SMa080</t>
  </si>
  <si>
    <t>SMb080</t>
  </si>
  <si>
    <t>STa010</t>
  </si>
  <si>
    <t>STb010</t>
  </si>
  <si>
    <t>STa020</t>
  </si>
  <si>
    <t>STb020</t>
  </si>
  <si>
    <t>STa030</t>
  </si>
  <si>
    <t>STb030</t>
  </si>
  <si>
    <t>STHF01a</t>
  </si>
  <si>
    <t>STHF02b</t>
  </si>
  <si>
    <t>STHF03</t>
  </si>
  <si>
    <t>STHF04</t>
  </si>
  <si>
    <t>STHF05</t>
  </si>
  <si>
    <t>STHF06</t>
  </si>
  <si>
    <t>STa040</t>
  </si>
  <si>
    <t>STb040</t>
  </si>
  <si>
    <t>STa050</t>
  </si>
  <si>
    <t>STb050</t>
  </si>
  <si>
    <t>STa005</t>
  </si>
  <si>
    <t>STb005</t>
  </si>
  <si>
    <t>STa080</t>
  </si>
  <si>
    <t>STb080</t>
  </si>
  <si>
    <t>status for CNR4 heating</t>
  </si>
  <si>
    <t>CNR4Heating</t>
  </si>
  <si>
    <t>stemT_024_3</t>
  </si>
  <si>
    <t>stemT_024_7</t>
  </si>
  <si>
    <t>stemT_032_3</t>
  </si>
  <si>
    <t>stemT_032_7</t>
  </si>
  <si>
    <t>stemT_034_3</t>
  </si>
  <si>
    <t>stemT_034_7</t>
  </si>
  <si>
    <t>stemT_033_5</t>
  </si>
  <si>
    <t>stemT_036_5</t>
  </si>
  <si>
    <t>stemT_038_3</t>
  </si>
  <si>
    <t>stemT_038_7</t>
  </si>
  <si>
    <t>stemT_045_3</t>
  </si>
  <si>
    <t>stemT_045_7</t>
  </si>
  <si>
    <t>stemT_061_7</t>
  </si>
  <si>
    <t>stemT_064_3</t>
  </si>
  <si>
    <t>stemT_065_3</t>
  </si>
  <si>
    <t>stemT_069_5</t>
  </si>
  <si>
    <t>stemT_106_5</t>
  </si>
  <si>
    <t>stemT_141_3</t>
  </si>
  <si>
    <t>stemT_141_7</t>
  </si>
  <si>
    <t>stemT_144_5</t>
  </si>
  <si>
    <t>stemT_144_7</t>
  </si>
  <si>
    <t>stemT_150_5</t>
  </si>
  <si>
    <t>stemT_153_5</t>
  </si>
  <si>
    <t>stemT_153_7</t>
  </si>
  <si>
    <t>sun status</t>
  </si>
  <si>
    <t>SunStat</t>
  </si>
  <si>
    <t>switch for heating</t>
  </si>
  <si>
    <t>SW12_Stat</t>
  </si>
  <si>
    <t>ventilation HMP45c (for air temp and hum 50m)</t>
  </si>
  <si>
    <t>HMPFan</t>
  </si>
  <si>
    <t>HMPFan50</t>
  </si>
  <si>
    <t>HMPFan_Avg</t>
  </si>
  <si>
    <t>HMPFan33</t>
  </si>
  <si>
    <t>WSDiag33_Tot</t>
  </si>
  <si>
    <t>WSDiag02_Tot</t>
  </si>
  <si>
    <t>WSDiag04_Tot</t>
  </si>
  <si>
    <t>WD02_WVT</t>
  </si>
  <si>
    <t>WD02</t>
  </si>
  <si>
    <t>deg</t>
  </si>
  <si>
    <t>WD04_WVT</t>
  </si>
  <si>
    <t>WD04</t>
  </si>
  <si>
    <t>wind direction 14.2m</t>
  </si>
  <si>
    <t>WD14</t>
  </si>
  <si>
    <t>wind direction 29m</t>
  </si>
  <si>
    <t>WD29</t>
  </si>
  <si>
    <t>wind direction 33m</t>
  </si>
  <si>
    <t>WD33_WVT</t>
  </si>
  <si>
    <t>WD33</t>
  </si>
  <si>
    <t>WD02_SD_WVT</t>
  </si>
  <si>
    <t>WDstd02</t>
  </si>
  <si>
    <t>WD04_SD_WVT</t>
  </si>
  <si>
    <t>WDstd04</t>
  </si>
  <si>
    <t>wind direction std 14.2m</t>
  </si>
  <si>
    <t>WDstd14</t>
  </si>
  <si>
    <t>wind direction std 29m</t>
  </si>
  <si>
    <t>WDstd29</t>
  </si>
  <si>
    <t>wind direction std 33m</t>
  </si>
  <si>
    <t>WD33_SD1_WVT</t>
  </si>
  <si>
    <t>WDstd33</t>
  </si>
  <si>
    <t>WS02_WVT</t>
  </si>
  <si>
    <t>WS02</t>
  </si>
  <si>
    <t>m/s</t>
  </si>
  <si>
    <t>WS04_WVT</t>
  </si>
  <si>
    <t>WS04</t>
  </si>
  <si>
    <t>wind speed 14.2m</t>
  </si>
  <si>
    <t>WS14</t>
  </si>
  <si>
    <t>wind speed 29m</t>
  </si>
  <si>
    <t>WS29</t>
  </si>
  <si>
    <t>wind speed 33m</t>
  </si>
  <si>
    <t>WS33_WVT</t>
  </si>
  <si>
    <t>WS33</t>
  </si>
  <si>
    <t>images from top of tower</t>
  </si>
  <si>
    <t>soil respiration</t>
  </si>
  <si>
    <t>running, see extra files</t>
  </si>
  <si>
    <t>T1, T2, T3</t>
  </si>
  <si>
    <t>Tpot50</t>
  </si>
  <si>
    <t>K</t>
  </si>
  <si>
    <t>T1, T2</t>
  </si>
  <si>
    <t>Tpot33</t>
  </si>
  <si>
    <t>Tpot29</t>
  </si>
  <si>
    <t>Tpot22</t>
  </si>
  <si>
    <t>Tpot15</t>
  </si>
  <si>
    <t>T1, T3</t>
  </si>
  <si>
    <t>g/kg</t>
  </si>
  <si>
    <t>T5, BC1</t>
  </si>
  <si>
    <t>SHFm</t>
  </si>
  <si>
    <t>PARD08</t>
  </si>
  <si>
    <t>PARU08</t>
  </si>
  <si>
    <t>Tair08PT</t>
  </si>
  <si>
    <t>Tair08WXT</t>
  </si>
  <si>
    <t xml:space="preserve">SR collar or trench </t>
  </si>
  <si>
    <t>depth (m)</t>
  </si>
  <si>
    <t>remarks</t>
  </si>
  <si>
    <t>coordinates x</t>
  </si>
  <si>
    <t>coordinates y</t>
  </si>
  <si>
    <t>soil water content 0.1m 2/1</t>
  </si>
  <si>
    <t>SWC 0.1m 2/1 T3-R</t>
  </si>
  <si>
    <t>T3-R</t>
  </si>
  <si>
    <t>right profile in Trench 3</t>
  </si>
  <si>
    <t>soil water content 0.2m 2/2</t>
  </si>
  <si>
    <t>SWC 0.2m 2/2 T3-R</t>
  </si>
  <si>
    <t>soil water content 0.3m 2/3</t>
  </si>
  <si>
    <t>SWC 0.3m 2/3 T3-R</t>
  </si>
  <si>
    <t>soil water content 0.4m 2/4</t>
  </si>
  <si>
    <t>SWC 0.4m 2/4 T3-R</t>
  </si>
  <si>
    <t>soil water content 0.5m 2/5</t>
  </si>
  <si>
    <t>SWC 0.5m 2/5 T3-R</t>
  </si>
  <si>
    <t>soil water content 0.6m 2/6</t>
  </si>
  <si>
    <t>SWC 0.6m 2/6 T3-R</t>
  </si>
  <si>
    <t>soil water content 0.1m 3/1</t>
  </si>
  <si>
    <t>SWC 0.1m 3/1 T5-R</t>
  </si>
  <si>
    <t>T5-R</t>
  </si>
  <si>
    <t>loamy, north,right profile in Trench 5</t>
  </si>
  <si>
    <t>soil water content 0.2m 3/2</t>
  </si>
  <si>
    <t>SWC 0.2m 3/2 T5-R</t>
  </si>
  <si>
    <t>soil water content 0.3m 3/3</t>
  </si>
  <si>
    <t>SWC 0.3m 3/3 T5-R</t>
  </si>
  <si>
    <t>soil water content 0.4m 3/4</t>
  </si>
  <si>
    <t>SWC 0.4m 3/4 T5-R</t>
  </si>
  <si>
    <t>soil water content 0.5m 3/5</t>
  </si>
  <si>
    <t>SWC 0.5m 3/5 T5-R</t>
  </si>
  <si>
    <t>soil water content 0.6m 3/6</t>
  </si>
  <si>
    <t>SWC 0.6m 3/6 T5-R</t>
  </si>
  <si>
    <t>soil water content 0.05m 4/1</t>
  </si>
  <si>
    <t>SWC 0.05m 4/1 T5-L</t>
  </si>
  <si>
    <t>T5-L</t>
  </si>
  <si>
    <t>loamy,north, left profile in Trench 5</t>
  </si>
  <si>
    <t>soil water content 0.1m 4/2</t>
  </si>
  <si>
    <t>SWC 0.1m 4/2 T5-L</t>
  </si>
  <si>
    <t>soil water content 0.2m 4/3</t>
  </si>
  <si>
    <t>SWC 0.2m 4/3 T5-L</t>
  </si>
  <si>
    <t>soil water content 0.3m 4/4</t>
  </si>
  <si>
    <t>SWC 0.3m 4/4 T5-L</t>
  </si>
  <si>
    <t>soil water content 0.5m 4/5</t>
  </si>
  <si>
    <t>SWC 0.5m 4/5 T5-L</t>
  </si>
  <si>
    <t>soil water content 0.6m 4/6</t>
  </si>
  <si>
    <t>SWC 0.6m 4/6 T5-L</t>
  </si>
  <si>
    <t>soil water content 0.05m 6/1</t>
  </si>
  <si>
    <t>SWC 0.05m 6/1 NT5-L</t>
  </si>
  <si>
    <t>NT5-L</t>
  </si>
  <si>
    <t>left profile in SR-NT-Trench 5, east</t>
  </si>
  <si>
    <t>soil water content 0.1m 6/2</t>
  </si>
  <si>
    <t>SWC 0.1m 6/2 NT5-L</t>
  </si>
  <si>
    <t>soil water content 0.2m 6/3</t>
  </si>
  <si>
    <t>SWC 0.2m 6/3 NT5-L</t>
  </si>
  <si>
    <t>soil water content 0.3m 6/4</t>
  </si>
  <si>
    <t>SWC 0.3m 6/4 NT5-L</t>
  </si>
  <si>
    <t>soil water content 0.4m 6/5</t>
  </si>
  <si>
    <t>SWC 0.4m 6/5 NT5-L</t>
  </si>
  <si>
    <t>soil water content 0.5m 6/6</t>
  </si>
  <si>
    <t>SWC 0.5m 6/6 NT5-L</t>
  </si>
  <si>
    <t>soil water content 0.05m 7/1</t>
  </si>
  <si>
    <t>SWC 0.05m 7/1 NT5-R</t>
  </si>
  <si>
    <t>NT5-R</t>
  </si>
  <si>
    <t>right profile in SR-NT-Trench 5, east</t>
  </si>
  <si>
    <t>soil water content 0.1m 7/2</t>
  </si>
  <si>
    <t>SWC 0.1m 7/2 NT5-R</t>
  </si>
  <si>
    <t>soil water content 0.2m 7/3</t>
  </si>
  <si>
    <t>SWC 0.2m 7/3 NT5-R</t>
  </si>
  <si>
    <t>soil water content 0.3m 7/4</t>
  </si>
  <si>
    <t>SWC 0.3m 7/4 NT5-R</t>
  </si>
  <si>
    <t>soil water content 0.4m 7/5</t>
  </si>
  <si>
    <t>SWC 0.4m 7/5 NT5-R</t>
  </si>
  <si>
    <t>soil water content 0.5m 7/6</t>
  </si>
  <si>
    <t>SWC 0.5m 7/6 NT5-R</t>
  </si>
  <si>
    <t>soil water content 0.1m 10/1</t>
  </si>
  <si>
    <t>SWC 0.1m 10/1 T1-L</t>
  </si>
  <si>
    <t>T1-L</t>
  </si>
  <si>
    <t>left profile in Trench 1, north-east</t>
  </si>
  <si>
    <t>soil water content 0.2m 10/2</t>
  </si>
  <si>
    <t>SWC 0.2m 10/2 T1-L</t>
  </si>
  <si>
    <t>soil water content 0.3m 10/3</t>
  </si>
  <si>
    <t>SWC 0.3m 10/3 T1-L</t>
  </si>
  <si>
    <t>soil water content 0.4m 10/4</t>
  </si>
  <si>
    <t>SWC 0.4m 10/4 T1-L</t>
  </si>
  <si>
    <t>soil water content 0.5m 10/5</t>
  </si>
  <si>
    <t>SWC 0.5m 10/5 T1-L</t>
  </si>
  <si>
    <t>soil water content 0.6m 10/6</t>
  </si>
  <si>
    <t>SWC 0.6m 10/6 T1-L</t>
  </si>
  <si>
    <t>soil water content 0.1m 11/1</t>
  </si>
  <si>
    <t>SWC 0.1m 11/1 SR15</t>
  </si>
  <si>
    <t>SR15</t>
  </si>
  <si>
    <t>1.5m SW</t>
  </si>
  <si>
    <t>despite heavy rain before, soil is quite dry in 30 cm</t>
  </si>
  <si>
    <t>soil water content 0.3m 11/2</t>
  </si>
  <si>
    <t>SWC 0.3m 11/2 SR15</t>
  </si>
  <si>
    <t>soil water content 0.1m 11/3</t>
  </si>
  <si>
    <t>SWC 0.1m 11/3 SR19</t>
  </si>
  <si>
    <t>SR19</t>
  </si>
  <si>
    <t>1m S</t>
  </si>
  <si>
    <t>soil water content 0.3m 11/4</t>
  </si>
  <si>
    <t>SWC 0.3m 11/4 SR19</t>
  </si>
  <si>
    <t>soil water content 0.1m 11/5</t>
  </si>
  <si>
    <t>SWC 0.1m 11/5 SR20</t>
  </si>
  <si>
    <t>SR20</t>
  </si>
  <si>
    <t>1m N</t>
  </si>
  <si>
    <t>soil water content 0.3m 11/6</t>
  </si>
  <si>
    <t>SWC 0.3m 11/6 SR20</t>
  </si>
  <si>
    <t>Löß, loamy</t>
  </si>
  <si>
    <t>soil water content 0.05m 12/1</t>
  </si>
  <si>
    <t>SWC 0.05m 12/1 NT2-R</t>
  </si>
  <si>
    <t>NT2-R</t>
  </si>
  <si>
    <t>right profile in SR-NT-Trench 2, north</t>
  </si>
  <si>
    <t>soil water content 0.1m 12/2</t>
  </si>
  <si>
    <t>SWC 0.1m 12/2 NT2-R</t>
  </si>
  <si>
    <t>soil water content 0.2m 12/3</t>
  </si>
  <si>
    <t>SWC 0.2m 12/3 NT2-R</t>
  </si>
  <si>
    <t>soil water content 0.3m 12/4</t>
  </si>
  <si>
    <t>SWC 0.3m 12/4 NT2-R</t>
  </si>
  <si>
    <t>soil water content 0.4m 12/5</t>
  </si>
  <si>
    <t>SWC 0.4m 12/5 NT2-R</t>
  </si>
  <si>
    <t>soil water content 0.5m 12/6</t>
  </si>
  <si>
    <t>SWC 0.5m 12/6 NT2-R</t>
  </si>
  <si>
    <t>soil water content 0.05m 13/1</t>
  </si>
  <si>
    <t>SWC 0.05m 13/1 T3-L</t>
  </si>
  <si>
    <t>T3-L</t>
  </si>
  <si>
    <t>left profile in Trench 3</t>
  </si>
  <si>
    <t>soil water content 0.1m 13/2</t>
  </si>
  <si>
    <t>SWC 0.1m 13/2 T3-L</t>
  </si>
  <si>
    <t>soil water content 0.2m 13/3</t>
  </si>
  <si>
    <t>SWC 0.2m 13/3 T3-L</t>
  </si>
  <si>
    <t>soil water content 0.3m 13/4</t>
  </si>
  <si>
    <t>SWC 0.3m 13/4 T3-L</t>
  </si>
  <si>
    <t>soil water content 0.5m 13/5</t>
  </si>
  <si>
    <t>SWC 0.5m 13/5 T3-L</t>
  </si>
  <si>
    <t>soil water content 0.6m 13/6</t>
  </si>
  <si>
    <t>SWC 0.6m 13/6 T3-L</t>
  </si>
  <si>
    <t>soil water content 0.05m 14/1</t>
  </si>
  <si>
    <t>SWC 0.05m 14/1 T1-R</t>
  </si>
  <si>
    <t>T1-R</t>
  </si>
  <si>
    <t>right profile in Trench 1, north-east</t>
  </si>
  <si>
    <t>soil water content 0.1m 14/2</t>
  </si>
  <si>
    <t>SWC 0.1m 14/2 T1-R</t>
  </si>
  <si>
    <t>soil water content 0.2m 14/3</t>
  </si>
  <si>
    <t>SWC 0.2m 14/3 T1-R</t>
  </si>
  <si>
    <t>soil water content 0.3m 14/4</t>
  </si>
  <si>
    <t>SWC 0.3m 14/4 T1-R</t>
  </si>
  <si>
    <t>soil water content 0.4m 14/5</t>
  </si>
  <si>
    <t>SWC 0.4m 14/5 T1-R</t>
  </si>
  <si>
    <t>soil water content 0.6m 14/6</t>
  </si>
  <si>
    <t>SWC 0.6m 14/6 T1-R</t>
  </si>
  <si>
    <t>soil water content 0.05m 15/1</t>
  </si>
  <si>
    <t>SWC 0.05m 15/1 NT2-L</t>
  </si>
  <si>
    <t>NT2-L</t>
  </si>
  <si>
    <t>left profile in SR-NT-Trench 2, north</t>
  </si>
  <si>
    <t>soil water content 0.1m 15/2</t>
  </si>
  <si>
    <t>SWC 0.1m 15/2 NT2-L</t>
  </si>
  <si>
    <t>soil water content 0.2m 15/3</t>
  </si>
  <si>
    <t>SWC 0.2m 15/3 NT2-L</t>
  </si>
  <si>
    <t>soil water content 0.3m 15/4</t>
  </si>
  <si>
    <t>SWC 0.3m 15/4 NT2-L</t>
  </si>
  <si>
    <t>soil water content 0.4m 15/5</t>
  </si>
  <si>
    <t>SWC 0.4m 15/5 NT2-L</t>
  </si>
  <si>
    <t>soil water content 0.5m 15/6</t>
  </si>
  <si>
    <t>SWC 0.5m 15/6 NT2-L</t>
  </si>
  <si>
    <t>soil water content 0.05m 16/1</t>
  </si>
  <si>
    <t>SWC 0.05m 16/1 T2-L</t>
  </si>
  <si>
    <t>T2-L</t>
  </si>
  <si>
    <t>left profile in Trench 2, east side</t>
  </si>
  <si>
    <t>soil water content 0.1m 16/2</t>
  </si>
  <si>
    <t>SWC 0.1m 16/2 T2-L</t>
  </si>
  <si>
    <t>soil water content 0.2m 16/3</t>
  </si>
  <si>
    <t>SWC 0.2m 16/3 T2-L</t>
  </si>
  <si>
    <t>soil water content 0.3m 16/4</t>
  </si>
  <si>
    <t>SWC 0.3m 16/4 T2-L</t>
  </si>
  <si>
    <t>soil water content 0.4m 16/5</t>
  </si>
  <si>
    <t>SWC 0.4m 16/5 T2-L</t>
  </si>
  <si>
    <t>soil water content 0.6m 16/6</t>
  </si>
  <si>
    <t>SWC 0.6m 16/6 T2-L</t>
  </si>
  <si>
    <t>soil water content 0.1m 17/1</t>
  </si>
  <si>
    <t>SWC 0.1m 17/1 T2-R</t>
  </si>
  <si>
    <t>T2-R</t>
  </si>
  <si>
    <t>right profile in Trench 2, east side</t>
  </si>
  <si>
    <t>soil water content 0.2m 17/2</t>
  </si>
  <si>
    <t>SWC 0.2m 17/2 T2-R</t>
  </si>
  <si>
    <t>soil water content 0.3m 17/3</t>
  </si>
  <si>
    <t>SWC 0.3m 17/3 T2-R</t>
  </si>
  <si>
    <t>soil water content 0.4m 17/4</t>
  </si>
  <si>
    <t>SWC 0.4m 17/4 T2-R</t>
  </si>
  <si>
    <t>soil water content 0.5m 17/5</t>
  </si>
  <si>
    <t>SWC 0.5m 17/5 T2-R</t>
  </si>
  <si>
    <t>soil water content 0.6m 17/6</t>
  </si>
  <si>
    <t>SWC 0.6m 17/6 T2-R</t>
  </si>
  <si>
    <t>soil water content 0.05m 18/1</t>
  </si>
  <si>
    <t>SWC 0.05m 18/1 NT1-R</t>
  </si>
  <si>
    <t>NT1-R</t>
  </si>
  <si>
    <t>right profile in SR-NT-Trench 1, north</t>
  </si>
  <si>
    <t>soil water content 0.1m 18/2</t>
  </si>
  <si>
    <t>SWC 0.1m 18/2 NT1-R</t>
  </si>
  <si>
    <t>soil water content 0.2m 18/3</t>
  </si>
  <si>
    <t>SWC 0.2m 18/3 NT1-R</t>
  </si>
  <si>
    <t>soil water content 0.3m 18/4</t>
  </si>
  <si>
    <t>SWC 0.3m 18/4 NT1-R</t>
  </si>
  <si>
    <t>soil water content 0.4m 18/5</t>
  </si>
  <si>
    <t>SWC 0.4m 18/5 NT1-R</t>
  </si>
  <si>
    <t>soil water content 0.5m 18/6</t>
  </si>
  <si>
    <t>SWC 0.5m 18/6 NT1-R</t>
  </si>
  <si>
    <t>soil water content 0.05m 20/1</t>
  </si>
  <si>
    <t>SR-T-Cont2-L</t>
  </si>
  <si>
    <t>left profile in SRCont2, east side</t>
  </si>
  <si>
    <t>soil water content 0.1m 20/2</t>
  </si>
  <si>
    <t>soil water content 0.2m 20/3</t>
  </si>
  <si>
    <t>soil water content 0.3m 20/4</t>
  </si>
  <si>
    <t>soil water content 0.4m 20/5</t>
  </si>
  <si>
    <t>soil water content 0.6m 20/6</t>
  </si>
  <si>
    <t>soil water content 0.05m 21/1</t>
  </si>
  <si>
    <t>SWC 0.05m 21/1 NT4-R</t>
  </si>
  <si>
    <t>NT4-R</t>
  </si>
  <si>
    <t>right profile in NTrench 4, west</t>
  </si>
  <si>
    <t>soil water content 0.1m 21/2</t>
  </si>
  <si>
    <t>SWC 0.1m 21/2 NT4-R</t>
  </si>
  <si>
    <t>soil water content 0.2m 21/3</t>
  </si>
  <si>
    <t>SWC 0.2m 21/3 NT4-R</t>
  </si>
  <si>
    <t>soil water content 0.3m 21/4</t>
  </si>
  <si>
    <t>SWC 0.3m 21/4 NT4-R</t>
  </si>
  <si>
    <t>soil water content 0.4m 21/5</t>
  </si>
  <si>
    <t>SWC 0.4m 21/5 NT4-R</t>
  </si>
  <si>
    <t>soil water content 0.5m 21/6</t>
  </si>
  <si>
    <t>SWC 0.5m 21/6 NT4-R</t>
  </si>
  <si>
    <t>soil water content 0.05m 22/1</t>
  </si>
  <si>
    <t>SWC 0.05m 22/1 NT3-L</t>
  </si>
  <si>
    <t>NT3-L</t>
  </si>
  <si>
    <t>left profile in NTrench 3, west</t>
  </si>
  <si>
    <t>soil water content 0.1m 22/2</t>
  </si>
  <si>
    <t>SWC 0.1m 22/2 NT3-L</t>
  </si>
  <si>
    <t>soil water content 0.2m 22/3</t>
  </si>
  <si>
    <t>SWC 0.2m 22/3 NT3-L</t>
  </si>
  <si>
    <t>soil water content 0.3m 22/4</t>
  </si>
  <si>
    <t>SWC 0.3m 22/4 NT3-L</t>
  </si>
  <si>
    <t>soil water content 0.4m 22/5</t>
  </si>
  <si>
    <t>SWC 0.4m 22/5 NT3-L</t>
  </si>
  <si>
    <t>soil water content 0.5m 22/6</t>
  </si>
  <si>
    <t>SWC 0.5m 22/6 NT3-L</t>
  </si>
  <si>
    <t>soil water content 0.05m 23/1</t>
  </si>
  <si>
    <t>SR-NT-Cont2-R</t>
  </si>
  <si>
    <t>right profile in SR-NT-Trench 1, west</t>
  </si>
  <si>
    <t>soil water content 0.1m 23/2</t>
  </si>
  <si>
    <t>soil water content 0.2m 23/3</t>
  </si>
  <si>
    <t>soil water content 0.3m 23/4</t>
  </si>
  <si>
    <t>soil water content 0.4m 23/5</t>
  </si>
  <si>
    <t>soil water content 0.5m 23/6</t>
  </si>
  <si>
    <t>soil water content 0.05m 24/1</t>
  </si>
  <si>
    <t>SWC 0.05m 24/1 NT1-L</t>
  </si>
  <si>
    <t>NT1-L</t>
  </si>
  <si>
    <t>left profile in SR-NT-Trench 1, north</t>
  </si>
  <si>
    <t>soil water content 0.1m 24/2</t>
  </si>
  <si>
    <t>SWC 0.1m 24/2 NT1-L</t>
  </si>
  <si>
    <t>soil water content 0.2m 24/3</t>
  </si>
  <si>
    <t>SWC 0.2m 24/3 NT1-L</t>
  </si>
  <si>
    <t>soil water content 0.3m 24/4</t>
  </si>
  <si>
    <t>SWC 0.3m 24/4 NT1-L</t>
  </si>
  <si>
    <t>soil water content 0.4m 24/5</t>
  </si>
  <si>
    <t>SWC 0.4m 24/5 NT1-L</t>
  </si>
  <si>
    <t>soil water content 0.5m 24/6</t>
  </si>
  <si>
    <t>SWC 0.5m 24/6 NT1-L</t>
  </si>
  <si>
    <t>soil water content 0.05m 25/1</t>
  </si>
  <si>
    <t>SR-NT-Cont2-L</t>
  </si>
  <si>
    <t>left profile in SR-NT-Trench 1, west</t>
  </si>
  <si>
    <t>soil water content 0.1m 25/2</t>
  </si>
  <si>
    <t>soil water content 0.2m 25/3</t>
  </si>
  <si>
    <t>soil water content 0.3m 25/4</t>
  </si>
  <si>
    <t>soil water content 0.4m 25/5</t>
  </si>
  <si>
    <t>soil water content 0.5m 25/6</t>
  </si>
  <si>
    <t>soil water content 0.05m 27/1</t>
  </si>
  <si>
    <t>SWC 0.05m 27/1 NT3-R</t>
  </si>
  <si>
    <t>NT3-R</t>
  </si>
  <si>
    <t>right profile in NTrench 3, west</t>
  </si>
  <si>
    <t>soil water content 0.1m 27/2</t>
  </si>
  <si>
    <t>SWC 0.1m 27/2 NT3-R</t>
  </si>
  <si>
    <t>soil water content 0.2m 27/3</t>
  </si>
  <si>
    <t>SWC 0.2m 27/3 NT3-R</t>
  </si>
  <si>
    <t>soil water content 0.3m 27/4</t>
  </si>
  <si>
    <t>SWC 0.3m 27/4 NT3-R</t>
  </si>
  <si>
    <t>soil water content 0.4m 27/5</t>
  </si>
  <si>
    <t>SWC 0.4m 27/5 NT3-R</t>
  </si>
  <si>
    <t>soil water content 0.5m 27/6</t>
  </si>
  <si>
    <t>SWC 0.5m 27/6 NT3-R</t>
  </si>
  <si>
    <t>soil water content 0.05m 28/1</t>
  </si>
  <si>
    <t>SR-NT-Cont1-R</t>
  </si>
  <si>
    <t>right profile in SR-NT-Cont-Trench 1, south</t>
  </si>
  <si>
    <t>soil water content 0.1m 28/2</t>
  </si>
  <si>
    <t>soil water content 0.2m 28/3</t>
  </si>
  <si>
    <t>right profile in SR-NT-Cont-Trench 1, south, close to a root</t>
  </si>
  <si>
    <t>soil water content 0.3m 28/4</t>
  </si>
  <si>
    <t>soil water content 0.4m 28/5</t>
  </si>
  <si>
    <t>soil water content 0.5m 28/6</t>
  </si>
  <si>
    <t>soil water content 0.1m 29/1</t>
  </si>
  <si>
    <t>SR-T-Cont2-R</t>
  </si>
  <si>
    <t>right profile in SRCont2, east side</t>
  </si>
  <si>
    <t>soil water content 0.2m 29/2</t>
  </si>
  <si>
    <t>soil water content 0.3m 29/3</t>
  </si>
  <si>
    <t>soil water content 0.4m 29/4</t>
  </si>
  <si>
    <t>soil water content 0.5m 29/5</t>
  </si>
  <si>
    <t>soil water content 0.6m 29/6</t>
  </si>
  <si>
    <t>soil water content 0.1m 30/1</t>
  </si>
  <si>
    <t>SWC 0.1m 30/1 T4-L</t>
  </si>
  <si>
    <t>T4-L</t>
  </si>
  <si>
    <t>left profile in Trench 4, east side</t>
  </si>
  <si>
    <t>soil water content 0.2m 30/2</t>
  </si>
  <si>
    <t>SWC 0.2m 30/2 T4-L</t>
  </si>
  <si>
    <t>soil water content 0.3m 30/3</t>
  </si>
  <si>
    <t>SWC 0.3m 30/3 T4-L</t>
  </si>
  <si>
    <t>soil water content 0.4m 30/4</t>
  </si>
  <si>
    <t>SWC 0.4m 30/4 T4-L</t>
  </si>
  <si>
    <t>soil water content 0.5m 30/5</t>
  </si>
  <si>
    <t>SWC 0.5m 30/5 T4-L</t>
  </si>
  <si>
    <t>soil water content 0.6m 30/6</t>
  </si>
  <si>
    <t>SWC 0.6m 30/6 T4-L</t>
  </si>
  <si>
    <t>soil water content 0.05m 31/1</t>
  </si>
  <si>
    <t>SWC 0.05m 31/1 T4-R</t>
  </si>
  <si>
    <t>T4-R</t>
  </si>
  <si>
    <t>right profile in Trench 4, east side</t>
  </si>
  <si>
    <t>soil water content 0.1m 31/2</t>
  </si>
  <si>
    <t>SWC 0.1m 31/2 T4-R</t>
  </si>
  <si>
    <t>soil water content 0.2m 31/3</t>
  </si>
  <si>
    <t>SWC 0.2m 31/3 T4-R</t>
  </si>
  <si>
    <t>soil water content 0.3m 31/4</t>
  </si>
  <si>
    <t>SWC 0.3m 31/4 T4-R</t>
  </si>
  <si>
    <t>soil water content 0.4m 31/5</t>
  </si>
  <si>
    <t>SWC 0.4m 31/5 T4-R</t>
  </si>
  <si>
    <t>soil water content 0.6m 31/6</t>
  </si>
  <si>
    <t>SWC 0.6m 31/6 T4-R</t>
  </si>
  <si>
    <t>soil water content 0.1m 32/1</t>
  </si>
  <si>
    <t>SWC 0.1m 32/1 SR12</t>
  </si>
  <si>
    <t>SR12</t>
  </si>
  <si>
    <t>1.5m S (tree 185)</t>
  </si>
  <si>
    <t>very loamy</t>
  </si>
  <si>
    <t>soil water content 0.3m 32/2</t>
  </si>
  <si>
    <t>SWC 0.3m 32/2 SR12</t>
  </si>
  <si>
    <t>soil water content 0.1m 32/3</t>
  </si>
  <si>
    <t>SWC 0.1m 32/3 SR13</t>
  </si>
  <si>
    <t>SR13</t>
  </si>
  <si>
    <t>soil water content 0.3m 32/4</t>
  </si>
  <si>
    <t>SWC 0.3m 32/4 SR13</t>
  </si>
  <si>
    <t>soil water content 0.1m 32/5</t>
  </si>
  <si>
    <t>SWC 0.1m 32/5 SR14</t>
  </si>
  <si>
    <t>SR14</t>
  </si>
  <si>
    <t>1.5m N (tree 185)</t>
  </si>
  <si>
    <t>soil water content 0.3m 32/6</t>
  </si>
  <si>
    <t>SWC 0.3m 32/6 SR14</t>
  </si>
  <si>
    <t>loamy</t>
  </si>
  <si>
    <t>soil water content 0.05m 33/1</t>
  </si>
  <si>
    <t>SWC 0.05m 33/1 NT4-L</t>
  </si>
  <si>
    <t>NT4-L</t>
  </si>
  <si>
    <t>left profile in NTrench 4, west</t>
  </si>
  <si>
    <t>soil water content 0.1m 33/2</t>
  </si>
  <si>
    <t>SWC 0.1m 33/2 NT4-L</t>
  </si>
  <si>
    <t>soil water content 0.2m 33/3</t>
  </si>
  <si>
    <t>SWC 0.2m 33/3 NT4-L</t>
  </si>
  <si>
    <t>soil water content 0.3m 33/4</t>
  </si>
  <si>
    <t>SWC 0.3m 33/4 NT4-L</t>
  </si>
  <si>
    <t>soil water content 0.4m 33/5</t>
  </si>
  <si>
    <t>SWC 0.4m 33/5 NT4-L</t>
  </si>
  <si>
    <t>soil water content 0.5m 33/6</t>
  </si>
  <si>
    <t>SWC 0.5m 33/6 NT4-L</t>
  </si>
  <si>
    <t>soil water content 0.05m 34/1</t>
  </si>
  <si>
    <t>SR-T-Cont1-R</t>
  </si>
  <si>
    <t>loamy, right profile in Trench SRCont1</t>
  </si>
  <si>
    <t>soil water content 0.1m 34/2</t>
  </si>
  <si>
    <t>soil water content 0.2m 34/3</t>
  </si>
  <si>
    <t>soil water content 0.3m 34/4</t>
  </si>
  <si>
    <t>soil water content 0.4m 34/5</t>
  </si>
  <si>
    <t>soil water content 0.5m 34/6</t>
  </si>
  <si>
    <t>soil water content 0.1m 35/1</t>
  </si>
  <si>
    <t>SWC 0.1m 35/1 SR18</t>
  </si>
  <si>
    <t>SR18</t>
  </si>
  <si>
    <t>1.5m SSW</t>
  </si>
  <si>
    <t>soil water content 0.3m 35/2</t>
  </si>
  <si>
    <t>SWC 0.3m 35/2 SR18</t>
  </si>
  <si>
    <t>soil water content 0.1m 35/3</t>
  </si>
  <si>
    <t>SWC 0.1m 35/3 SR25</t>
  </si>
  <si>
    <t>SR25</t>
  </si>
  <si>
    <t>3m NE</t>
  </si>
  <si>
    <t>soil water content 0.3m 35/4</t>
  </si>
  <si>
    <t>SWC 0.3m 35/4 SR25</t>
  </si>
  <si>
    <t>soil water content 0.1m 35/5</t>
  </si>
  <si>
    <t>SWC 0.1m 35/5 SR29</t>
  </si>
  <si>
    <t>SR29</t>
  </si>
  <si>
    <t>soil water content 0.3m 35/6</t>
  </si>
  <si>
    <t>SWC 0.3m 35/6 SR29</t>
  </si>
  <si>
    <t>soil water content 0.05m 36/1</t>
  </si>
  <si>
    <t>SR-NT-Cont1-L</t>
  </si>
  <si>
    <t>left profile in SR-NT-Cont-Trench 1, south</t>
  </si>
  <si>
    <t>soil water content 0.1m 36/2</t>
  </si>
  <si>
    <t>soil water content 0.2m 36/3</t>
  </si>
  <si>
    <t>soil water content 0.3m 36/4</t>
  </si>
  <si>
    <t>soil water content 0.4m 36/5</t>
  </si>
  <si>
    <t>soil water content 0.5m 36/6</t>
  </si>
  <si>
    <t>soil water content 0.2m 37/1</t>
  </si>
  <si>
    <t>SR-T-Cont1-L</t>
  </si>
  <si>
    <t>loamy, left profile in Trench SRCont1</t>
  </si>
  <si>
    <t>soil water content 0.3m 37/2</t>
  </si>
  <si>
    <t>soil water content 0.4m 37/3</t>
  </si>
  <si>
    <t>soil water content 0.6m 37/4</t>
  </si>
  <si>
    <t>soil water content 0.6m 37/5</t>
  </si>
  <si>
    <t>soil water content 0.6m 37/6</t>
  </si>
  <si>
    <t>soil water content 0.1m 38/1</t>
  </si>
  <si>
    <t>SWC 0.1m 38/1 SR11</t>
  </si>
  <si>
    <t>SR11</t>
  </si>
  <si>
    <t>soil water content 0.3m 38/2</t>
  </si>
  <si>
    <t>SWC 0.3m 38/2 SR11</t>
  </si>
  <si>
    <t>soil water content 0.1m 38/3</t>
  </si>
  <si>
    <t>SWC 0.1m 38/3 SR16</t>
  </si>
  <si>
    <t>SR16</t>
  </si>
  <si>
    <t>soil water content 0.3m 38/4</t>
  </si>
  <si>
    <t>SWC 0.3m 38/4 SR16</t>
  </si>
  <si>
    <t>soil water content 0.1m 38/5</t>
  </si>
  <si>
    <t>SWC 0.1m 38/5 SR17</t>
  </si>
  <si>
    <t>SR17</t>
  </si>
  <si>
    <t>soil water content 0.3m 38/6</t>
  </si>
  <si>
    <t>SWC 0.3m 38/6 SR17</t>
  </si>
  <si>
    <t>soil water content 0.3m 39/1</t>
  </si>
  <si>
    <t>SWC 0.3m 39/1 SR4</t>
  </si>
  <si>
    <t>SR4</t>
  </si>
  <si>
    <t>0.7m N</t>
  </si>
  <si>
    <t>soil water content 0.1m 39/2</t>
  </si>
  <si>
    <t>SWC 0.1m 39/2 SR2</t>
  </si>
  <si>
    <t>SR2</t>
  </si>
  <si>
    <t>soil water content 0.1m 39/3</t>
  </si>
  <si>
    <t>SWC 0.1m 39/3 SR3</t>
  </si>
  <si>
    <t>SR3</t>
  </si>
  <si>
    <t>soil water content 0.1m 39/4</t>
  </si>
  <si>
    <t>SWC 0.1m 39/4 SR4</t>
  </si>
  <si>
    <t>soil water content 0.1m 39/5</t>
  </si>
  <si>
    <t>SWC 0.1m 39/5 SR5</t>
  </si>
  <si>
    <t>SR5</t>
  </si>
  <si>
    <t>soil water content 0.3m 39/6</t>
  </si>
  <si>
    <t>SWC 0.3m 39/6 SR5</t>
  </si>
  <si>
    <t>soil water content 0.1m 40/1</t>
  </si>
  <si>
    <t>SWC 0.1m 40/1 SR6</t>
  </si>
  <si>
    <t>SR6</t>
  </si>
  <si>
    <t>soil water content 0.1m 40/2</t>
  </si>
  <si>
    <t>SWC 0.1m 40/2 SR7</t>
  </si>
  <si>
    <t>SR7</t>
  </si>
  <si>
    <t>soil water content 0.1m 40/3</t>
  </si>
  <si>
    <t>SWC 0.1m 40/3 SR8</t>
  </si>
  <si>
    <t>SR8</t>
  </si>
  <si>
    <t>soil water content 0.3m 40/4</t>
  </si>
  <si>
    <t>SWC 0.3m 40/4 SR8</t>
  </si>
  <si>
    <t>soil water content 0.1m 40/5</t>
  </si>
  <si>
    <t>SWC 0.1m 40/5 SR9</t>
  </si>
  <si>
    <t>SR9</t>
  </si>
  <si>
    <t>soil water content 0.3m 40/6</t>
  </si>
  <si>
    <t>SWC 0.3m 40/6 SR9</t>
  </si>
  <si>
    <t>soil temperature 0.1m 2/1</t>
  </si>
  <si>
    <t>Tsoil 0.1m 2/1 T3-R</t>
  </si>
  <si>
    <t>Matthias</t>
  </si>
  <si>
    <t>soil temperature 0.2m 2/2</t>
  </si>
  <si>
    <t>Tsoil 0.2m 2/2 T3-R</t>
  </si>
  <si>
    <t>soil temperature 0.3m 2/3</t>
  </si>
  <si>
    <t>Tsoil 0.3m 2/3 T3-R</t>
  </si>
  <si>
    <t>soil temperature 0.4m 2/4</t>
  </si>
  <si>
    <t>Tsoil 0.4m 2/4 T3-R</t>
  </si>
  <si>
    <t>soil temperature 0.5m 2/5</t>
  </si>
  <si>
    <t>Tsoil 0.5m 2/5 T3-R</t>
  </si>
  <si>
    <t>soil temperature 0.6m 2/6</t>
  </si>
  <si>
    <t>Tsoil 0.6m 2/6 T3-R</t>
  </si>
  <si>
    <t>soil temperature 0.1m 3/1</t>
  </si>
  <si>
    <t>Tsoil 0.1m 3/1 T5-R</t>
  </si>
  <si>
    <t>soil temperature 0.2m 3/2</t>
  </si>
  <si>
    <t>Tsoil 0.2m 3/2 T5-R</t>
  </si>
  <si>
    <t>soil temperature 0.3m 3/3</t>
  </si>
  <si>
    <t>Tsoil 0.3m 3/3 T5-R</t>
  </si>
  <si>
    <t>soil temperature 0.4m 3/4</t>
  </si>
  <si>
    <t>Tsoil 0.4m 3/4 T5-R</t>
  </si>
  <si>
    <t>soil temperature 0.5m 3/5</t>
  </si>
  <si>
    <t>Tsoil 0.5m 3/5 T5-R</t>
  </si>
  <si>
    <t>soil temperature 0.6m 3/6</t>
  </si>
  <si>
    <t>Tsoil 0.6m 3/6 T5-R</t>
  </si>
  <si>
    <t>soil temperature 0.05m 4/1</t>
  </si>
  <si>
    <t>Tsoil 0.05m 4/1 T5-L</t>
  </si>
  <si>
    <t>soil temperature 0.1m 4/2</t>
  </si>
  <si>
    <t>Tsoil 0.1m 4/2 T5-L</t>
  </si>
  <si>
    <t>soil temperature 0.2m 4/3</t>
  </si>
  <si>
    <t>Tsoil 0.2m 4/3 T5-L</t>
  </si>
  <si>
    <t>soil temperature 0.3m 4/4</t>
  </si>
  <si>
    <t>Tsoil 0.3m 4/4 T5-L</t>
  </si>
  <si>
    <t>soil temperature 0.5m 4/5</t>
  </si>
  <si>
    <t>Tsoil 0.5m 4/5 T5-L</t>
  </si>
  <si>
    <t>soil temperature 0.6m 4/6</t>
  </si>
  <si>
    <t>Tsoil 0.6m 4/6 T5-L</t>
  </si>
  <si>
    <t>soil temperature 0.05m 6/1</t>
  </si>
  <si>
    <t>Tsoil 0.05m 6/1 NT5-L</t>
  </si>
  <si>
    <t>soil temperature 0.1m 6/2</t>
  </si>
  <si>
    <t>Tsoil 0.1m 6/2 NT5-L</t>
  </si>
  <si>
    <t>soil temperature 0.2m 6/3</t>
  </si>
  <si>
    <t>Tsoil 0.2m 6/3 NT5-L</t>
  </si>
  <si>
    <t>soil temperature 0.3m 6/4</t>
  </si>
  <si>
    <t>Tsoil 0.3m 6/4 NT5-L</t>
  </si>
  <si>
    <t>soil temperature 0.4m 6/5</t>
  </si>
  <si>
    <t>Tsoil 0.4m 6/5 NT5-L</t>
  </si>
  <si>
    <t>soil temperature 0.5m 6/6</t>
  </si>
  <si>
    <t>Tsoil 0.5m 6/6 NT5-L</t>
  </si>
  <si>
    <t>soil temperature 0.05m 7/1</t>
  </si>
  <si>
    <t>Tsoil 0.05m 7/1 NT5-R</t>
  </si>
  <si>
    <t>soil temperature 0.1m 7/2</t>
  </si>
  <si>
    <t>Tsoil 0.1m 7/2 NT5-R</t>
  </si>
  <si>
    <t>soil temperature 0.2m 7/3</t>
  </si>
  <si>
    <t>Tsoil 0.2m 7/3 NT5-R</t>
  </si>
  <si>
    <t>soil temperature 0.3m 7/4</t>
  </si>
  <si>
    <t>Tsoil 0.3m 7/4 NT5-R</t>
  </si>
  <si>
    <t>soil temperature 0.4m 7/5</t>
  </si>
  <si>
    <t>Tsoil 0.4m 7/5 NT5-R</t>
  </si>
  <si>
    <t>soil temperature 0.5m 7/6</t>
  </si>
  <si>
    <t>Tsoil 0.5m 7/6 NT5-R</t>
  </si>
  <si>
    <t>soil temperature 0.1m 10/1</t>
  </si>
  <si>
    <t>Tsoil 0.1m 10/1 T1-L</t>
  </si>
  <si>
    <t>soil temperature 0.2m 10/2</t>
  </si>
  <si>
    <t>Tsoil 0.2m 10/2 T1-L</t>
  </si>
  <si>
    <t>soil temperature 0.3m 10/3</t>
  </si>
  <si>
    <t>Tsoil 0.3m 10/3 T1-L</t>
  </si>
  <si>
    <t>soil temperature 0.4m 10/4</t>
  </si>
  <si>
    <t>Tsoil 0.4m 10/4 T1-L</t>
  </si>
  <si>
    <t>soil temperature 0.5m 10/5</t>
  </si>
  <si>
    <t>Tsoil 0.5m 10/5 T1-L</t>
  </si>
  <si>
    <t>soil temperature 0.6m 10/6</t>
  </si>
  <si>
    <t>Tsoil 0.6m 10/6 T1-L</t>
  </si>
  <si>
    <t>soil temperature 0.1m 11/1</t>
  </si>
  <si>
    <t>Tsoil 0.1m 11/1 SR15</t>
  </si>
  <si>
    <t>soil temperature 0.3m 11/2</t>
  </si>
  <si>
    <t>Tsoil 0.3m 11/2 SR15</t>
  </si>
  <si>
    <t>soil temperature 0.1m 11/3</t>
  </si>
  <si>
    <t>Tsoil 0.1m 11/3 SR19</t>
  </si>
  <si>
    <t>soil temperature 0.3m 11/4</t>
  </si>
  <si>
    <t>Tsoil 0.3m 11/4 SR19</t>
  </si>
  <si>
    <t>soil temperature 0.1m 11/5</t>
  </si>
  <si>
    <t>Tsoil 0.1m 11/5 SR20</t>
  </si>
  <si>
    <t>soil temperature 0.3m 11/6</t>
  </si>
  <si>
    <t>Tsoil 0.3m 11/6 SR20</t>
  </si>
  <si>
    <t>soil temperature 0.05m 12/1</t>
  </si>
  <si>
    <t>Tsoil 0.05m 12/1 NT2-R</t>
  </si>
  <si>
    <t>soil temperature 0.1m 12/2</t>
  </si>
  <si>
    <t>Tsoil 0.1m 12/2 NT2-R</t>
  </si>
  <si>
    <t>soil temperature 0.2m 12/3</t>
  </si>
  <si>
    <t>Tsoil 0.2m 12/3 NT2-R</t>
  </si>
  <si>
    <t>soil temperature 0.3m 12/4</t>
  </si>
  <si>
    <t>Tsoil 0.3m 12/4 NT2-R</t>
  </si>
  <si>
    <t>soil temperature 0.4m 12/5</t>
  </si>
  <si>
    <t>Tsoil 0.4m 12/5 NT2-R</t>
  </si>
  <si>
    <t>soil temperature 0.5m 12/6</t>
  </si>
  <si>
    <t>Tsoil 0.5m 12/6 NT2-R</t>
  </si>
  <si>
    <t>soil temperature 0.05m 13/1</t>
  </si>
  <si>
    <t>Tsoil 0.05m 13/1 T3-L</t>
  </si>
  <si>
    <t>soil temperature 0.1m 13/2</t>
  </si>
  <si>
    <t>Tsoil 0.1m 13/2 T3-L</t>
  </si>
  <si>
    <t>soil temperature 0.2m 13/3</t>
  </si>
  <si>
    <t>Tsoil 0.2m 13/3 T3-L</t>
  </si>
  <si>
    <t>soil temperature 0.3m 13/4</t>
  </si>
  <si>
    <t>Tsoil 0.3m 13/4 T3-L</t>
  </si>
  <si>
    <t>soil temperature 0.5m 13/5</t>
  </si>
  <si>
    <t>Tsoil 0.5m 13/5 T3-L</t>
  </si>
  <si>
    <t>soil temperature 0.6m 13/6</t>
  </si>
  <si>
    <t>Tsoil 0.6m 13/6 T3-L</t>
  </si>
  <si>
    <t>soil temperature 0.05m 14/1</t>
  </si>
  <si>
    <t>Tsoil 0.05m 14/1 T1-R</t>
  </si>
  <si>
    <t>soil temperature 0.1m 14/2</t>
  </si>
  <si>
    <t>Tsoil 0.1m 14/2 T1-R</t>
  </si>
  <si>
    <t>soil temperature 0.2m 14/3</t>
  </si>
  <si>
    <t>Tsoil 0.2m 14/3 T1-R</t>
  </si>
  <si>
    <t>soil temperature 0.3m 14/4</t>
  </si>
  <si>
    <t>Tsoil 0.3m 14/4 T1-R</t>
  </si>
  <si>
    <t>soil temperature 0.4m 14/5</t>
  </si>
  <si>
    <t>Tsoil 0.4m 14/5 T1-R</t>
  </si>
  <si>
    <t>soil temperature 0.6m 14/6</t>
  </si>
  <si>
    <t>Tsoil 0.6m 14/6 T1-R</t>
  </si>
  <si>
    <t>soil temperature 0.05m 15/1</t>
  </si>
  <si>
    <t>Tsoil 0.05m 15/1 NT2-L</t>
  </si>
  <si>
    <t>soil temperature 0.1m 15/2</t>
  </si>
  <si>
    <t>Tsoil 0.1m 15/2 NT2-L</t>
  </si>
  <si>
    <t>soil temperature 0.2m 15/3</t>
  </si>
  <si>
    <t>Tsoil 0.2m 15/3 NT2-L</t>
  </si>
  <si>
    <t>soil temperature 0.3m 15/4</t>
  </si>
  <si>
    <t>Tsoil 0.3m 15/4 NT2-L</t>
  </si>
  <si>
    <t>soil temperature 0.4m 15/5</t>
  </si>
  <si>
    <t>Tsoil 0.4m 15/5 NT2-L</t>
  </si>
  <si>
    <t>soil temperature 0.5m 15/6</t>
  </si>
  <si>
    <t>Tsoil 0.5m 15/6 NT2-L</t>
  </si>
  <si>
    <t>soil temperature 0.05m 16/1</t>
  </si>
  <si>
    <t>Tsoil 0.05m 16/1 T2-L</t>
  </si>
  <si>
    <t>soil temperature 0.1m 16/2</t>
  </si>
  <si>
    <t>Tsoil 0.1m 16/2 T2-L</t>
  </si>
  <si>
    <t>soil temperature 0.2m 16/3</t>
  </si>
  <si>
    <t>Tsoil 0.2m 16/3 T2-L</t>
  </si>
  <si>
    <t>soil temperature 0.3m 16/4</t>
  </si>
  <si>
    <t>Tsoil 0.3m 16/4 T2-L</t>
  </si>
  <si>
    <t>soil temperature 0.4m 16/5</t>
  </si>
  <si>
    <t>Tsoil 0.4m 16/5 T2-L</t>
  </si>
  <si>
    <t>soil temperature 0.6m 16/6</t>
  </si>
  <si>
    <t>Tsoil 0.6m 16/6 T2-L</t>
  </si>
  <si>
    <t>soil temperature 0.1m 17/1</t>
  </si>
  <si>
    <t>Tsoil 0.1m 17/1 T2-R</t>
  </si>
  <si>
    <t>soil temperature 0.2m 17/2</t>
  </si>
  <si>
    <t>Tsoil 0.2m 17/2 T2-R</t>
  </si>
  <si>
    <t>soil temperature 0.3m 17/3</t>
  </si>
  <si>
    <t>Tsoil 0.3m 17/3 T2-R</t>
  </si>
  <si>
    <t>soil temperature 0.4m 17/4</t>
  </si>
  <si>
    <t>Tsoil 0.4m 17/4 T2-R</t>
  </si>
  <si>
    <t>soil temperature 0.5m 17/5</t>
  </si>
  <si>
    <t>Tsoil 0.5m 17/5 T2-R</t>
  </si>
  <si>
    <t>soil temperature 0.6m 17/6</t>
  </si>
  <si>
    <t>Tsoil 0.6m 17/6 T2-R</t>
  </si>
  <si>
    <t>soil temperature 0.05m 18/1</t>
  </si>
  <si>
    <t>Tsoil 0.05m 18/1 NT1-R</t>
  </si>
  <si>
    <t>soil temperature 0.1m 18/2</t>
  </si>
  <si>
    <t>Tsoil 0.1m 18/2 NT1-R</t>
  </si>
  <si>
    <t>soil temperature 0.2m 18/3</t>
  </si>
  <si>
    <t>Tsoil 0.2m 18/3 NT1-R</t>
  </si>
  <si>
    <t>soil temperature 0.3m 18/4</t>
  </si>
  <si>
    <t>Tsoil 0.3m 18/4 NT1-R</t>
  </si>
  <si>
    <t>soil temperature 0.4m 18/5</t>
  </si>
  <si>
    <t>Tsoil 0.4m 18/5 NT1-R</t>
  </si>
  <si>
    <t>soil temperature 0.5m 18/6</t>
  </si>
  <si>
    <t>Tsoil 0.5m 18/6 NT1-R</t>
  </si>
  <si>
    <t>soil temperature 0.05m 20/1</t>
  </si>
  <si>
    <t>Tsoil 0.05m 20/1 SR-T-Cont2-L</t>
  </si>
  <si>
    <t>soil temperature 0.1m 20/2</t>
  </si>
  <si>
    <t>Tsoil 0.1m 20/2 SR-T-Cont2-L</t>
  </si>
  <si>
    <t>soil temperature 0.2m 20/3</t>
  </si>
  <si>
    <t>Tsoil 0.2m 20/3 SR-T-Cont2-L</t>
  </si>
  <si>
    <t>soil temperature 0.3m 20/4</t>
  </si>
  <si>
    <t>Tsoil 0.3m 20/4 SR-T-Cont2-L</t>
  </si>
  <si>
    <t>soil temperature 0.4m 20/5</t>
  </si>
  <si>
    <t>Tsoil 0.4m 20/5 SR-T-Cont2-L</t>
  </si>
  <si>
    <t>soil temperature 0.6m 20/6</t>
  </si>
  <si>
    <t>Tsoil 0.6m 20/6 SR-T-Cont2-L</t>
  </si>
  <si>
    <t>soil temperature 0.05m 21/1</t>
  </si>
  <si>
    <t>Tsoil 0.05m 21/1 NT4-R</t>
  </si>
  <si>
    <t>soil temperature 0.1m 21/2</t>
  </si>
  <si>
    <t>Tsoil 0.1m 21/2 NT4-R</t>
  </si>
  <si>
    <t>soil temperature 0.2m 21/3</t>
  </si>
  <si>
    <t>Tsoil 0.2m 21/3 NT4-R</t>
  </si>
  <si>
    <t>soil temperature 0.3m 21/4</t>
  </si>
  <si>
    <t>Tsoil 0.3m 21/4 NT4-R</t>
  </si>
  <si>
    <t>soil temperature 0.4m 21/5</t>
  </si>
  <si>
    <t>Tsoil 0.4m 21/5 NT4-R</t>
  </si>
  <si>
    <t>soil temperature 0.5m 21/6</t>
  </si>
  <si>
    <t>Tsoil 0.5m 21/6 NT4-R</t>
  </si>
  <si>
    <t>soil temperature 0.05m 22/1</t>
  </si>
  <si>
    <t>Tsoil 0.05m 22/1 NT3-L</t>
  </si>
  <si>
    <t>soil temperature 0.1m 22/2</t>
  </si>
  <si>
    <t>Tsoil 0.1m 22/2 NT3-L</t>
  </si>
  <si>
    <t>soil temperature 0.2m 22/3</t>
  </si>
  <si>
    <t>Tsoil 0.2m 22/3 NT3-L</t>
  </si>
  <si>
    <t>soil temperature 0.3m 22/4</t>
  </si>
  <si>
    <t>Tsoil 0.3m 22/4 NT3-L</t>
  </si>
  <si>
    <t>soil temperature 0.4m 22/5</t>
  </si>
  <si>
    <t>Tsoil 0.4m 22/5 NT3-L</t>
  </si>
  <si>
    <t>soil temperature 0.5m 22/6</t>
  </si>
  <si>
    <t>Tsoil 0.5m 22/6 NT3-L</t>
  </si>
  <si>
    <t>soil temperature 0.05m 23/1</t>
  </si>
  <si>
    <t>Tsoil 0.05m 23/1 SR-NT-Cont2-R</t>
  </si>
  <si>
    <t>soil temperature 0.1m 23/2</t>
  </si>
  <si>
    <t>Tsoil 0.1m 23/2 SR-NT-Cont2-R</t>
  </si>
  <si>
    <t>soil temperature 0.2m 23/3</t>
  </si>
  <si>
    <t>Tsoil 0.2m 23/3 SR-NT-Cont2-R</t>
  </si>
  <si>
    <t>soil temperature 0.3m 23/4</t>
  </si>
  <si>
    <t>Tsoil 0.3m 23/4 SR-NT-Cont2-R</t>
  </si>
  <si>
    <t>soil temperature 0.4m 23/5</t>
  </si>
  <si>
    <t>Tsoil 0.4m 23/5 SR-NT-Cont2-R</t>
  </si>
  <si>
    <t>soil temperature 0.5m 23/6</t>
  </si>
  <si>
    <t>Tsoil 0.5m 23/6 SR-NT-Cont2-R</t>
  </si>
  <si>
    <t>soil temperature 0.05m 24/1</t>
  </si>
  <si>
    <t>Tsoil 0.05m 24/1 NT1-L</t>
  </si>
  <si>
    <t>soil temperature 0.1m 24/2</t>
  </si>
  <si>
    <t>Tsoil 0.1m 24/2 NT1-L</t>
  </si>
  <si>
    <t>soil temperature 0.2m 24/3</t>
  </si>
  <si>
    <t>Tsoil 0.2m 24/3 NT1-L</t>
  </si>
  <si>
    <t>soil temperature 0.3m 24/4</t>
  </si>
  <si>
    <t>Tsoil 0.3m 24/4 NT1-L</t>
  </si>
  <si>
    <t>soil temperature 0.4m 24/5</t>
  </si>
  <si>
    <t>Tsoil 0.4m 24/5 NT1-L</t>
  </si>
  <si>
    <t>soil temperature 0.5m 24/6</t>
  </si>
  <si>
    <t>Tsoil 0.5m 24/6 NT1-L</t>
  </si>
  <si>
    <t>soil temperature 0.05m 25/1</t>
  </si>
  <si>
    <t>Tsoil 0.05m 25/1 SR-NT-Cont2-L</t>
  </si>
  <si>
    <t>soil temperature 0.1m 25/2</t>
  </si>
  <si>
    <t>Tsoil 0.1m 25/2 SR-NT-Cont2-L</t>
  </si>
  <si>
    <t>soil temperature 0.2m 25/3</t>
  </si>
  <si>
    <t>Tsoil 0.2m 25/3 SR-NT-Cont2-L</t>
  </si>
  <si>
    <t>soil temperature 0.3m 25/4</t>
  </si>
  <si>
    <t>Tsoil 0.3m 25/4 SR-NT-Cont2-L</t>
  </si>
  <si>
    <t>soil temperature 0.4m 25/5</t>
  </si>
  <si>
    <t>Tsoil 0.4m 25/5 SR-NT-Cont2-L</t>
  </si>
  <si>
    <t>soil temperature 0.5m 25/6</t>
  </si>
  <si>
    <t>Tsoil 0.5m 25/6 SR-NT-Cont2-L</t>
  </si>
  <si>
    <t>soil temperature 0.05m 27/1</t>
  </si>
  <si>
    <t>Tsoil 0.05m 27/1 NT3-R</t>
  </si>
  <si>
    <t>soil temperature 0.1m 27/2</t>
  </si>
  <si>
    <t>Tsoil 0.1m 27/2 NT3-R</t>
  </si>
  <si>
    <t>soil temperature 0.2m 27/3</t>
  </si>
  <si>
    <t>Tsoil 0.2m 27/3 NT3-R</t>
  </si>
  <si>
    <t>soil temperature 0.3m 27/4</t>
  </si>
  <si>
    <t>Tsoil 0.3m 27/4 NT3-R</t>
  </si>
  <si>
    <t>soil temperature 0.4m 27/5</t>
  </si>
  <si>
    <t>Tsoil 0.4m 27/5 NT3-R</t>
  </si>
  <si>
    <t>soil temperature 0.5m 27/6</t>
  </si>
  <si>
    <t>Tsoil 0.5m 27/6 NT3-R</t>
  </si>
  <si>
    <t>soil temperature 0.05m 28/1</t>
  </si>
  <si>
    <t>Tsoil 0.05m 28/1 SR-NT-Cont1-R</t>
  </si>
  <si>
    <t>soil temperature 0.1m 28/2</t>
  </si>
  <si>
    <t>Tsoil 0.1m 28/2 SR-NT-Cont1-R</t>
  </si>
  <si>
    <t>soil temperature 0.2m 28/3</t>
  </si>
  <si>
    <t>Tsoil 0.2m 28/3 SR-NT-Cont1-R</t>
  </si>
  <si>
    <t>soil temperature 0.3m 28/4</t>
  </si>
  <si>
    <t>Tsoil 0.3m 28/4 SR-NT-Cont1-R</t>
  </si>
  <si>
    <t>soil temperature 0.4m 28/5</t>
  </si>
  <si>
    <t>Tsoil 0.4m 28/5 SR-NT-Cont1-R</t>
  </si>
  <si>
    <t>soil temperature 0.5m 28/6</t>
  </si>
  <si>
    <t>Tsoil 0.5m 28/6 SR-NT-Cont1-R</t>
  </si>
  <si>
    <t>soil temperature 0.1m 29/1</t>
  </si>
  <si>
    <t>Tsoil 0.1m 29/1 SR-T-Cont2-R</t>
  </si>
  <si>
    <t>soil temperature 0.2m 29/2</t>
  </si>
  <si>
    <t>Tsoil 0.2m 29/2 SR-T-Cont2-R</t>
  </si>
  <si>
    <t>soil temperature 0.3m 29/3</t>
  </si>
  <si>
    <t>Tsoil 0.3m 29/3 SR-T-Cont2-R</t>
  </si>
  <si>
    <t>soil temperature 0.4m 29/4</t>
  </si>
  <si>
    <t>Tsoil 0.4m 29/4 SR-T-Cont2-R</t>
  </si>
  <si>
    <t>soil temperature 0.5m 29/5</t>
  </si>
  <si>
    <t>Tsoil 0.5m 29/5 SR-T-Cont2-R</t>
  </si>
  <si>
    <t>soil temperature 0.6m 29/6</t>
  </si>
  <si>
    <t>Tsoil 0.6m 29/6 SR-T-Cont2-R</t>
  </si>
  <si>
    <t>soil temperature 0.1m 30/1</t>
  </si>
  <si>
    <t>Tsoil 0.1m 30/1 T4-L</t>
  </si>
  <si>
    <t>soil temperature 0.2m 30/2</t>
  </si>
  <si>
    <t>Tsoil 0.2m 30/2 T4-L</t>
  </si>
  <si>
    <t>soil temperature 0.3m 30/3</t>
  </si>
  <si>
    <t>Tsoil 0.3m 30/3 T4-L</t>
  </si>
  <si>
    <t>soil temperature 0.4m 30/4</t>
  </si>
  <si>
    <t>Tsoil 0.4m 30/4 T4-L</t>
  </si>
  <si>
    <t>soil temperature 0.5m 30/5</t>
  </si>
  <si>
    <t>Tsoil 0.5m 30/5 T4-L</t>
  </si>
  <si>
    <t>soil temperature 0.6m 30/6</t>
  </si>
  <si>
    <t>Tsoil 0.6m 30/6 T4-L</t>
  </si>
  <si>
    <t>soil temperature 0.05m 31/1</t>
  </si>
  <si>
    <t>Tsoil 0.05m 31/1 T4-R</t>
  </si>
  <si>
    <t>soil temperature 0.1m 31/2</t>
  </si>
  <si>
    <t>Tsoil 0.1m 31/2 T4-R</t>
  </si>
  <si>
    <t>soil temperature 0.2m 31/3</t>
  </si>
  <si>
    <t>Tsoil 0.2m 31/3 T4-R</t>
  </si>
  <si>
    <t>soil temperature 0.3m 31/4</t>
  </si>
  <si>
    <t>Tsoil 0.3m 31/4 T4-R</t>
  </si>
  <si>
    <t>soil temperature 0.4m 31/5</t>
  </si>
  <si>
    <t>Tsoil 0.4m 31/5 T4-R</t>
  </si>
  <si>
    <t>soil temperature 0.6m 31/6</t>
  </si>
  <si>
    <t>Tsoil 0.6m 31/6 T4-R</t>
  </si>
  <si>
    <t>soil temperature 0.1m 32/1</t>
  </si>
  <si>
    <t>Tsoil 0.1m 32/1 SR12</t>
  </si>
  <si>
    <t>soil temperature 0.3m 32/2</t>
  </si>
  <si>
    <t>Tsoil 0.3m 32/2 SR12</t>
  </si>
  <si>
    <t>soil temperature 0.1m 32/3</t>
  </si>
  <si>
    <t>Tsoil 0.1m 32/3 SR13</t>
  </si>
  <si>
    <t>soil temperature 0.3m 32/4</t>
  </si>
  <si>
    <t>Tsoil 0.3m 32/4 SR13</t>
  </si>
  <si>
    <t>soil temperature 0.1m 32/5</t>
  </si>
  <si>
    <t>Tsoil 0.1m 32/5 SR14</t>
  </si>
  <si>
    <t>soil temperature 0.3m 32/6</t>
  </si>
  <si>
    <t>Tsoil 0.3m 32/6 SR14</t>
  </si>
  <si>
    <t>soil temperature 0.05m 33/1</t>
  </si>
  <si>
    <t>Tsoil 0.05m 33/1 NT4-L</t>
  </si>
  <si>
    <t>soil temperature 0.1m 33/2</t>
  </si>
  <si>
    <t>Tsoil 0.1m 33/2 NT4-L</t>
  </si>
  <si>
    <t>soil temperature 0.2m 33/3</t>
  </si>
  <si>
    <t>Tsoil 0.2m 33/3 NT4-L</t>
  </si>
  <si>
    <t>soil temperature 0.3m 33/4</t>
  </si>
  <si>
    <t>Tsoil 0.3m 33/4 NT4-L</t>
  </si>
  <si>
    <t>soil temperature 0.4m 33/5</t>
  </si>
  <si>
    <t>Tsoil 0.4m 33/5 NT4-L</t>
  </si>
  <si>
    <t>soil temperature 0.5m 33/6</t>
  </si>
  <si>
    <t>Tsoil 0.5m 33/6 NT4-L</t>
  </si>
  <si>
    <t>soil temperature 0.05m 34/1</t>
  </si>
  <si>
    <t>Tsoil 0.05m 34/1 SR-T-Cont1-R</t>
  </si>
  <si>
    <t>soil temperature 0.1m 34/2</t>
  </si>
  <si>
    <t>Tsoil 0.1m 34/2 SR-T-Cont1-R</t>
  </si>
  <si>
    <t>soil temperature 0.2m 34/3</t>
  </si>
  <si>
    <t>Tsoil 0.2m 34/3 SR-T-Cont1-R</t>
  </si>
  <si>
    <t>soil temperature 0.3m 34/4</t>
  </si>
  <si>
    <t>Tsoil 0.3m 34/4 SR-T-Cont1-R</t>
  </si>
  <si>
    <t>soil temperature 0.4m 34/5</t>
  </si>
  <si>
    <t>Tsoil 0.4m 34/5 SR-T-Cont1-R</t>
  </si>
  <si>
    <t>soil temperature 0.5m 34/6</t>
  </si>
  <si>
    <t>Tsoil 0.5m 34/6 SR-T-Cont1-R</t>
  </si>
  <si>
    <t>soil temperature 0.1m 35/1</t>
  </si>
  <si>
    <t>Tsoil 0.1m 35/1 SR18</t>
  </si>
  <si>
    <t>soil temperature 0.3m 35/2</t>
  </si>
  <si>
    <t>Tsoil 0.3m 35/2 SR18</t>
  </si>
  <si>
    <t>soil temperature 0.1m 35/3</t>
  </si>
  <si>
    <t>Tsoil 0.1m 35/3 SR25</t>
  </si>
  <si>
    <t>soil temperature 0.3m 35/4</t>
  </si>
  <si>
    <t>Tsoil 0.3m 35/4 SR25</t>
  </si>
  <si>
    <t>soil temperature 0.1m 35/5</t>
  </si>
  <si>
    <t>Tsoil 0.1m 35/5 SR29</t>
  </si>
  <si>
    <t>soil temperature 0.3m 35/6</t>
  </si>
  <si>
    <t>Tsoil 0.3m 35/6 SR29</t>
  </si>
  <si>
    <t>soil temperature 0.05m 36/1</t>
  </si>
  <si>
    <t>Tsoil 0.05m 36/1 SR-NT-Cont1-L</t>
  </si>
  <si>
    <t>soil temperature 0.1m 36/2</t>
  </si>
  <si>
    <t>Tsoil 0.1m 36/2 SR-NT-Cont1-L</t>
  </si>
  <si>
    <t>soil temperature 0.2m 36/3</t>
  </si>
  <si>
    <t>Tsoil 0.2m 36/3 SR-NT-Cont1-L</t>
  </si>
  <si>
    <t>soil temperature 0.3m 36/4</t>
  </si>
  <si>
    <t>Tsoil 0.3m 36/4 SR-NT-Cont1-L</t>
  </si>
  <si>
    <t>soil temperature 0.4m 36/5</t>
  </si>
  <si>
    <t>Tsoil 0.4m 36/5 SR-NT-Cont1-L</t>
  </si>
  <si>
    <t>soil temperature 0.5m 36/6</t>
  </si>
  <si>
    <t>Tsoil 0.5m 36/6 SR-NT-Cont1-L</t>
  </si>
  <si>
    <t>soil temperature 0.2m 37/1</t>
  </si>
  <si>
    <t>Tsoil 0.2m 37/1 SR-T_Cont1-L</t>
  </si>
  <si>
    <t>soil temperature 0.3m 37/2</t>
  </si>
  <si>
    <t>Tsoil 0.3m 37/2 SR-T_Cont1-L</t>
  </si>
  <si>
    <t>soil temperature 0.4m 37/3</t>
  </si>
  <si>
    <t>Tsoil 0.4m 37/3 SR-T_Cont1-L</t>
  </si>
  <si>
    <t>soil temperature 0.6m 37/4</t>
  </si>
  <si>
    <t>soil temperature 0.6m 37/5</t>
  </si>
  <si>
    <t>Tsoil 0.6m 37/5 SR-T_Cont1-L</t>
  </si>
  <si>
    <t>soil temperature 0.6m 37/6</t>
  </si>
  <si>
    <t>Tsoil 0.6m 37/6 SR-T_Cont1-L</t>
  </si>
  <si>
    <t>soil temperature 0.1m 38/1</t>
  </si>
  <si>
    <t>Tsoil 0.1m 38/1 SR11</t>
  </si>
  <si>
    <t>soil temperature 0.3m 38/2</t>
  </si>
  <si>
    <t>Tsoil 0.3m 38/2 SR11</t>
  </si>
  <si>
    <t>soil temperature 0.1m 38/3</t>
  </si>
  <si>
    <t>Tsoil 0.1m 38/3 SR16</t>
  </si>
  <si>
    <t>soil temperature 0.3m 38/4</t>
  </si>
  <si>
    <t>Tsoil 0.3m 38/4 SR16</t>
  </si>
  <si>
    <t>soil temperature 0.1m 38/5</t>
  </si>
  <si>
    <t>Tsoil 0.1m 38/5 SR17</t>
  </si>
  <si>
    <t>soil temperature 0.3m 38/6</t>
  </si>
  <si>
    <t>Tsoil 0.3m 38/6 SR17</t>
  </si>
  <si>
    <t>soil temperature 0.3m 39/1</t>
  </si>
  <si>
    <t>Tsoil 0.3m 39/1 SR4</t>
  </si>
  <si>
    <t>soil temperature 0.1m 39/2</t>
  </si>
  <si>
    <t>Tsoil 0.1m 39/2 SR2</t>
  </si>
  <si>
    <t>soil temperature 0.1m 39/3</t>
  </si>
  <si>
    <t>Tsoil 0.1m 39/3 SR3</t>
  </si>
  <si>
    <t>soil temperature 0.1m 39/4</t>
  </si>
  <si>
    <t>Tsoil 0.1m 39/4 SR4</t>
  </si>
  <si>
    <t>soil temperature 0.1m 39/5</t>
  </si>
  <si>
    <t>Tsoil 0.1m 39/5 SR5</t>
  </si>
  <si>
    <t>soil temperature 0.3m 39/6</t>
  </si>
  <si>
    <t>Tsoil 0.3m 39/6 SR5</t>
  </si>
  <si>
    <t>soil temperature 0.1m 40/1</t>
  </si>
  <si>
    <t>Tsoil 0.1m 40/1 SR6</t>
  </si>
  <si>
    <t>soil temperature 0.1m 40/2</t>
  </si>
  <si>
    <t>Tsoil 0.1m 40/2 SR7</t>
  </si>
  <si>
    <t>soil temperature 0.1m 40/3</t>
  </si>
  <si>
    <t>Tsoil 0.1m 40/3 SR8</t>
  </si>
  <si>
    <t>soil temperature 0.3m 40/4</t>
  </si>
  <si>
    <t>Tsoil 0.3m 40/4 SR8</t>
  </si>
  <si>
    <t>soil temperature 0.1m 40/5</t>
  </si>
  <si>
    <t>Tsoil 0.1m 40/5 SR9</t>
  </si>
  <si>
    <t>soil temperature 0.3m 40/6</t>
  </si>
  <si>
    <t>Tsoil 0.3m 40/6 SR9</t>
  </si>
  <si>
    <t>W1</t>
  </si>
  <si>
    <t>T_cnr4</t>
  </si>
  <si>
    <t>air temperature</t>
  </si>
  <si>
    <t>Tair_mV</t>
  </si>
  <si>
    <t>air humidity</t>
  </si>
  <si>
    <t>RH_mV</t>
  </si>
  <si>
    <t>photosynthetic active radiation (in)</t>
  </si>
  <si>
    <t>PARD</t>
  </si>
  <si>
    <t>photosynthetic active radiation (out)</t>
  </si>
  <si>
    <t>PARU</t>
  </si>
  <si>
    <t>Diffuse</t>
  </si>
  <si>
    <t>Snow</t>
  </si>
  <si>
    <t>SignalQuality_SR50</t>
  </si>
  <si>
    <t>ground water level</t>
  </si>
  <si>
    <t>Waterlevel</t>
  </si>
  <si>
    <t>Heating_CNR4</t>
  </si>
  <si>
    <t>SMPII10</t>
  </si>
  <si>
    <t>SMPII20</t>
  </si>
  <si>
    <t>SMPII30</t>
  </si>
  <si>
    <t>SMPII50</t>
  </si>
  <si>
    <t>logger panel temperature W2</t>
  </si>
  <si>
    <t>W2</t>
  </si>
  <si>
    <t>soil temperature 5cm</t>
  </si>
  <si>
    <t>soil temperature 10cm</t>
  </si>
  <si>
    <t>soil temperature 20cm</t>
  </si>
  <si>
    <t>soil temperature 30cm</t>
  </si>
  <si>
    <t>soil temperature 50cm</t>
  </si>
  <si>
    <t>soil temperature 100cm</t>
  </si>
  <si>
    <t>soil temperature 40cm</t>
  </si>
  <si>
    <t>soil temperature 50cm left</t>
  </si>
  <si>
    <t>soil temperature 50cm right</t>
  </si>
  <si>
    <t>soil moisture 50cm left</t>
  </si>
  <si>
    <t>soil moisture 50cm right</t>
  </si>
  <si>
    <t>soil temperature 3cm SHF03</t>
  </si>
  <si>
    <t>precipitation</t>
  </si>
  <si>
    <t>ventilation HMP155 (for air temp and hum)</t>
  </si>
  <si>
    <t>air pressure</t>
  </si>
  <si>
    <t>wind component from sonic anemometer x</t>
  </si>
  <si>
    <t>wind component from sonic anemometer y</t>
  </si>
  <si>
    <t>air temperature (2m)</t>
  </si>
  <si>
    <t>infrared temperature of surface</t>
  </si>
  <si>
    <t>soil moisture CS650, 20cm</t>
  </si>
  <si>
    <t>VWC_CS650</t>
  </si>
  <si>
    <t>bulk electrical conductivity CS650, 20cm</t>
  </si>
  <si>
    <t>EC_CS650</t>
  </si>
  <si>
    <t>soil temperature CS650, 20cm</t>
  </si>
  <si>
    <t>Tsoil_CS650</t>
  </si>
  <si>
    <t>Bulk Dielectric Permittivity CS650, 20cm</t>
  </si>
  <si>
    <t>Perm_CS650</t>
  </si>
  <si>
    <t>Voltage Ratio CS650, 20cm</t>
  </si>
  <si>
    <t>VR_CS650</t>
  </si>
  <si>
    <t>actual vapour pressure</t>
  </si>
  <si>
    <t>vapour pressure deficit</t>
  </si>
  <si>
    <t>potential temperature</t>
  </si>
  <si>
    <t>water vapour concentration (from airpres, Tair, rH)</t>
  </si>
  <si>
    <t>air density</t>
  </si>
  <si>
    <t>energy storage above soil heat flux plate 1</t>
  </si>
  <si>
    <t>energy storage above soil heat flux plate 2</t>
  </si>
  <si>
    <t>energy storage above soil heat flux plate 3</t>
  </si>
  <si>
    <t>energy storage above soil heat flux plate 4</t>
  </si>
  <si>
    <t>energy storage above soil heat flux plate 5</t>
  </si>
  <si>
    <t>energy storage above soil heat flux plate 6</t>
  </si>
  <si>
    <t>soil heat flux plates heater logger T5</t>
  </si>
  <si>
    <t>T2_Ptemp</t>
  </si>
  <si>
    <t>T3_Ptemp</t>
  </si>
  <si>
    <t>T4_Ptemp</t>
  </si>
  <si>
    <t>T2_Voltage</t>
  </si>
  <si>
    <t>T3_Voltage</t>
  </si>
  <si>
    <t>T4_Voltage</t>
  </si>
  <si>
    <t>RH50HMP</t>
  </si>
  <si>
    <t>airpres08WXT</t>
  </si>
  <si>
    <t>CO2_01</t>
  </si>
  <si>
    <t>CO2_02</t>
  </si>
  <si>
    <t>CO2_04</t>
  </si>
  <si>
    <t>CO2_08</t>
  </si>
  <si>
    <t>CO2_14</t>
  </si>
  <si>
    <t>CO2_22</t>
  </si>
  <si>
    <t>CO2_29</t>
  </si>
  <si>
    <t>CO2_33</t>
  </si>
  <si>
    <t>CO2_49</t>
  </si>
  <si>
    <t>CO2_01m</t>
  </si>
  <si>
    <t>CO2_02m</t>
  </si>
  <si>
    <t>CO2_04m</t>
  </si>
  <si>
    <t>CO2_08m</t>
  </si>
  <si>
    <t>CO2_14m</t>
  </si>
  <si>
    <t>CO2_22m</t>
  </si>
  <si>
    <t>CO2_29m</t>
  </si>
  <si>
    <t>CO2_33m</t>
  </si>
  <si>
    <t>CO2_49m</t>
  </si>
  <si>
    <t>CO2-concentration (14m)</t>
  </si>
  <si>
    <t>CO2-concentration (49m)</t>
  </si>
  <si>
    <t>H2O-concentration (14m)</t>
  </si>
  <si>
    <t>H2O-concentration (49m)</t>
  </si>
  <si>
    <t>H2O_01</t>
  </si>
  <si>
    <t>H2O_01m</t>
  </si>
  <si>
    <t>H2O_02</t>
  </si>
  <si>
    <t>H2O_02m</t>
  </si>
  <si>
    <t>H2O_04</t>
  </si>
  <si>
    <t>H2O_04m</t>
  </si>
  <si>
    <t>H2O_08</t>
  </si>
  <si>
    <t>H2O_08m</t>
  </si>
  <si>
    <t>H2O_14</t>
  </si>
  <si>
    <t>H2O_14m</t>
  </si>
  <si>
    <t>H2O_22</t>
  </si>
  <si>
    <t>H2O_22m</t>
  </si>
  <si>
    <t>H2O_29</t>
  </si>
  <si>
    <t>H2O_29m</t>
  </si>
  <si>
    <t>H2O_33</t>
  </si>
  <si>
    <t>H2O_33m</t>
  </si>
  <si>
    <t>H2O_49</t>
  </si>
  <si>
    <t>H2O_49m</t>
  </si>
  <si>
    <t>Flow_01</t>
  </si>
  <si>
    <t>Flow_02</t>
  </si>
  <si>
    <t>Flow_04</t>
  </si>
  <si>
    <t>Flow_08</t>
  </si>
  <si>
    <t>Flow_14</t>
  </si>
  <si>
    <t>Flow_22</t>
  </si>
  <si>
    <t>Flow_29</t>
  </si>
  <si>
    <t>Flow_33</t>
  </si>
  <si>
    <t>Flow_49</t>
  </si>
  <si>
    <t>CellTemp</t>
  </si>
  <si>
    <t>CellPres</t>
  </si>
  <si>
    <t>Flow_01m</t>
  </si>
  <si>
    <t>Flow_02m</t>
  </si>
  <si>
    <t>Flow_04m</t>
  </si>
  <si>
    <t>Flow_08m</t>
  </si>
  <si>
    <t>Flow_14m</t>
  </si>
  <si>
    <t>Flow_22m</t>
  </si>
  <si>
    <t>Flow_29m</t>
  </si>
  <si>
    <t>Flow_33m</t>
  </si>
  <si>
    <t>Flow_49m</t>
  </si>
  <si>
    <t>sl/m</t>
  </si>
  <si>
    <t>profile analyser flow (1m)</t>
  </si>
  <si>
    <t>profile analyser flow (2m)</t>
  </si>
  <si>
    <t>profile analyser flow (4m)</t>
  </si>
  <si>
    <t>profile analyser flow (8m)</t>
  </si>
  <si>
    <t>profile analyser flow (14m)</t>
  </si>
  <si>
    <t>profile analyser flow (22m)</t>
  </si>
  <si>
    <t>profile analyser flow (29m)</t>
  </si>
  <si>
    <t>profile analyser flow (33m)</t>
  </si>
  <si>
    <t>profile analyser flow (49m)</t>
  </si>
  <si>
    <t>profile analyser cell temperature</t>
  </si>
  <si>
    <t>profile analyser cell pressure</t>
  </si>
  <si>
    <t>LI840_CellPres</t>
  </si>
  <si>
    <t>LI840_CellTemp</t>
  </si>
  <si>
    <t>BC1_Ptemp</t>
  </si>
  <si>
    <t>BC1_Voltage</t>
  </si>
  <si>
    <t>BC2_Voltage</t>
  </si>
  <si>
    <t>BC2_Ptemp</t>
  </si>
  <si>
    <t>stemT_106_7</t>
  </si>
  <si>
    <t>stemT_150_7</t>
  </si>
  <si>
    <t>stemT_280_5</t>
  </si>
  <si>
    <t>stemT_280_7</t>
  </si>
  <si>
    <t>stemT_033_7</t>
  </si>
  <si>
    <t>stemT_070_3</t>
  </si>
  <si>
    <t>stemT_070_7</t>
  </si>
  <si>
    <t>stemT_036_7</t>
  </si>
  <si>
    <t>stemT_061_3</t>
  </si>
  <si>
    <t>stemT_064_7</t>
  </si>
  <si>
    <t>stemT_065_7</t>
  </si>
  <si>
    <t>stemT_069_7</t>
  </si>
  <si>
    <t>batt_volt</t>
  </si>
  <si>
    <t>T5_Ptemp</t>
  </si>
  <si>
    <t>T5_Voltage</t>
  </si>
  <si>
    <t>T6</t>
  </si>
  <si>
    <t>precip50</t>
  </si>
  <si>
    <t>Tair50HMP</t>
  </si>
  <si>
    <t>PARdown02</t>
  </si>
  <si>
    <t>PARdown04</t>
  </si>
  <si>
    <t>PARdown08</t>
  </si>
  <si>
    <t>PARup08</t>
  </si>
  <si>
    <t>Snowqual</t>
  </si>
  <si>
    <t>TRad</t>
  </si>
  <si>
    <t>Snowheight</t>
  </si>
  <si>
    <t>WS08_WXT_WVT</t>
  </si>
  <si>
    <t>WS08_WXT</t>
  </si>
  <si>
    <t>WD08_WXT</t>
  </si>
  <si>
    <t>WD08_WXT_WVT</t>
  </si>
  <si>
    <t>WDstd08_WXT</t>
  </si>
  <si>
    <t>WD08_WXT_SD_WVT</t>
  </si>
  <si>
    <t>Tair08_WXT</t>
  </si>
  <si>
    <t>precip08WXT</t>
  </si>
  <si>
    <t>winddiag04</t>
  </si>
  <si>
    <t>winddiag02</t>
  </si>
  <si>
    <t>SMa100</t>
  </si>
  <si>
    <t>SMb100</t>
  </si>
  <si>
    <t>STHF01</t>
  </si>
  <si>
    <t>STHF02</t>
  </si>
  <si>
    <t>STHFsc06</t>
  </si>
  <si>
    <t>STa100</t>
  </si>
  <si>
    <t>STb100</t>
  </si>
  <si>
    <t>SHF01</t>
  </si>
  <si>
    <t>SHF02</t>
  </si>
  <si>
    <t>SHF03</t>
  </si>
  <si>
    <t>SHFsc04</t>
  </si>
  <si>
    <t>SHFsc05</t>
  </si>
  <si>
    <t>SHFsc06</t>
  </si>
  <si>
    <t>dendro_185</t>
  </si>
  <si>
    <t>dendro_188</t>
  </si>
  <si>
    <t>dendro_190</t>
  </si>
  <si>
    <t>dendro_193</t>
  </si>
  <si>
    <t>dendro_202</t>
  </si>
  <si>
    <t>dendro_233</t>
  </si>
  <si>
    <t>dendro_235</t>
  </si>
  <si>
    <t>dendro_301</t>
  </si>
  <si>
    <t>SF190_10_E</t>
  </si>
  <si>
    <t>SF190_30_W</t>
  </si>
  <si>
    <t>SF214_20_N</t>
  </si>
  <si>
    <t>SF214_20_NE</t>
  </si>
  <si>
    <t>SF214_43_SE</t>
  </si>
  <si>
    <t>SF214_43_SENT1</t>
  </si>
  <si>
    <t>SF214_43_SENT2</t>
  </si>
  <si>
    <t>SF214_60_SW</t>
  </si>
  <si>
    <t>SF214_80_NW</t>
  </si>
  <si>
    <t>SF215_100_N</t>
  </si>
  <si>
    <t>SF215_20_NW</t>
  </si>
  <si>
    <t>SF215_20_S</t>
  </si>
  <si>
    <t>SF215_43_SW</t>
  </si>
  <si>
    <t>SF215_43_SWNT1</t>
  </si>
  <si>
    <t>SF215_43_SWNT2</t>
  </si>
  <si>
    <t>SF215_60_NE</t>
  </si>
  <si>
    <t>SF215_80_SE</t>
  </si>
  <si>
    <t>um</t>
  </si>
  <si>
    <t>mV</t>
  </si>
  <si>
    <t>W/(m**2 mV)</t>
  </si>
  <si>
    <t>TF_T5_17_Tot</t>
  </si>
  <si>
    <t>TF_T5_17</t>
  </si>
  <si>
    <t>TF_T5_18_Tot</t>
  </si>
  <si>
    <t>TF_T5_18</t>
  </si>
  <si>
    <t>throughfall trough 17</t>
  </si>
  <si>
    <t>throughfall trough 18</t>
  </si>
  <si>
    <t>TF_BC1_01_Tot</t>
  </si>
  <si>
    <t>TF_BC1_02_Tot</t>
  </si>
  <si>
    <t>TF_BC1_03_Tot</t>
  </si>
  <si>
    <t>TF_BC1_04_Tot</t>
  </si>
  <si>
    <t>TF_BC2_05_Tot</t>
  </si>
  <si>
    <t>TF_BC2_06_Tot</t>
  </si>
  <si>
    <t>TF_BC2_07_Tot</t>
  </si>
  <si>
    <t>TF_BC2_08_Tot</t>
  </si>
  <si>
    <t>TF_BC2_09_Tot</t>
  </si>
  <si>
    <t>TF_BC2_10_Tot</t>
  </si>
  <si>
    <t>SF106_20_S</t>
  </si>
  <si>
    <t>TF_BC3_11_Tot</t>
  </si>
  <si>
    <t>TF_BC3_12_Tot</t>
  </si>
  <si>
    <t>TF_BC3_13_Tot</t>
  </si>
  <si>
    <t>TF_BC3_14_Tot</t>
  </si>
  <si>
    <t>TF_BC3_15_Tot</t>
  </si>
  <si>
    <t>TF_BC3_16_Tot</t>
  </si>
  <si>
    <t>BC3_Voltage</t>
  </si>
  <si>
    <t>BC3_Ptemp</t>
  </si>
  <si>
    <t>throughfall trough 5</t>
  </si>
  <si>
    <t>throughfall trough 6</t>
  </si>
  <si>
    <t>throughfall trough 7</t>
  </si>
  <si>
    <t>throughfall trough 8</t>
  </si>
  <si>
    <t>throughfall trough 9</t>
  </si>
  <si>
    <t>throughfall trough 10</t>
  </si>
  <si>
    <t>throughfall trough 11</t>
  </si>
  <si>
    <t>throughfall trough 12</t>
  </si>
  <si>
    <t>throughfall trough 13</t>
  </si>
  <si>
    <t>throughfall trough 14</t>
  </si>
  <si>
    <t>throughfall trough 15</t>
  </si>
  <si>
    <t>throughfall trough 16</t>
  </si>
  <si>
    <t>throughfall trough 1</t>
  </si>
  <si>
    <t>throughfall trough 2</t>
  </si>
  <si>
    <t>throughfall trough 3</t>
  </si>
  <si>
    <t>throughfall trough 4</t>
  </si>
  <si>
    <t>TF_BC1_01</t>
  </si>
  <si>
    <t>TF_BC1_02</t>
  </si>
  <si>
    <t>TF_BC1_03</t>
  </si>
  <si>
    <t>TF_BC1_04</t>
  </si>
  <si>
    <t>TF_BC2_05</t>
  </si>
  <si>
    <t>TF_BC2_06</t>
  </si>
  <si>
    <t>TF_BC2_07</t>
  </si>
  <si>
    <t>TF_BC2_08</t>
  </si>
  <si>
    <t>TF_BC2_09</t>
  </si>
  <si>
    <t>TF_BC2_10</t>
  </si>
  <si>
    <t>TF_BC3_11</t>
  </si>
  <si>
    <t>TF_BC3_12</t>
  </si>
  <si>
    <t>TF_BC3_13</t>
  </si>
  <si>
    <t>TF_BC3_14</t>
  </si>
  <si>
    <t>TF_BC3_15</t>
  </si>
  <si>
    <t>TF_BC3_16</t>
  </si>
  <si>
    <t>not yet converted</t>
  </si>
  <si>
    <t>Tair33_HMP</t>
  </si>
  <si>
    <t>RH33_HMP</t>
  </si>
  <si>
    <t>PRTRs_Ro33</t>
  </si>
  <si>
    <t>PRTRs_Ro29</t>
  </si>
  <si>
    <t>PRTRs_Ro22</t>
  </si>
  <si>
    <t>PRTRs_Ro14</t>
  </si>
  <si>
    <t>PARdown22</t>
  </si>
  <si>
    <t>PARdown14</t>
  </si>
  <si>
    <t>winddiag33</t>
  </si>
  <si>
    <t>WS29_WVT</t>
  </si>
  <si>
    <t>WD29_WVT</t>
  </si>
  <si>
    <t>WD29_SD1_WVT</t>
  </si>
  <si>
    <t>WSDiag29_Tot</t>
  </si>
  <si>
    <t>winddiag29</t>
  </si>
  <si>
    <t>WS14_WVT</t>
  </si>
  <si>
    <t>WD14_WVT</t>
  </si>
  <si>
    <t>WD14_SD1_WVT</t>
  </si>
  <si>
    <t>WSDiag14_Tot</t>
  </si>
  <si>
    <t>winddiag14</t>
  </si>
  <si>
    <t>PRTRs_Ro08</t>
  </si>
  <si>
    <t>PRTRs_Ro04</t>
  </si>
  <si>
    <t>PRTRs_Ro02</t>
  </si>
  <si>
    <t>PRTRs_Ro01</t>
  </si>
  <si>
    <t>RH08_WXT</t>
  </si>
  <si>
    <t>airpres08_WXT</t>
  </si>
  <si>
    <t>rain08_WXT</t>
  </si>
  <si>
    <t>hail08_WXT</t>
  </si>
  <si>
    <t>flow</t>
  </si>
  <si>
    <t>DewP_DM</t>
  </si>
  <si>
    <t>T_DM</t>
  </si>
  <si>
    <t>RH_DM</t>
  </si>
  <si>
    <t>MSL</t>
  </si>
  <si>
    <t>P_cool</t>
  </si>
  <si>
    <t>P_heat</t>
  </si>
  <si>
    <t>P_cnorh</t>
  </si>
  <si>
    <t>Measure_Tot</t>
  </si>
  <si>
    <t>OpticAlarm_Tot</t>
  </si>
  <si>
    <t>cooling_Tot</t>
  </si>
  <si>
    <t>heating_Tot</t>
  </si>
  <si>
    <t>controlling_Tot</t>
  </si>
  <si>
    <t>T6_Ptemp</t>
  </si>
  <si>
    <t>T6_Voltage</t>
  </si>
  <si>
    <t>DP_Flow</t>
  </si>
  <si>
    <t>Tdew50_mir</t>
  </si>
  <si>
    <t>Tair50_mir</t>
  </si>
  <si>
    <t>RH50_mir</t>
  </si>
  <si>
    <t>MSL_mir</t>
  </si>
  <si>
    <t>P_cool_mir</t>
  </si>
  <si>
    <t>P_heat_mir</t>
  </si>
  <si>
    <t>P_cnorh_mir</t>
  </si>
  <si>
    <t>Measure_mir</t>
  </si>
  <si>
    <t>OpticAlarm_mir</t>
  </si>
  <si>
    <t>cooling_mir</t>
  </si>
  <si>
    <t>heating_mir</t>
  </si>
  <si>
    <t>controlling_mir</t>
  </si>
  <si>
    <t>SLM</t>
  </si>
  <si>
    <t>Dewpointmirror measures - No DCC - No controlling</t>
  </si>
  <si>
    <t>If 1 the mirror reflexion is less then 20%</t>
  </si>
  <si>
    <t>W1_Ptemp</t>
  </si>
  <si>
    <t>W1_Voltage</t>
  </si>
  <si>
    <t>SM010</t>
  </si>
  <si>
    <t>SM020</t>
  </si>
  <si>
    <t>SM030</t>
  </si>
  <si>
    <t>SM050</t>
  </si>
  <si>
    <t>W2_Ptemp</t>
  </si>
  <si>
    <t>W2_Voltage</t>
  </si>
  <si>
    <t>SHFHux01</t>
  </si>
  <si>
    <t>SHFHux02</t>
  </si>
  <si>
    <t>SHFHux03</t>
  </si>
  <si>
    <t>SHFCN301</t>
  </si>
  <si>
    <t>SHFCN302</t>
  </si>
  <si>
    <t>SHFCN303</t>
  </si>
  <si>
    <t>STP005</t>
  </si>
  <si>
    <t>ST005</t>
  </si>
  <si>
    <t>STP010</t>
  </si>
  <si>
    <t>ST010</t>
  </si>
  <si>
    <t>STP020</t>
  </si>
  <si>
    <t>ST020</t>
  </si>
  <si>
    <t>STP030</t>
  </si>
  <si>
    <t>ST030</t>
  </si>
  <si>
    <t>STP050</t>
  </si>
  <si>
    <t>ST050</t>
  </si>
  <si>
    <t>STP100</t>
  </si>
  <si>
    <t>ST100</t>
  </si>
  <si>
    <t>Tsoil1</t>
  </si>
  <si>
    <t>Tsoil2</t>
  </si>
  <si>
    <t>Tsoil3</t>
  </si>
  <si>
    <t>pres</t>
  </si>
  <si>
    <t>airpres_W</t>
  </si>
  <si>
    <t>CSATx</t>
  </si>
  <si>
    <t>CSATy</t>
  </si>
  <si>
    <t>Tair</t>
  </si>
  <si>
    <t>RH</t>
  </si>
  <si>
    <t>Tsoil20_CS650</t>
  </si>
  <si>
    <t>Perm20_CS650</t>
  </si>
  <si>
    <t>PA_CS65</t>
  </si>
  <si>
    <t>Pa20_CS650</t>
  </si>
  <si>
    <t>VR20_CS650</t>
  </si>
  <si>
    <t>dS/m</t>
  </si>
  <si>
    <t>uSec</t>
  </si>
  <si>
    <t>TDR</t>
  </si>
  <si>
    <t>TUR</t>
  </si>
  <si>
    <t>Rn</t>
  </si>
  <si>
    <t>Albedo</t>
  </si>
  <si>
    <t>Trad_pyr</t>
  </si>
  <si>
    <t>kg/m3</t>
  </si>
  <si>
    <t>H2O storage below eddy system from profile H2O concentrations</t>
  </si>
  <si>
    <t>CO2 storage below eddy system from profile CO2 concentrations</t>
  </si>
  <si>
    <t>mean soil heat flux</t>
  </si>
  <si>
    <t>SHF_T01</t>
  </si>
  <si>
    <t>SHF_T02</t>
  </si>
  <si>
    <t>SHF_T03</t>
  </si>
  <si>
    <t>SHF_T04</t>
  </si>
  <si>
    <t>SHF_T05</t>
  </si>
  <si>
    <t>SHF_T06</t>
  </si>
  <si>
    <t>CR3T1_T1_YYYY_MM_DD_hhmm.level1.csv</t>
  </si>
  <si>
    <t>air pressure 29m (from air pressure 50m)</t>
  </si>
  <si>
    <t>air pressure 22m (from air pressure 50m)</t>
  </si>
  <si>
    <t>air pressure 14m (from air pressure 50m)</t>
  </si>
  <si>
    <t>air pressure 8m (from air pressure 50m)</t>
  </si>
  <si>
    <t>air pressure 4m (from air pressure 50m)</t>
  </si>
  <si>
    <t>air pressure 2m (from air pressure 50m)</t>
  </si>
  <si>
    <t>air pressure 1m (from air pressure 50m)</t>
  </si>
  <si>
    <t>mean soil heat flux (from 6 soil heat flux plates)</t>
  </si>
  <si>
    <t>sh33</t>
  </si>
  <si>
    <t>sh29</t>
  </si>
  <si>
    <t>sh22</t>
  </si>
  <si>
    <t>sh14</t>
  </si>
  <si>
    <t>sh08</t>
  </si>
  <si>
    <t>sh04</t>
  </si>
  <si>
    <t>sh02</t>
  </si>
  <si>
    <t>sh01</t>
  </si>
  <si>
    <t>potential temperature 33m  (from airpres33, Tair33)</t>
  </si>
  <si>
    <t>potential temperature 8m (from airpres08, Tair08)</t>
  </si>
  <si>
    <t>potential temperature 4m (from airpres04, Tair04)</t>
  </si>
  <si>
    <t>potential temperature 2m (from airpres02, Tair02)</t>
  </si>
  <si>
    <t>potential temperature 1m (from airpres01, Tair01)</t>
  </si>
  <si>
    <t>H2Oc50</t>
  </si>
  <si>
    <t>rho50</t>
  </si>
  <si>
    <t>H2Oc33</t>
  </si>
  <si>
    <t>H2Oc29</t>
  </si>
  <si>
    <t>H2Oc22</t>
  </si>
  <si>
    <t>H2Oc14</t>
  </si>
  <si>
    <t>H2Oc08</t>
  </si>
  <si>
    <t>H2Oc04</t>
  </si>
  <si>
    <t>H2Oc02</t>
  </si>
  <si>
    <t>H2Oc01</t>
  </si>
  <si>
    <t>heat storage in canopy air from air temps</t>
  </si>
  <si>
    <t>mmol/m**2 s</t>
  </si>
  <si>
    <t>kg/m s</t>
  </si>
  <si>
    <t>PAlbedo50</t>
  </si>
  <si>
    <t>Tdew50HMP</t>
  </si>
  <si>
    <t>sh50</t>
  </si>
  <si>
    <t>VPmax50</t>
  </si>
  <si>
    <t>VPact50</t>
  </si>
  <si>
    <t>VPdef50</t>
  </si>
  <si>
    <t>VPmax33</t>
  </si>
  <si>
    <t>VPact33</t>
  </si>
  <si>
    <t>VPmax29</t>
  </si>
  <si>
    <t>VPmax22</t>
  </si>
  <si>
    <t>VPmax14</t>
  </si>
  <si>
    <t>VPmax08</t>
  </si>
  <si>
    <t>VPact08</t>
  </si>
  <si>
    <t>VPdef08</t>
  </si>
  <si>
    <t>Tdew08</t>
  </si>
  <si>
    <t>rho08</t>
  </si>
  <si>
    <t>Tpot08</t>
  </si>
  <si>
    <t>VPmax04</t>
  </si>
  <si>
    <t>Tpot04</t>
  </si>
  <si>
    <t>VPmax02</t>
  </si>
  <si>
    <t>Tpot02</t>
  </si>
  <si>
    <t>VPmax01</t>
  </si>
  <si>
    <t>Tpot01</t>
  </si>
  <si>
    <t>PAlbedo08</t>
  </si>
  <si>
    <t>extra files</t>
  </si>
  <si>
    <t>summer 2014</t>
  </si>
  <si>
    <t>suspect values directly after calibration to be removed</t>
  </si>
  <si>
    <t>to be derived variables (level2):</t>
  </si>
  <si>
    <t>to be derived  (level2):</t>
  </si>
  <si>
    <t>SWDR_Avg</t>
  </si>
  <si>
    <t>SWUR_Avg</t>
  </si>
  <si>
    <t>LWDR_Avg</t>
  </si>
  <si>
    <t>LWUR_Avg</t>
  </si>
  <si>
    <t>T_cnr4_Avg</t>
  </si>
  <si>
    <t>SHF01_Avg</t>
  </si>
  <si>
    <t>SHF02_Avg</t>
  </si>
  <si>
    <t>SHF03_Avg</t>
  </si>
  <si>
    <t>Tair_Avg</t>
  </si>
  <si>
    <t>RH_Avg</t>
  </si>
  <si>
    <t>Snow_Max</t>
  </si>
  <si>
    <t>SignalQuality_Avg</t>
  </si>
  <si>
    <t>STP005_Avg</t>
  </si>
  <si>
    <t>STP010_Avg</t>
  </si>
  <si>
    <t>STP020_Avg</t>
  </si>
  <si>
    <t>STP030_Avg</t>
  </si>
  <si>
    <t>STP050_Avg</t>
  </si>
  <si>
    <t>STP100_Avg</t>
  </si>
  <si>
    <t>pres_Avg</t>
  </si>
  <si>
    <t>SMP010_Avg</t>
  </si>
  <si>
    <t>SMP020_Avg</t>
  </si>
  <si>
    <t>SMP030_Avg</t>
  </si>
  <si>
    <t>SMP040_Avg</t>
  </si>
  <si>
    <t>SMP050_Avg</t>
  </si>
  <si>
    <t>mean_wind_speed</t>
  </si>
  <si>
    <t>mean_wind_direction</t>
  </si>
  <si>
    <t>std_wind_dir</t>
  </si>
  <si>
    <t>temp_Avg</t>
  </si>
  <si>
    <t>err1_Tot</t>
  </si>
  <si>
    <t>err2_Tot</t>
  </si>
  <si>
    <t>HMPfan</t>
  </si>
  <si>
    <t>TSon</t>
  </si>
  <si>
    <t>err1</t>
  </si>
  <si>
    <t>err2</t>
  </si>
  <si>
    <t>heatingwind</t>
  </si>
  <si>
    <t>TF_BC1_OL_Tot</t>
  </si>
  <si>
    <t>TF_BC1_OL</t>
  </si>
  <si>
    <t>throughfall open land</t>
  </si>
  <si>
    <t>StemF_BC2_62</t>
  </si>
  <si>
    <t>stemflow tree 62</t>
  </si>
  <si>
    <t>StemF_BC2_62_Tot</t>
  </si>
  <si>
    <t>radiation temperature from LWUR</t>
  </si>
  <si>
    <t>logger panel temperature T6</t>
  </si>
  <si>
    <t>quality criterion for air temp and humidity</t>
  </si>
  <si>
    <t>soil moisture, 10cm depth</t>
  </si>
  <si>
    <t>soil moisture, 20cm depth</t>
  </si>
  <si>
    <t>soil moisture, 30cm depth</t>
  </si>
  <si>
    <t>soil moisture, 50cm depth</t>
  </si>
  <si>
    <t>stem increment tree 218</t>
  </si>
  <si>
    <t>Sara/Claudia</t>
  </si>
  <si>
    <t>stem increment tree 022</t>
  </si>
  <si>
    <t>stem increment tree 026</t>
  </si>
  <si>
    <t>stem increment tree 027</t>
  </si>
  <si>
    <t>stem increment tree 028</t>
  </si>
  <si>
    <t>stem increment tree 029</t>
  </si>
  <si>
    <t>stem increment tree 030</t>
  </si>
  <si>
    <t>stem increment tree 030 radial</t>
  </si>
  <si>
    <t>stem increment tree 035</t>
  </si>
  <si>
    <t>stem increment tree 050</t>
  </si>
  <si>
    <t>stem increment tree 050 radial</t>
  </si>
  <si>
    <t>stem increment tree 057</t>
  </si>
  <si>
    <t>stem increment tree 058</t>
  </si>
  <si>
    <t>stem increment tree 068</t>
  </si>
  <si>
    <t>stem increment tree 077</t>
  </si>
  <si>
    <t>stem increment tree 080</t>
  </si>
  <si>
    <t>stem increment tree 081</t>
  </si>
  <si>
    <t>stem increment tree 106</t>
  </si>
  <si>
    <t>stem increment tree 108 radial</t>
  </si>
  <si>
    <t>stem increment tree 114</t>
  </si>
  <si>
    <t>stem increment tree 143</t>
  </si>
  <si>
    <t>stem increment tree 151</t>
  </si>
  <si>
    <t>stem increment tree 158</t>
  </si>
  <si>
    <t>stem increment tree 185</t>
  </si>
  <si>
    <t>stem increment tree 188</t>
  </si>
  <si>
    <t>stem increment tree 190</t>
  </si>
  <si>
    <t>stem increment tree 193</t>
  </si>
  <si>
    <t>stem increment tree 202</t>
  </si>
  <si>
    <t>stem increment tree 214</t>
  </si>
  <si>
    <t>stem increment tree 215</t>
  </si>
  <si>
    <t>stem increment tree 217</t>
  </si>
  <si>
    <t>stem increment tree 233</t>
  </si>
  <si>
    <t>stem increment tree 235</t>
  </si>
  <si>
    <t>stem increment tree 282</t>
  </si>
  <si>
    <t>stem increment tree 301 radial</t>
  </si>
  <si>
    <t>level 1 data file name</t>
  </si>
  <si>
    <t>CR1BC1_BC1_YYYY_MM_DD_hhmm.level1.csv</t>
  </si>
  <si>
    <t>CR1BC2_BC2_YYYY_MM_DD_hhmm.level1.csv</t>
  </si>
  <si>
    <t>CR1BC3_BC3_YYYY_MM_DD_hhmm.level1.csv</t>
  </si>
  <si>
    <t>CR1T5_T5_YYYY_MM_DD_hhmm.level1.csv</t>
  </si>
  <si>
    <t>CR1T2_T2_YYYY_MM_DD_hhmm.level1.csv</t>
  </si>
  <si>
    <t>CR1T1_T2_YYYY_MM_DD_hhmm.level1.csv</t>
  </si>
  <si>
    <t>CR1T3_T3_YYYY_MM_DD_hhmm.level1.csv</t>
  </si>
  <si>
    <t>CR1T4_T4_YYYY_MM_DD_hhmm.level1.csv</t>
  </si>
  <si>
    <t>CR1T6_T6_YYYY_MM_DD_hhmm.level1.csv</t>
  </si>
  <si>
    <t>CR3W1_W1_YYYY_MM_DD_hhmm.level1.csv</t>
  </si>
  <si>
    <t>CR1W2_W2_YYYY_MM_DD_hhmm.level1.csv</t>
  </si>
  <si>
    <t>Naming</t>
  </si>
  <si>
    <t>Box02_Moist1</t>
  </si>
  <si>
    <t>Box02_Moist2</t>
  </si>
  <si>
    <t>Box02_Moist3</t>
  </si>
  <si>
    <t>Box02_Moist4</t>
  </si>
  <si>
    <t>Box02_Moist5</t>
  </si>
  <si>
    <t>Box02_Moist6</t>
  </si>
  <si>
    <t>Box03_Moist1</t>
  </si>
  <si>
    <t>Box03_Moist2</t>
  </si>
  <si>
    <t>Box03_Moist3</t>
  </si>
  <si>
    <t>Box03_Moist4</t>
  </si>
  <si>
    <t>Box03_Moist5</t>
  </si>
  <si>
    <t>Box03_Moist6</t>
  </si>
  <si>
    <t>Box04_Moist1</t>
  </si>
  <si>
    <t>Box04_Moist2</t>
  </si>
  <si>
    <t>Box04_Moist3</t>
  </si>
  <si>
    <t>Box04_Moist4</t>
  </si>
  <si>
    <t>Box04_Moist5</t>
  </si>
  <si>
    <t>Box04_Moist6</t>
  </si>
  <si>
    <t>Box06_Moist1</t>
  </si>
  <si>
    <t>Box06_Moist2</t>
  </si>
  <si>
    <t>Box06_Moist3</t>
  </si>
  <si>
    <t>Box06_Moist4</t>
  </si>
  <si>
    <t>Box06_Moist5</t>
  </si>
  <si>
    <t>Box06_Moist6</t>
  </si>
  <si>
    <t>Box07_Moist1</t>
  </si>
  <si>
    <t>Box07_Moist2</t>
  </si>
  <si>
    <t>Box07_Moist3</t>
  </si>
  <si>
    <t>Box07_Moist4</t>
  </si>
  <si>
    <t>Box07_Moist5</t>
  </si>
  <si>
    <t>Box07_Moist6</t>
  </si>
  <si>
    <t>Box10_Moist1</t>
  </si>
  <si>
    <t>Box10_Moist2</t>
  </si>
  <si>
    <t>Box10_Moist3</t>
  </si>
  <si>
    <t>Box10_Moist4</t>
  </si>
  <si>
    <t>Box10_Moist5</t>
  </si>
  <si>
    <t>Box10_Moist6</t>
  </si>
  <si>
    <t>Box11_Moist1</t>
  </si>
  <si>
    <t>Box11_Moist2</t>
  </si>
  <si>
    <t>Box11_Moist3</t>
  </si>
  <si>
    <t>Box11_Moist4</t>
  </si>
  <si>
    <t>Box11_Moist5</t>
  </si>
  <si>
    <t>Box11_Moist6</t>
  </si>
  <si>
    <t>Box12_Moist1</t>
  </si>
  <si>
    <t>Box12_Moist2</t>
  </si>
  <si>
    <t>Box12_Moist3</t>
  </si>
  <si>
    <t>Box12_Moist4</t>
  </si>
  <si>
    <t>Box12_Moist5</t>
  </si>
  <si>
    <t>Box12_Moist6</t>
  </si>
  <si>
    <t>Box13_Moist1</t>
  </si>
  <si>
    <t>Box13_Moist2</t>
  </si>
  <si>
    <t>Box13_Moist3</t>
  </si>
  <si>
    <t>Box13_Moist4</t>
  </si>
  <si>
    <t>Box13_Moist5</t>
  </si>
  <si>
    <t>Box13_Moist6</t>
  </si>
  <si>
    <t>Box14_Moist1</t>
  </si>
  <si>
    <t>Box14_Moist2</t>
  </si>
  <si>
    <t>Box14_Moist3</t>
  </si>
  <si>
    <t>Box14_Moist4</t>
  </si>
  <si>
    <t>Box14_Moist5</t>
  </si>
  <si>
    <t>Box14_Moist6</t>
  </si>
  <si>
    <t>Box15_Moist1</t>
  </si>
  <si>
    <t>Box15_Moist2</t>
  </si>
  <si>
    <t>Box15_Moist3</t>
  </si>
  <si>
    <t>Box15_Moist4</t>
  </si>
  <si>
    <t>Box15_Moist5</t>
  </si>
  <si>
    <t>Box15_Moist6</t>
  </si>
  <si>
    <t>Box16_Moist1</t>
  </si>
  <si>
    <t>Box16_Moist2</t>
  </si>
  <si>
    <t>Box16_Moist3</t>
  </si>
  <si>
    <t>Box16_Moist4</t>
  </si>
  <si>
    <t>Box16_Moist5</t>
  </si>
  <si>
    <t>Box16_Moist6</t>
  </si>
  <si>
    <t>Box17_Moist1</t>
  </si>
  <si>
    <t>Box17_Moist2</t>
  </si>
  <si>
    <t>Box17_Moist3</t>
  </si>
  <si>
    <t>Box17_Moist4</t>
  </si>
  <si>
    <t>Box17_Moist5</t>
  </si>
  <si>
    <t>Box17_Moist6</t>
  </si>
  <si>
    <t>Box18_Moist1</t>
  </si>
  <si>
    <t>Box18_Moist2</t>
  </si>
  <si>
    <t>Box18_Moist3</t>
  </si>
  <si>
    <t>Box18_Moist4</t>
  </si>
  <si>
    <t>Box18_Moist5</t>
  </si>
  <si>
    <t>Box18_Moist6</t>
  </si>
  <si>
    <t>Box20_Moist1</t>
  </si>
  <si>
    <t>Box20_Moist2</t>
  </si>
  <si>
    <t>Box20_Moist3</t>
  </si>
  <si>
    <t>Box20_Moist4</t>
  </si>
  <si>
    <t>Box20_Moist5</t>
  </si>
  <si>
    <t>Box20_Moist6</t>
  </si>
  <si>
    <t>Box21_Moist1</t>
  </si>
  <si>
    <t>Box21_Moist2</t>
  </si>
  <si>
    <t>Box21_Moist3</t>
  </si>
  <si>
    <t>Box21_Moist4</t>
  </si>
  <si>
    <t>Box21_Moist5</t>
  </si>
  <si>
    <t>Box21_Moist6</t>
  </si>
  <si>
    <t>Box22_Moist1</t>
  </si>
  <si>
    <t>Box22_Moist2</t>
  </si>
  <si>
    <t>Box22_Moist3</t>
  </si>
  <si>
    <t>Box22_Moist4</t>
  </si>
  <si>
    <t>Box22_Moist5</t>
  </si>
  <si>
    <t>Box22_Moist6</t>
  </si>
  <si>
    <t>Box23_Moist1</t>
  </si>
  <si>
    <t>Box23_Moist2</t>
  </si>
  <si>
    <t>Box23_Moist3</t>
  </si>
  <si>
    <t>Box23_Moist4</t>
  </si>
  <si>
    <t>Box23_Moist5</t>
  </si>
  <si>
    <t>Box23_Moist6</t>
  </si>
  <si>
    <t>Box24_Moist1</t>
  </si>
  <si>
    <t>Box24_Moist2</t>
  </si>
  <si>
    <t>Box24_Moist3</t>
  </si>
  <si>
    <t>Box24_Moist4</t>
  </si>
  <si>
    <t>Box24_Moist5</t>
  </si>
  <si>
    <t>Box24_Moist6</t>
  </si>
  <si>
    <t>Box25_Moist1</t>
  </si>
  <si>
    <t>Box25_Moist2</t>
  </si>
  <si>
    <t>Box25_Moist3</t>
  </si>
  <si>
    <t>Box25_Moist4</t>
  </si>
  <si>
    <t>Box25_Moist5</t>
  </si>
  <si>
    <t>Box25_Moist6</t>
  </si>
  <si>
    <t>Box27_Moist1</t>
  </si>
  <si>
    <t>Box27_Moist2</t>
  </si>
  <si>
    <t>Box27_Moist3</t>
  </si>
  <si>
    <t>Box27_Moist4</t>
  </si>
  <si>
    <t>Box27_Moist5</t>
  </si>
  <si>
    <t>Box27_Moist6</t>
  </si>
  <si>
    <t>Box28_Moist1</t>
  </si>
  <si>
    <t>Box28_Moist2</t>
  </si>
  <si>
    <t>Box28_Moist3</t>
  </si>
  <si>
    <t>Box28_Moist4</t>
  </si>
  <si>
    <t>Box28_Moist5</t>
  </si>
  <si>
    <t>Box28_Moist6</t>
  </si>
  <si>
    <t>Box29_Moist1</t>
  </si>
  <si>
    <t>Box29_Moist2</t>
  </si>
  <si>
    <t>Box29_Moist3</t>
  </si>
  <si>
    <t>Box29_Moist4</t>
  </si>
  <si>
    <t>Box29_Moist5</t>
  </si>
  <si>
    <t>Box29_Moist6</t>
  </si>
  <si>
    <t>Box30_Moist1</t>
  </si>
  <si>
    <t>Box30_Moist2</t>
  </si>
  <si>
    <t>Box30_Moist3</t>
  </si>
  <si>
    <t>Box30_Moist4</t>
  </si>
  <si>
    <t>Box30_Moist5</t>
  </si>
  <si>
    <t>Box30_Moist6</t>
  </si>
  <si>
    <t>Box31_Moist1</t>
  </si>
  <si>
    <t>Box31_Moist2</t>
  </si>
  <si>
    <t>Box31_Moist3</t>
  </si>
  <si>
    <t>Box31_Moist4</t>
  </si>
  <si>
    <t>Box31_Moist5</t>
  </si>
  <si>
    <t>Box31_Moist6</t>
  </si>
  <si>
    <t>Box32_Moist1</t>
  </si>
  <si>
    <t>Box32_Moist2</t>
  </si>
  <si>
    <t>Box32_Moist3</t>
  </si>
  <si>
    <t>Box32_Moist4</t>
  </si>
  <si>
    <t>Box32_Moist5</t>
  </si>
  <si>
    <t>Box32_Moist6</t>
  </si>
  <si>
    <t>Box33_Moist1</t>
  </si>
  <si>
    <t>Box33_Moist2</t>
  </si>
  <si>
    <t>Box33_Moist3</t>
  </si>
  <si>
    <t>Box33_Moist4</t>
  </si>
  <si>
    <t>Box33_Moist5</t>
  </si>
  <si>
    <t>Box33_Moist6</t>
  </si>
  <si>
    <t>Box34_Moist1</t>
  </si>
  <si>
    <t>Box34_Moist2</t>
  </si>
  <si>
    <t>Box34_Moist3</t>
  </si>
  <si>
    <t>Box34_Moist4</t>
  </si>
  <si>
    <t>Box34_Moist5</t>
  </si>
  <si>
    <t>Box34_Moist6</t>
  </si>
  <si>
    <t>Box35_Moist1</t>
  </si>
  <si>
    <t>Box35_Moist2</t>
  </si>
  <si>
    <t>Box35_Moist3</t>
  </si>
  <si>
    <t>Box35_Moist4</t>
  </si>
  <si>
    <t>Box35_Moist5</t>
  </si>
  <si>
    <t>Box35_Moist6</t>
  </si>
  <si>
    <t>Box36_Moist1</t>
  </si>
  <si>
    <t>Box36_Moist2</t>
  </si>
  <si>
    <t>Box36_Moist3</t>
  </si>
  <si>
    <t>Box36_Moist4</t>
  </si>
  <si>
    <t>Box36_Moist5</t>
  </si>
  <si>
    <t>Box36_Moist6</t>
  </si>
  <si>
    <t>Box37_Moist1</t>
  </si>
  <si>
    <t>Box37_Moist2</t>
  </si>
  <si>
    <t>Box37_Moist3</t>
  </si>
  <si>
    <t>Box37_Moist4</t>
  </si>
  <si>
    <t>Box37_Moist5</t>
  </si>
  <si>
    <t>Box37_Moist6</t>
  </si>
  <si>
    <t>Box38_Moist1</t>
  </si>
  <si>
    <t>Box38_Moist2</t>
  </si>
  <si>
    <t>Box38_Moist3</t>
  </si>
  <si>
    <t>Box38_Moist4</t>
  </si>
  <si>
    <t>Box38_Moist5</t>
  </si>
  <si>
    <t>Box38_Moist6</t>
  </si>
  <si>
    <t>Box39_Moist1</t>
  </si>
  <si>
    <t>Box39_Moist2</t>
  </si>
  <si>
    <t>Box39_Moist3</t>
  </si>
  <si>
    <t>Box39_Moist4</t>
  </si>
  <si>
    <t>Box39_Moist5</t>
  </si>
  <si>
    <t>Box39_Moist6</t>
  </si>
  <si>
    <t>Box40_Moist1</t>
  </si>
  <si>
    <t>Box40_Moist2</t>
  </si>
  <si>
    <t>Box40_Moist3</t>
  </si>
  <si>
    <t>Box40_Moist4</t>
  </si>
  <si>
    <t>Box40_Moist5</t>
  </si>
  <si>
    <t>Box40_Moist6</t>
  </si>
  <si>
    <t>running since Sept 2014</t>
  </si>
  <si>
    <t>11.3.15: moved by 2.5m north</t>
  </si>
  <si>
    <t>Box26_Moist1</t>
  </si>
  <si>
    <t>Box26_Moist3</t>
  </si>
  <si>
    <t>Box26_Moist2</t>
  </si>
  <si>
    <t>Box26_Moist4</t>
  </si>
  <si>
    <t>Box26_Moist5</t>
  </si>
  <si>
    <t>Box26_Moist6</t>
  </si>
  <si>
    <t>dendro_301r</t>
  </si>
  <si>
    <t>headerout (Logger)</t>
  </si>
  <si>
    <t>headerout</t>
  </si>
  <si>
    <t>units</t>
  </si>
  <si>
    <t>headerout (final)</t>
  </si>
  <si>
    <t>variable description</t>
  </si>
  <si>
    <t>SF22_20_NW</t>
  </si>
  <si>
    <t>SF22_20_E</t>
  </si>
  <si>
    <t>final units</t>
  </si>
  <si>
    <t>SF218_20_N</t>
  </si>
  <si>
    <t>SF218_20_E</t>
  </si>
  <si>
    <t>SF29_43_N</t>
  </si>
  <si>
    <t>SF022_20_NW</t>
  </si>
  <si>
    <t>SF022_20_E</t>
  </si>
  <si>
    <t>SF29_43_NNT1</t>
  </si>
  <si>
    <t>SF29_43_NNT2</t>
  </si>
  <si>
    <t>SF56_43_NNT2</t>
  </si>
  <si>
    <t>SF56_43_NNT1</t>
  </si>
  <si>
    <t>SF56_43_N</t>
  </si>
  <si>
    <t>SF058_43_ENENT2</t>
  </si>
  <si>
    <t>SF058_43_ENENT1</t>
  </si>
  <si>
    <t>SF058_43_ENE</t>
  </si>
  <si>
    <t>SF057_43_NNT2</t>
  </si>
  <si>
    <t>SF057_43_NNT1</t>
  </si>
  <si>
    <t>SF057_43_N</t>
  </si>
  <si>
    <t>SF050_20_E</t>
  </si>
  <si>
    <t>SF050_20_N</t>
  </si>
  <si>
    <t>SF048_43_NNT2</t>
  </si>
  <si>
    <t>SF048_43_NNT1</t>
  </si>
  <si>
    <t>SF048_43_N</t>
  </si>
  <si>
    <t>SF033_43N_ENT2</t>
  </si>
  <si>
    <t>SF033_43_NENT1</t>
  </si>
  <si>
    <t>SF033_43_NE</t>
  </si>
  <si>
    <t>dendro_056</t>
  </si>
  <si>
    <t>dendro_048</t>
  </si>
  <si>
    <t>dendro_033</t>
  </si>
  <si>
    <t>dendrometer tree 033</t>
  </si>
  <si>
    <t>dendrometer tree 048</t>
  </si>
  <si>
    <t>dendrometer tree 056</t>
  </si>
  <si>
    <t>dendro_114</t>
  </si>
  <si>
    <t>SF106_43_E</t>
  </si>
  <si>
    <t>SF106_43_ENT1</t>
  </si>
  <si>
    <t>SF106_43_ENT2</t>
  </si>
  <si>
    <t>SF108_43_ENE</t>
  </si>
  <si>
    <t>SF108_43_ENENT1</t>
  </si>
  <si>
    <t>SF108_43_ENENT2</t>
  </si>
  <si>
    <t>SF143_43_N</t>
  </si>
  <si>
    <t>SF143_43_NNT1</t>
  </si>
  <si>
    <t>SF143_43_NNT2</t>
  </si>
  <si>
    <t>SF158_43_ENE</t>
  </si>
  <si>
    <t>SF158_43_ENENT1</t>
  </si>
  <si>
    <t>SF158_43_ENENT2</t>
  </si>
  <si>
    <t>SF282_43_N</t>
  </si>
  <si>
    <t>SF282_43_NNT1</t>
  </si>
  <si>
    <t>SF282_43_NNT2</t>
  </si>
  <si>
    <t>SF114_43_N</t>
  </si>
  <si>
    <t>SF114_43_NNT1</t>
  </si>
  <si>
    <t>SF114_43_NNT2</t>
  </si>
  <si>
    <t>SF106_20_E</t>
  </si>
  <si>
    <t>SF108_20_ENE</t>
  </si>
  <si>
    <t>SF143_20_N</t>
  </si>
  <si>
    <t>SF158_20_ENE</t>
  </si>
  <si>
    <t>SF282_20_N</t>
  </si>
  <si>
    <t>SF114_20_N</t>
  </si>
  <si>
    <t>sap flow tree 106 - 20mm - east - commertial</t>
  </si>
  <si>
    <t>sap flow tree 106 - 43mm - north - natural temp grad 1</t>
  </si>
  <si>
    <t>sap flow tree 106 - 20mm - east - commertial - natural temp grad 1</t>
  </si>
  <si>
    <t>sap flow tree 106 - 20mm - east - commertial - natural temp grad 2</t>
  </si>
  <si>
    <t>sap flow tree 108 - 20mm - east-north-east - commertial</t>
  </si>
  <si>
    <t>sap flow tree 108 - 20mm - east-north-east - commertial - natural temp grad 1</t>
  </si>
  <si>
    <t>sap flow tree 108 - 20mm - east-north-east - commertial - natural temp grad 2</t>
  </si>
  <si>
    <t>sap flow tree 143 - 20mm - north - commertial</t>
  </si>
  <si>
    <t>sap flow tree 143 - 20mm - north - commertial - natural temp grad 1</t>
  </si>
  <si>
    <t>sap flow tree 143 - 20mm - north - commertial - natural temp grad 2</t>
  </si>
  <si>
    <t>sap flow tree 158 - 20mm - east-north-east - commertial</t>
  </si>
  <si>
    <t>sap flow tree 158 - 20mm - east-north-east - commertial - natural temp grad 1</t>
  </si>
  <si>
    <t>sap flow tree 158 - 20mm - east-north-east - commertial - natural temp grad 2</t>
  </si>
  <si>
    <t>sap flow tree 282 - 20mm - north - commertial</t>
  </si>
  <si>
    <t>sap flow tree 282 - 20mm - north - commertial - natural temp grad 1</t>
  </si>
  <si>
    <t>sap flow tree 282 - 20mm - north - commertial - natural temp grad 2</t>
  </si>
  <si>
    <t>sap flow tree 114 - 20mm - north - commertial</t>
  </si>
  <si>
    <t>sap flow tree 114 - 20mm - north - commertial - natural temp grad 1</t>
  </si>
  <si>
    <t>sap flow tree 114 - 20mm - north - commertial - natural temp grad 2</t>
  </si>
  <si>
    <t>commertial sensor in 20mm depth</t>
  </si>
  <si>
    <t>wind speed (WXT - 9m)</t>
  </si>
  <si>
    <t>air pressure (WXT- 8m)</t>
  </si>
  <si>
    <t>air temperature (HMP- 33m)</t>
  </si>
  <si>
    <t>air temperature (HMP- 50m)</t>
  </si>
  <si>
    <t>air temperature (PT1000- 14.2m)</t>
  </si>
  <si>
    <t>air temperature (PT1000- 1m)</t>
  </si>
  <si>
    <t>air temperature (PT1000- 22m)</t>
  </si>
  <si>
    <t>air temperature (PT1000- 29m)</t>
  </si>
  <si>
    <t>air temperature (PT1000- 2m)</t>
  </si>
  <si>
    <t>air temperature (PT1000- 33m)</t>
  </si>
  <si>
    <t>air temperature (PT1000- 4m)</t>
  </si>
  <si>
    <t>air temperature (PT1000- 9m)</t>
  </si>
  <si>
    <t>air temperature (WXT- 9m)</t>
  </si>
  <si>
    <t>hail (WXT- 8m)</t>
  </si>
  <si>
    <t>precipitation (WXT- 9m)</t>
  </si>
  <si>
    <t>sap flow tree 022- 20mm- north-east</t>
  </si>
  <si>
    <t>sap flow tree 026- 10mm- east</t>
  </si>
  <si>
    <t>sap flow tree 026- 10mm- south</t>
  </si>
  <si>
    <t>sap flow tree 026- 20mm- west</t>
  </si>
  <si>
    <t>sap flow tree 026- 30mm- north</t>
  </si>
  <si>
    <t>sap flow tree 027- 20mm- north</t>
  </si>
  <si>
    <t>sap flow tree 027- 20mm- north-east</t>
  </si>
  <si>
    <t>sap flow tree 027- 43mm- south-east</t>
  </si>
  <si>
    <t>sap flow tree 027- 43mm- south-east- natural temp grad 1</t>
  </si>
  <si>
    <t>sap flow tree 027- 43mm- south-east- natural temp grad 2</t>
  </si>
  <si>
    <t>sap flow tree 027- 60mm- south-west</t>
  </si>
  <si>
    <t>sap flow tree 027- 80mm- north-west</t>
  </si>
  <si>
    <t>sap flow tree 028- 20mm- south-east</t>
  </si>
  <si>
    <t>sap flow tree 028- 20mm- south-west</t>
  </si>
  <si>
    <t>sap flow tree 028- 43mm- west</t>
  </si>
  <si>
    <t>sap flow tree 028- 43mm- west- natural temp grad 1</t>
  </si>
  <si>
    <t>sap flow tree 028- 60mm- north-east</t>
  </si>
  <si>
    <t>sap flow tree 028- 80mm- east</t>
  </si>
  <si>
    <t>sap flow tree 029- 20mm- east</t>
  </si>
  <si>
    <t>sap flow tree 029- 20mm- south-west</t>
  </si>
  <si>
    <t>sap flow tree 029- 43mm- south-east</t>
  </si>
  <si>
    <t>sap flow tree 029- 43mm- south-east- natural temp grad 1</t>
  </si>
  <si>
    <t>sap flow tree 029- 43mm- south-east- natural temp grad 2</t>
  </si>
  <si>
    <t>sap flow tree 029- 60mm- north-west</t>
  </si>
  <si>
    <t>sap flow tree 029- 80mm- north-east</t>
  </si>
  <si>
    <t>sap flow tree 030- 10mm- north</t>
  </si>
  <si>
    <t>sap flow tree 030- 10mm- west</t>
  </si>
  <si>
    <t>sap flow tree 030- 20mm- south</t>
  </si>
  <si>
    <t>sap flow tree 030- 30mm- east</t>
  </si>
  <si>
    <t>sap flow tree 050- 10mm- north-east</t>
  </si>
  <si>
    <t>sap flow tree 050- 10mm- south-west</t>
  </si>
  <si>
    <t>sap flow tree 050- 20mm- north</t>
  </si>
  <si>
    <t>sap flow tree 050- 20mm- east</t>
  </si>
  <si>
    <t>sap flow tree 050- 20mm- west</t>
  </si>
  <si>
    <t>sap flow tree 050- 30mm- south-east</t>
  </si>
  <si>
    <t>sap flow tree 050- 40mm- north-west</t>
  </si>
  <si>
    <t>sap flow tree 050- 40mm- west</t>
  </si>
  <si>
    <t>sap flow tree 057- 20mm- south-east</t>
  </si>
  <si>
    <t>sap flow tree 057- 43mm- north-west</t>
  </si>
  <si>
    <t>sap flow tree 057- 43mm- north-west- natural temp grad 1</t>
  </si>
  <si>
    <t>sap flow tree 057- 43mm- north-west- natural temp grad 2</t>
  </si>
  <si>
    <t>sap flow tree 058- 20mm- south</t>
  </si>
  <si>
    <t>sap flow tree 058- 43mm- north</t>
  </si>
  <si>
    <t>sap flow tree 058- 43mm- north- natural temp grad 1</t>
  </si>
  <si>
    <t>sap flow tree 058- 43mm- north- natural temp grad 2</t>
  </si>
  <si>
    <t>sap flow tree 068- 20mm- north-west</t>
  </si>
  <si>
    <t>sap flow tree 068- 20mm- south</t>
  </si>
  <si>
    <t>sap flow tree 068- 43mm- north-east</t>
  </si>
  <si>
    <t>sap flow tree 068- 43mm- north-east- natural temp grad 1</t>
  </si>
  <si>
    <t>sap flow tree 068- 43mm- north-east- natural temp grad 2</t>
  </si>
  <si>
    <t>sap flow tree 106- 20mm- south</t>
  </si>
  <si>
    <t>sap flow tree 106- 43mm- north</t>
  </si>
  <si>
    <t>sap flow tree 106- 43mm- north- natural temp grad 2</t>
  </si>
  <si>
    <t>sap flow tree 108- 20mm- east</t>
  </si>
  <si>
    <t>sap flow tree 108- 43mm- west</t>
  </si>
  <si>
    <t>sap flow tree 108- 43mm- west- natural temp grad 1</t>
  </si>
  <si>
    <t>sap flow tree 108- 43mm- west- natural temp grad 2</t>
  </si>
  <si>
    <t>sap flow tree 114- 20mm- north-east</t>
  </si>
  <si>
    <t>sap flow tree 114- 20mm- west</t>
  </si>
  <si>
    <t>sap flow tree 114- 43mm- south-east</t>
  </si>
  <si>
    <t>sap flow tree 114- 43mm- south-east- natural temp grad 1</t>
  </si>
  <si>
    <t>sap flow tree 114- 43mm- south-east- natural temp grad 2</t>
  </si>
  <si>
    <t>sap flow tree 143- 20mm- west</t>
  </si>
  <si>
    <t>sap flow tree 143- 43mm- east</t>
  </si>
  <si>
    <t>sap flow tree 143- 43mm- east- natural temp grad 1</t>
  </si>
  <si>
    <t>sap flow tree 143- 43mm- east- natural temp grad 2</t>
  </si>
  <si>
    <t>sap flow tree 151- 10mm- north-west</t>
  </si>
  <si>
    <t>sap flow tree 151- 10mm- south-east</t>
  </si>
  <si>
    <t>sap flow tree 151- 20mm- south-west</t>
  </si>
  <si>
    <t>sap flow tree 151- 30mm- south</t>
  </si>
  <si>
    <t>sap flow tree 151- 40mm- north-east</t>
  </si>
  <si>
    <t>sap flow tree 158- 20mm- north</t>
  </si>
  <si>
    <t>sap flow tree 158- 43mm- south</t>
  </si>
  <si>
    <t>sap flow tree 158- 43mm- south- natural temp grad 1</t>
  </si>
  <si>
    <t>sap flow tree 158- 43mm- south- natural temp grad 2</t>
  </si>
  <si>
    <t>sap flow tree 185- 10mm- north</t>
  </si>
  <si>
    <t>sap flow tree 185- 30mm- south</t>
  </si>
  <si>
    <t>sap flow tree 188- 10mm- south-east</t>
  </si>
  <si>
    <t>sap flow tree 188- 30mm- west</t>
  </si>
  <si>
    <t>sap flow tree 190- 10mm- west</t>
  </si>
  <si>
    <t>sap flow tree 190- 30mm- east</t>
  </si>
  <si>
    <t>sap flow tree 193- 20mm- north</t>
  </si>
  <si>
    <t>sap flow tree 193- 43mm- south</t>
  </si>
  <si>
    <t>sap flow tree 193- 43mm- south- natural temp grad 1</t>
  </si>
  <si>
    <t>sap flow tree 193- 43mm- south- natural temp grad 2</t>
  </si>
  <si>
    <t>sap flow tree 202- 20mm- south</t>
  </si>
  <si>
    <t>sap flow tree 202- 20mm- west</t>
  </si>
  <si>
    <t>sap flow tree 202- 30mm- east</t>
  </si>
  <si>
    <t>sap flow tree 202- 40mm- north</t>
  </si>
  <si>
    <t>sap flow tree 214- 20mm- north</t>
  </si>
  <si>
    <t>sap flow tree 214- 20mm- north-east</t>
  </si>
  <si>
    <t>sap flow tree 214- 43mm- south-east</t>
  </si>
  <si>
    <t>sap flow tree 214- 43mm- south-east- natural temp grad 1</t>
  </si>
  <si>
    <t>sap flow tree 214- 43mm- south-east- natural temp grad 2</t>
  </si>
  <si>
    <t>sap flow tree 214- 60mm- south-west</t>
  </si>
  <si>
    <t>sap flow tree 214- 80mm- north-west</t>
  </si>
  <si>
    <t>sap flow tree 215- 100mm- north</t>
  </si>
  <si>
    <t>sap flow tree 215- 20mm- north-west</t>
  </si>
  <si>
    <t>sap flow tree 215- 20mm- south</t>
  </si>
  <si>
    <t>sap flow tree 215- 43mm- south-west</t>
  </si>
  <si>
    <t>sap flow tree 215- 43mm- south-west- natural temp grad 1</t>
  </si>
  <si>
    <t>sap flow tree 215- 43mm- south-west- natural temp grad 2</t>
  </si>
  <si>
    <t>sap flow tree 215- 60mm- north-east</t>
  </si>
  <si>
    <t>sap flow tree 215- 80mm- south-east</t>
  </si>
  <si>
    <t>sap flow tree 022- 20mm- east</t>
  </si>
  <si>
    <t>sap flow tree 022- 20mm- north-west</t>
  </si>
  <si>
    <t>sap flow tree 218- 20mm- north</t>
  </si>
  <si>
    <t>sap flow tree 218- 20mm- east</t>
  </si>
  <si>
    <t>sap flow tree 217- 100mm- north</t>
  </si>
  <si>
    <t>sap flow tree 217- 20mm- south-east</t>
  </si>
  <si>
    <t>sap flow tree 217- 20mm- south-west</t>
  </si>
  <si>
    <t>sap flow tree 217- 43mm- north-east</t>
  </si>
  <si>
    <t>sap flow tree 217- 43mm- north-east- natural temp grad 1</t>
  </si>
  <si>
    <t>sap flow tree 217- 43mm- north-east- natural temp grad 2</t>
  </si>
  <si>
    <t>sap flow tree 217- 60mm- north-west</t>
  </si>
  <si>
    <t>sap flow tree 217- 80mm- west</t>
  </si>
  <si>
    <t>sap flow tree 218- 20mm- south-east</t>
  </si>
  <si>
    <t>sap flow tree 218- 40mm- north-west</t>
  </si>
  <si>
    <t>sap flow tree 233- 20mm- north-west</t>
  </si>
  <si>
    <t>sap flow tree 233- 20mm- south</t>
  </si>
  <si>
    <t>sap flow tree 233- 60mm- south-west</t>
  </si>
  <si>
    <t>sap flow tree 233- 80mm- south-east</t>
  </si>
  <si>
    <t>sap flow tree 235- 20mm- south-east</t>
  </si>
  <si>
    <t>sap flow tree 235- 43mm- south-west</t>
  </si>
  <si>
    <t>sap flow tree 235- 43mm- south-west- natural temp grad 1</t>
  </si>
  <si>
    <t>sap flow tree 235- 43mm- south-west- natural temp grad 2</t>
  </si>
  <si>
    <t>sap flow tree 282- 20mm- north-west</t>
  </si>
  <si>
    <t>sap flow tree 282- 43mm- south-east</t>
  </si>
  <si>
    <t>sap flow tree 282- 43mm- south-east- natural temp grad 1</t>
  </si>
  <si>
    <t>sap flow tree 282- 43mm- south-east- natural temp grad 2</t>
  </si>
  <si>
    <t>sap flow tree 301- 20mm- south-east</t>
  </si>
  <si>
    <t>sap flow tree 301- 40mm- west</t>
  </si>
  <si>
    <t>soil moisture- 10cm- Profile a</t>
  </si>
  <si>
    <t>soil moisture- 10cm- Profile b</t>
  </si>
  <si>
    <t>soil moisture- 20cm- Profile a</t>
  </si>
  <si>
    <t>soil moisture- 20cm- Profile b</t>
  </si>
  <si>
    <t>soil moisture- 30cm- Profile a</t>
  </si>
  <si>
    <t>soil moisture- 30cm- Profile b</t>
  </si>
  <si>
    <t>soil moisture- 40cm- Profile a</t>
  </si>
  <si>
    <t>soil moisture- 40cm- Profile b</t>
  </si>
  <si>
    <t>soil moisture- 50cm- Profile a</t>
  </si>
  <si>
    <t>soil moisture- 50cm- Profile b</t>
  </si>
  <si>
    <t>soil moisture- 80cm- Profile a</t>
  </si>
  <si>
    <t>soil moisture- 80cm- Profile b</t>
  </si>
  <si>
    <t>soil temperature- 10cm- Profile a</t>
  </si>
  <si>
    <t>soil temperature- 10cm- Profile b</t>
  </si>
  <si>
    <t>soil temperature- 20cm- Profile a</t>
  </si>
  <si>
    <t>soil temperature- 20cm- Profile b</t>
  </si>
  <si>
    <t>soil temperature- 30cm- Profile a</t>
  </si>
  <si>
    <t>soil temperature- 30cm- Profile b</t>
  </si>
  <si>
    <t>soil temperature- 3cm- HFP01</t>
  </si>
  <si>
    <t>soil temperature- 3cm- HFP02</t>
  </si>
  <si>
    <t>soil temperature- 3cm- HFP03</t>
  </si>
  <si>
    <t>soil temperature- 3cm- HFP04</t>
  </si>
  <si>
    <t>soil temperature- 3cm- HFP05</t>
  </si>
  <si>
    <t>soil temperature- 3cm- HFP06</t>
  </si>
  <si>
    <t>soil temperature- 40cm- Profile a</t>
  </si>
  <si>
    <t>soil temperature- 40cm- Profile b</t>
  </si>
  <si>
    <t>soil temperature- 50cm- Profile a</t>
  </si>
  <si>
    <t>soil temperature- 50cm- Profile b</t>
  </si>
  <si>
    <t>soil temperature- 5cm- Profile a</t>
  </si>
  <si>
    <t>soil temperature- 5cm- Profile b</t>
  </si>
  <si>
    <t>soil temperature- 80cm- Profile a</t>
  </si>
  <si>
    <t>soil temperature- 80cm- Profile b</t>
  </si>
  <si>
    <t>stem temperature tree 024- 3cm</t>
  </si>
  <si>
    <t>stem temperature tree 024- 7cm</t>
  </si>
  <si>
    <t>stem temperature tree 032- 3cm</t>
  </si>
  <si>
    <t>stem temperature tree 032- 7cm</t>
  </si>
  <si>
    <t>stem temperature tree 033- 5cm</t>
  </si>
  <si>
    <t>stem temperature tree 033- 7cm</t>
  </si>
  <si>
    <t>stem temperature tree 034- 3cm</t>
  </si>
  <si>
    <t>stem temperature tree 034- 7cm</t>
  </si>
  <si>
    <t>stem temperature tree 036- 5cm</t>
  </si>
  <si>
    <t>stem temperature tree 036- 7cm</t>
  </si>
  <si>
    <t>stem temperature tree 038- 3cm</t>
  </si>
  <si>
    <t>stem temperature tree 038- 7cm</t>
  </si>
  <si>
    <t>stem temperature tree 045- 3cm</t>
  </si>
  <si>
    <t>stem temperature tree 045- 7cm</t>
  </si>
  <si>
    <t>stem temperature tree 061- 3cm</t>
  </si>
  <si>
    <t>stem temperature tree 061- 7cm</t>
  </si>
  <si>
    <t>stem temperature tree 064- 3cm</t>
  </si>
  <si>
    <t>stem temperature tree 064- 7cm</t>
  </si>
  <si>
    <t>stem temperature tree 065- 3cm</t>
  </si>
  <si>
    <t>stem temperature tree 065- 7cm</t>
  </si>
  <si>
    <t>stem temperature tree 069- 5cm</t>
  </si>
  <si>
    <t>stem temperature tree 069- 7cm</t>
  </si>
  <si>
    <t>stem temperature tree 070- 3cm</t>
  </si>
  <si>
    <t>stem temperature tree 070- 7cm</t>
  </si>
  <si>
    <t>stem temperature tree 106- 5cm</t>
  </si>
  <si>
    <t>stem temperature tree 106- 7cm</t>
  </si>
  <si>
    <t>stem temperature tree 141- 3cm</t>
  </si>
  <si>
    <t>stem temperature tree 141- 7cm</t>
  </si>
  <si>
    <t>stem temperature tree 144- 5cm</t>
  </si>
  <si>
    <t>stem temperature tree 144- 7cm</t>
  </si>
  <si>
    <t>stem temperature tree 150- 5cm</t>
  </si>
  <si>
    <t>stem temperature tree 150- 7cm</t>
  </si>
  <si>
    <t>stem temperature tree 153- 5cm</t>
  </si>
  <si>
    <t>stem temperature tree 153- 7cm</t>
  </si>
  <si>
    <t>stem temperature tree 280- 5cm</t>
  </si>
  <si>
    <t>stem temperature tree 280- 7cm</t>
  </si>
  <si>
    <t>ventilation HMP45c (for air temp and hum- 33m)</t>
  </si>
  <si>
    <t>wind diagnostic (WindSonic- 2m)</t>
  </si>
  <si>
    <t>wind diagnostic (WindSonic- 4m)</t>
  </si>
  <si>
    <t>wind direction (WindSonic- 2m)</t>
  </si>
  <si>
    <t>wind direction (WindSonic- 4m)</t>
  </si>
  <si>
    <t>wind direction (WXT- 9m)</t>
  </si>
  <si>
    <t>wind direction std (WindSonic- 2m)</t>
  </si>
  <si>
    <t>wind direction std (WindSonic- 4m)</t>
  </si>
  <si>
    <t>wind direction std (WXT- 9m)</t>
  </si>
  <si>
    <t>wind speed (WindSonic- 2m)</t>
  </si>
  <si>
    <t>wind speed (WindSonic- 4m)</t>
  </si>
  <si>
    <t>Min</t>
  </si>
  <si>
    <t>Max</t>
  </si>
  <si>
    <t>scientific responsibility (compare variables reliability)</t>
  </si>
  <si>
    <t>VPact33 VPdef33 Tdew33 sh33 rho33 H2Oc33</t>
  </si>
  <si>
    <t>VPact08 VPdef08 Tdew08 sh08 rho08 H2Oc08</t>
  </si>
  <si>
    <t>VPmax33 VPact33 VPdef33 Tdew33 sh33 rho33 Tpot33 H2Oc33</t>
  </si>
  <si>
    <t>VPmax50 VPact50 VPdef50 Tdew50 sh50 rho50 Tpot50 H2Oc50</t>
  </si>
  <si>
    <t>VPmax04 Tpot04</t>
  </si>
  <si>
    <t>VPmax02 Tpot02</t>
  </si>
  <si>
    <t>VPmax01 Tpot01</t>
  </si>
  <si>
    <t>VPmax08 Tpot08 VPact08 VPdef08 Tdew08 sh08 rho08 H2Oc08</t>
  </si>
  <si>
    <t>Tdew50</t>
  </si>
  <si>
    <t>dummy</t>
  </si>
  <si>
    <t>BC1_Ptemp BC2_Ptemp BC3_Ptemp T1_Ptemp T2_Ptemp T3_Ptemp T4_Ptemp T5_Ptemp</t>
  </si>
  <si>
    <t>BC2_Ptemp BC3_Ptemp T1_Ptemp T2_Ptemp T3_Ptemp T4_Ptemp T5_Ptemp T6_Ptemp</t>
  </si>
  <si>
    <t>BC1_Ptemp BC3_Ptemp T1_Ptemp T2_Ptemp T3_Ptemp T4_Ptemp T5_Ptemp T6_Ptemp</t>
  </si>
  <si>
    <t>BC1_Ptemp BC2_Ptemp T1_Ptemp T2_Ptemp T3_Ptemp T4_Ptemp T5_Ptemp T6_Ptemp</t>
  </si>
  <si>
    <t>BC1_Ptemp BC2_Ptemp BC3_Ptemp T2_Ptemp T3_Ptemp T4_Ptemp T5_Ptemp T6_Ptemp</t>
  </si>
  <si>
    <t>BC1_Ptemp BC2_Ptemp BC3_Ptemp T1_Ptemp T3_Ptemp T4_Ptemp T5_Ptemp T6_Ptemp</t>
  </si>
  <si>
    <t>BC1_Ptemp BC2_Ptemp BC3_Ptemp T1_Ptemp T2_Ptemp T4_Ptemp T5_Ptemp T6_Ptemp</t>
  </si>
  <si>
    <t>BC1_Ptemp BC2_Ptemp BC3_Ptemp T1_Ptemp T2_Ptemp T3_Ptemp T5_Ptemp T6_Ptemp</t>
  </si>
  <si>
    <t>BC1_Ptemp BC2_Ptemp BC3_Ptemp T1_Ptemp T2_Ptemp T3_Ptemp T4_Ptemp T6_Ptemp</t>
  </si>
  <si>
    <t>VPdef33</t>
  </si>
  <si>
    <t>Tdew33</t>
  </si>
  <si>
    <t>derived variables from this</t>
  </si>
  <si>
    <t>compare with/emergency replacement</t>
  </si>
  <si>
    <t>Albedo TUR Rn</t>
  </si>
  <si>
    <t>Albedo TDR Rn</t>
  </si>
  <si>
    <t>CR1BC3_WXT_YYYY_MM_DD_hhmm.dat</t>
  </si>
  <si>
    <t>RH02WXT</t>
  </si>
  <si>
    <t>WS_WVT</t>
  </si>
  <si>
    <t>WD_WVT</t>
  </si>
  <si>
    <t>WD_WVT_SD</t>
  </si>
  <si>
    <t>AirTemp_Avg</t>
  </si>
  <si>
    <t>RelHumidity</t>
  </si>
  <si>
    <t>AirPressure</t>
  </si>
  <si>
    <t>Ramount_Tot</t>
  </si>
  <si>
    <t>Hamount_Tot</t>
  </si>
  <si>
    <t>air rel humidity (WXT- 2m)</t>
  </si>
  <si>
    <t>air rel humidity (WXT- 8m)</t>
  </si>
  <si>
    <t>airpres02WXT</t>
  </si>
  <si>
    <t>air pressure (WXT- 2m)</t>
  </si>
  <si>
    <t>air temperature (WXT- 2m)</t>
  </si>
  <si>
    <t>Tair02WXT</t>
  </si>
  <si>
    <t>hail (WXT- 2m)</t>
  </si>
  <si>
    <t>hail02WXT</t>
  </si>
  <si>
    <t>precip02WXT</t>
  </si>
  <si>
    <t>precipitation (WXT- 2m)</t>
  </si>
  <si>
    <t>wind speed (WXT - 2m)</t>
  </si>
  <si>
    <t>WDstd02_WXT</t>
  </si>
  <si>
    <t>WS02_WXT</t>
  </si>
  <si>
    <t>WD02_WXT</t>
  </si>
  <si>
    <t>wind direction (WXT- 2m)</t>
  </si>
  <si>
    <t>wind direction std (WXT- 2m)</t>
  </si>
  <si>
    <t>air rel humidity (HMP- 33m)</t>
  </si>
  <si>
    <t>air rel humidity (HMP- 50m)</t>
  </si>
  <si>
    <t>dendro_151</t>
  </si>
  <si>
    <t>SF114_20_W</t>
  </si>
  <si>
    <t>SF114_43_SE</t>
  </si>
  <si>
    <t>SF151_10_NW</t>
  </si>
  <si>
    <t>SF151_10_SE</t>
  </si>
  <si>
    <t>SF151_20_SW</t>
  </si>
  <si>
    <t>SF151_30_S</t>
  </si>
  <si>
    <t>SF151_40_NE</t>
  </si>
  <si>
    <t>water vapour concentration 50m (from airpres50 Tair50 RH50)</t>
  </si>
  <si>
    <t>net radiation (from SWDR SWUR LWDR LWUR)</t>
  </si>
  <si>
    <t>actual vapour pressure 33m (from Tair33HMP and RH33HMP)</t>
  </si>
  <si>
    <t>specific humidity 8m (from airpres08WXT Tair08 rH08)</t>
  </si>
  <si>
    <t>Tpot01 Tpot02 Tpot04 Tpot08 sh08 rho08 H2Oc08</t>
  </si>
  <si>
    <t>sh50 rho50 Tpot50 H2Oc50 sh33 rho33 Tpot33 H2Oc33</t>
  </si>
  <si>
    <t>derived/influenced variables</t>
  </si>
  <si>
    <t>Tair50HMP RH50HMP</t>
  </si>
  <si>
    <t>Tair33HMP RH33HMP</t>
  </si>
  <si>
    <t>STHF02b STHF03 STHF04 STHF05 STHF06 STa005 STb005</t>
  </si>
  <si>
    <t>STHF01a STHF03 STHF04 STHF05 STHF06 STa005 STb005</t>
  </si>
  <si>
    <t>STHF01a STHF02b STHF04 STHF05 STHF06 STa005 STb005</t>
  </si>
  <si>
    <t>STHF01a STHF02b STHF03 STHF05 STHF06 STa005 STb005</t>
  </si>
  <si>
    <t>STHF01a STHF02b STHF03 STHF04 STHF06 STa005 STb005</t>
  </si>
  <si>
    <t>STHF01a STHF02b STHF03 STHF04 STHF05 STa005 STb005</t>
  </si>
  <si>
    <t>SWDRspn1 PARD50</t>
  </si>
  <si>
    <t>SWDR PARD50</t>
  </si>
  <si>
    <t>WD29 WD29</t>
  </si>
  <si>
    <t>WD14 WS14</t>
  </si>
  <si>
    <t>WD33 WD33</t>
  </si>
  <si>
    <t>WD02 WS02</t>
  </si>
  <si>
    <t>WD04 WS04</t>
  </si>
  <si>
    <t>total downward radiation (SWDR + LWDR)</t>
  </si>
  <si>
    <t>total upward radiation (SWUR + LWUR)</t>
  </si>
  <si>
    <t>albedo (SWUR/SWDR*100)</t>
  </si>
  <si>
    <t>dew point temperature 50m from Tair50HMP and RH50HMP</t>
  </si>
  <si>
    <t>specific humidity 50m from airpres50 Tair50HMP RH50HMP</t>
  </si>
  <si>
    <t>saturation vapour pressure 50m from Tair50HMP</t>
  </si>
  <si>
    <t>actual vapour pressure 50m from Tair50HMP and RH50HMP</t>
  </si>
  <si>
    <t>vapour pressure deficit 50m from Tair50HMP and RH50HMP</t>
  </si>
  <si>
    <t>air density 50m from Tair50HMP RH50HMP airpres50</t>
  </si>
  <si>
    <t>potential temperature 50m from Tair50HMP airpres50</t>
  </si>
  <si>
    <t>saturation vapour pressure 33m from Tair33HMP</t>
  </si>
  <si>
    <t>dew point temperature 33m from Tair33HMP and RH33HMP</t>
  </si>
  <si>
    <t>vapour pressure deficit 33m (Tair33HMP RH33HMP)</t>
  </si>
  <si>
    <t>saturation vapour pressure 29m from Tair29PT</t>
  </si>
  <si>
    <t>saturation vapour pressure 22m from Tair22PT</t>
  </si>
  <si>
    <t>saturation vapour pressure 14m from Tair14PT</t>
  </si>
  <si>
    <t>saturation vapour pressure 8m from Tair08WXT</t>
  </si>
  <si>
    <t>actual vapour pressure 8m from Tair08WXT and RH08WXT</t>
  </si>
  <si>
    <t>vapour pressure deficit 8m from Tair08WXT and RH08WXT</t>
  </si>
  <si>
    <t>dew point temperature 8m from Tair08WXT and RH08WXT</t>
  </si>
  <si>
    <t>air density 8m (from airpres08WXT Tair08PT RH08WXT)</t>
  </si>
  <si>
    <t>water vapour concentration 8m (from airpres08WXT Tair08PT RH08WXT)</t>
  </si>
  <si>
    <t>potential temperature 4m from Tair04PT</t>
  </si>
  <si>
    <t>saturation vapour pressure 2m from Tair02PT</t>
  </si>
  <si>
    <t>potential temperature 2m from Tair02PT</t>
  </si>
  <si>
    <t>saturation vapour pressure  1m from Tair01PT</t>
  </si>
  <si>
    <t>potential temperature 1m from Tair01PT</t>
  </si>
  <si>
    <t>albedo of PAR 50m (PARU50/PARD50*100)</t>
  </si>
  <si>
    <t>albedo of PAR 8m (PARU08/PARD08*100)</t>
  </si>
  <si>
    <t>potential temperature 29m (from airpres29, Tair29PT)</t>
  </si>
  <si>
    <t>potential temperature 22m (from airpres22, Tair22PT)</t>
  </si>
  <si>
    <t>potential temperature 15m (from airpres15, Tair15PT)</t>
  </si>
  <si>
    <t>potential temperature 8m (from Tair08PT and airpres08WXT)</t>
  </si>
  <si>
    <t>specific humidity 33m (from airpres33, Tair33, RH33)</t>
  </si>
  <si>
    <t>specific humidity 29m (from airpres29, Tair29, RH29)</t>
  </si>
  <si>
    <t>specific humidity 22m (from airpres22, Tair22, RH22)</t>
  </si>
  <si>
    <t>specific humidity 14m (from airpres14, Tair14, RH14)</t>
  </si>
  <si>
    <t>specific humidity 08m (from airpres08, Tair08, RH08)</t>
  </si>
  <si>
    <t>specific humidity 04m (from airpres04, Tair04, RH04)</t>
  </si>
  <si>
    <t>specific humidity 02m (from airpres02, Tair02, RH02)</t>
  </si>
  <si>
    <t>specific humidity 01m (from airpres01, Tair01, RH01)</t>
  </si>
  <si>
    <t>water vapour concentration 33m (from airpres33, Tair33, RH33)</t>
  </si>
  <si>
    <t>water vapour concentration 29m (from airpres29, Tair29, RH29)</t>
  </si>
  <si>
    <t>water vapour concentration 22m (from airpres22, Tair22, RH22)</t>
  </si>
  <si>
    <t>water vapour concentration 14m (from airpres14, Tair14, RH14)</t>
  </si>
  <si>
    <t>water vapour concentration 08m (from airpres08, Tair08, RH08)</t>
  </si>
  <si>
    <t>water vapour concentration 04m (from airpres04, Tair04, RH04)</t>
  </si>
  <si>
    <t>water vapour concentration 02m (from airpres02, Tair02, RH02)</t>
  </si>
  <si>
    <t>water vapour concentration 01m (from airpres01, Tair01, RH01)</t>
  </si>
  <si>
    <t>energy storage above soil heat flux plate 1 from STHF01</t>
  </si>
  <si>
    <t>energy storage above soil heat flux plate 2  from STHF02</t>
  </si>
  <si>
    <t>energy storage above soil heat flux plate 3  from STHF03</t>
  </si>
  <si>
    <t>energy storage above soil heat flux plate 4  from STHF04</t>
  </si>
  <si>
    <t>energy storage above soil heat flux plate 5  from STHF05</t>
  </si>
  <si>
    <t>energy storage above soil heat flux plate 6  from STHF06</t>
  </si>
  <si>
    <t>stem increment tree 056</t>
  </si>
  <si>
    <t>stem_inc_143</t>
  </si>
  <si>
    <t>stem_inc_158</t>
  </si>
  <si>
    <t>stem_inc_217</t>
  </si>
  <si>
    <t>stem_inc_218</t>
  </si>
  <si>
    <t>stem_inc235</t>
  </si>
  <si>
    <t>stem_inc_282</t>
  </si>
  <si>
    <t>stem_inc_056</t>
  </si>
  <si>
    <t>stem_inc_151</t>
  </si>
  <si>
    <t>stem_inc_185</t>
  </si>
  <si>
    <t>stem_inc_188</t>
  </si>
  <si>
    <t>stem_inc_190</t>
  </si>
  <si>
    <t>stem_inc_193</t>
  </si>
  <si>
    <t>stem_inc_202</t>
  </si>
  <si>
    <t>stem_inc_233</t>
  </si>
  <si>
    <t>stem_inc_235</t>
  </si>
  <si>
    <t>stem_inc_301</t>
  </si>
  <si>
    <t>stem_inc_022</t>
  </si>
  <si>
    <t>stem_inc_026</t>
  </si>
  <si>
    <t>stem_inc_027</t>
  </si>
  <si>
    <t>stem_inc_028</t>
  </si>
  <si>
    <t>stem_inc_029</t>
  </si>
  <si>
    <t>stem_inc_030</t>
  </si>
  <si>
    <t>stem_inc_030_r</t>
  </si>
  <si>
    <t>stem_inc_035</t>
  </si>
  <si>
    <t>stem_inc_050</t>
  </si>
  <si>
    <t>stem_inc_050_r</t>
  </si>
  <si>
    <t>stem_inc_057</t>
  </si>
  <si>
    <t>stem_inc_058</t>
  </si>
  <si>
    <t>stem_inc_068</t>
  </si>
  <si>
    <t>stem_inc_077</t>
  </si>
  <si>
    <t>stem_inc_080</t>
  </si>
  <si>
    <t>stem_inc_081</t>
  </si>
  <si>
    <t>stem_inc_106</t>
  </si>
  <si>
    <t>stem_inc_108r</t>
  </si>
  <si>
    <t>stem_inc_114</t>
  </si>
  <si>
    <t>stem increment tree 033</t>
  </si>
  <si>
    <t>stem increment tree 048</t>
  </si>
  <si>
    <t>stem_inc_033</t>
  </si>
  <si>
    <t>stem_inc_048</t>
  </si>
  <si>
    <t>stem_inc_030r</t>
  </si>
  <si>
    <t>stem_inc_050r</t>
  </si>
  <si>
    <t>stem_inc_214</t>
  </si>
  <si>
    <t>stem_inc_215</t>
  </si>
  <si>
    <t>stem_inc_301r</t>
  </si>
  <si>
    <t>logger/data acquisition</t>
  </si>
  <si>
    <t>headerout (logger)</t>
  </si>
  <si>
    <t>precip_W</t>
  </si>
  <si>
    <t>HMPFan_W</t>
  </si>
  <si>
    <t>Trad_W</t>
  </si>
  <si>
    <t>soil moisture profile 10cm</t>
  </si>
  <si>
    <t>soil moisture profile 20cm</t>
  </si>
  <si>
    <t>soil moisture profile 30cm</t>
  </si>
  <si>
    <t>soil moisture profile 40cm</t>
  </si>
  <si>
    <t>soil moisture profile 50cm</t>
  </si>
  <si>
    <t>SMP010</t>
  </si>
  <si>
    <t>SMP020</t>
  </si>
  <si>
    <t>SMP030</t>
  </si>
  <si>
    <t>SMP040</t>
  </si>
  <si>
    <t>STII005</t>
  </si>
  <si>
    <t>STII010</t>
  </si>
  <si>
    <t>STII020</t>
  </si>
  <si>
    <t>STII030</t>
  </si>
  <si>
    <t>STII040</t>
  </si>
  <si>
    <t>STII050L</t>
  </si>
  <si>
    <t>STII050R</t>
  </si>
  <si>
    <t>SMP005</t>
  </si>
  <si>
    <t>SMP050L</t>
  </si>
  <si>
    <t>SMP050R</t>
  </si>
  <si>
    <t>STPII05</t>
  </si>
  <si>
    <t>STPII10</t>
  </si>
  <si>
    <t>STPII20</t>
  </si>
  <si>
    <t>STPII30</t>
  </si>
  <si>
    <t>STPII40</t>
  </si>
  <si>
    <t>STPIIL50</t>
  </si>
  <si>
    <t>STPIIR50</t>
  </si>
  <si>
    <t>SMP05</t>
  </si>
  <si>
    <t>SMP10</t>
  </si>
  <si>
    <t>SMP20</t>
  </si>
  <si>
    <t>SMP30</t>
  </si>
  <si>
    <t>SMP40</t>
  </si>
  <si>
    <t>SMPL50</t>
  </si>
  <si>
    <t>SMPR50</t>
  </si>
  <si>
    <t>waterlevel</t>
  </si>
  <si>
    <t>Obs_Min</t>
  </si>
  <si>
    <t>Obs_Max</t>
  </si>
  <si>
    <t>Logger panel temperature W1</t>
  </si>
  <si>
    <t>Logger voltage T6</t>
  </si>
  <si>
    <t>infrared temperature of surface 2m</t>
  </si>
  <si>
    <t>infrared temperature of surface 50m- north</t>
  </si>
  <si>
    <t>infrared temperature of surface 50m- south</t>
  </si>
  <si>
    <t>saturation vapour pressure from Tair_W</t>
  </si>
  <si>
    <t>wind speed from ultra sonic anemometer</t>
  </si>
  <si>
    <t>wind direction from ultra sonic anemometer</t>
  </si>
  <si>
    <t>std wind direction from ultra sonic anemometer</t>
  </si>
  <si>
    <t>sonic temperature</t>
  </si>
  <si>
    <t>error value 1 sonic anemometer</t>
  </si>
  <si>
    <t>error value 2 sonic anemometer</t>
  </si>
  <si>
    <t>heating flag sonic anemometer</t>
  </si>
  <si>
    <t>Logger panel temperature KS1</t>
  </si>
  <si>
    <t>Logger voltage KS1</t>
  </si>
  <si>
    <t>KS1</t>
  </si>
  <si>
    <t>CR1_KS1_Erms_YYYY_MM_DD_hhmm.level1.csv</t>
  </si>
  <si>
    <t>KS2</t>
  </si>
  <si>
    <t>CR1_KS2_Heck_YYYY_MM_DD_hhmm.level1.csv</t>
  </si>
  <si>
    <t>Tair_KS1</t>
  </si>
  <si>
    <t>RH_KS1</t>
  </si>
  <si>
    <t>precip_KS1</t>
  </si>
  <si>
    <t>airpres_KS1</t>
  </si>
  <si>
    <t>TDR Rn</t>
  </si>
  <si>
    <t>TUR Rn Trad_pyr</t>
  </si>
  <si>
    <t>VPmax VPact VPdef Tdew sh rho Tpot H2Oc</t>
  </si>
  <si>
    <t>VPact VPdef Tdew sh rho H2Oc</t>
  </si>
  <si>
    <t>Tair_KS1 RH_KS1</t>
  </si>
  <si>
    <t>sh rho Tpot H2Oc</t>
  </si>
  <si>
    <t>SignalQuality</t>
  </si>
  <si>
    <t>SMP050</t>
  </si>
  <si>
    <t>Tair_KS2</t>
  </si>
  <si>
    <t>RH_KS2</t>
  </si>
  <si>
    <t>precip_KS2</t>
  </si>
  <si>
    <t>airpres_KS2</t>
  </si>
  <si>
    <t>KS2_Voltage</t>
  </si>
  <si>
    <t>KS2_Ptemp</t>
  </si>
  <si>
    <t>wind speed from sonic anemometer</t>
  </si>
  <si>
    <t>wind direction from sonic anemometer</t>
  </si>
  <si>
    <t>KS1_Voltage</t>
  </si>
  <si>
    <t>KS1_Ptemp</t>
  </si>
  <si>
    <t>flag1</t>
  </si>
  <si>
    <t>flag2</t>
  </si>
  <si>
    <t>flag3</t>
  </si>
  <si>
    <t>measured var</t>
  </si>
  <si>
    <t>from manual flag</t>
  </si>
  <si>
    <t>92_____</t>
  </si>
  <si>
    <t>if var=NAN or -9999</t>
  </si>
  <si>
    <t>9_2_____</t>
  </si>
  <si>
    <t>limits exceeded</t>
  </si>
  <si>
    <t>9__2_____</t>
  </si>
  <si>
    <t>flagn</t>
  </si>
  <si>
    <t>depending on variable</t>
  </si>
  <si>
    <t>9____2_____</t>
  </si>
  <si>
    <t>derived var</t>
  </si>
  <si>
    <t>Box02_Temp2</t>
  </si>
  <si>
    <t>Box02_Temp3</t>
  </si>
  <si>
    <t>Box02_Temp4</t>
  </si>
  <si>
    <t>Box02_Temp5</t>
  </si>
  <si>
    <t>Box02_Temp6</t>
  </si>
  <si>
    <t>Box03_Temp1</t>
  </si>
  <si>
    <t>Box03_Temp2</t>
  </si>
  <si>
    <t>Box03_Temp3</t>
  </si>
  <si>
    <t>Box03_Temp4</t>
  </si>
  <si>
    <t>Box03_Temp5</t>
  </si>
  <si>
    <t>Box03_Temp6</t>
  </si>
  <si>
    <t>Box04_Temp1</t>
  </si>
  <si>
    <t>Box04_Temp2</t>
  </si>
  <si>
    <t>Box04_Temp3</t>
  </si>
  <si>
    <t>Box04_Temp4</t>
  </si>
  <si>
    <t>Box04_Temp5</t>
  </si>
  <si>
    <t>Box04_Temp6</t>
  </si>
  <si>
    <t>Box06_Temp1</t>
  </si>
  <si>
    <t>Box06_Temp2</t>
  </si>
  <si>
    <t>Box06_Temp3</t>
  </si>
  <si>
    <t>Box06_Temp4</t>
  </si>
  <si>
    <t>Box06_Temp5</t>
  </si>
  <si>
    <t>Box06_Temp6</t>
  </si>
  <si>
    <t>Box07_Temp1</t>
  </si>
  <si>
    <t>Box07_Temp2</t>
  </si>
  <si>
    <t>Box07_Temp3</t>
  </si>
  <si>
    <t>Box07_Temp4</t>
  </si>
  <si>
    <t>Box07_Temp5</t>
  </si>
  <si>
    <t>Box07_Temp6</t>
  </si>
  <si>
    <t>Box10_Temp1</t>
  </si>
  <si>
    <t>Box10_Temp2</t>
  </si>
  <si>
    <t>Box10_Temp3</t>
  </si>
  <si>
    <t>Box10_Temp4</t>
  </si>
  <si>
    <t>Box10_Temp5</t>
  </si>
  <si>
    <t>Box10_Temp6</t>
  </si>
  <si>
    <t>Box11_Temp1</t>
  </si>
  <si>
    <t>Box11_Temp2</t>
  </si>
  <si>
    <t>Box11_Temp3</t>
  </si>
  <si>
    <t>Box11_Temp4</t>
  </si>
  <si>
    <t>Box11_Temp5</t>
  </si>
  <si>
    <t>Box11_Temp6</t>
  </si>
  <si>
    <t>Box12_Temp1</t>
  </si>
  <si>
    <t>Box12_Temp2</t>
  </si>
  <si>
    <t>Box12_Temp3</t>
  </si>
  <si>
    <t>Box12_Temp4</t>
  </si>
  <si>
    <t>Box12_Temp5</t>
  </si>
  <si>
    <t>Box12_Temp6</t>
  </si>
  <si>
    <t>Box13_Temp1</t>
  </si>
  <si>
    <t>Box13_Temp2</t>
  </si>
  <si>
    <t>Box13_Temp3</t>
  </si>
  <si>
    <t>Box13_Temp4</t>
  </si>
  <si>
    <t>Box13_Temp5</t>
  </si>
  <si>
    <t>Box13_Temp6</t>
  </si>
  <si>
    <t>Box14_Temp1</t>
  </si>
  <si>
    <t>Box14_Temp2</t>
  </si>
  <si>
    <t>Box14_Temp3</t>
  </si>
  <si>
    <t>Box14_Temp4</t>
  </si>
  <si>
    <t>Box14_Temp5</t>
  </si>
  <si>
    <t>Box14_Temp6</t>
  </si>
  <si>
    <t>Box15_Temp1</t>
  </si>
  <si>
    <t>Box15_Temp2</t>
  </si>
  <si>
    <t>Box15_Temp3</t>
  </si>
  <si>
    <t>Box15_Temp4</t>
  </si>
  <si>
    <t>Box15_Temp5</t>
  </si>
  <si>
    <t>Box15_Temp6</t>
  </si>
  <si>
    <t>Box16_Temp1</t>
  </si>
  <si>
    <t>Box16_Temp2</t>
  </si>
  <si>
    <t>Box16_Temp3</t>
  </si>
  <si>
    <t>Box16_Temp4</t>
  </si>
  <si>
    <t>Box16_Temp5</t>
  </si>
  <si>
    <t>Box16_Temp6</t>
  </si>
  <si>
    <t>Box17_Temp1</t>
  </si>
  <si>
    <t>Box17_Temp2</t>
  </si>
  <si>
    <t>Box17_Temp3</t>
  </si>
  <si>
    <t>Box17_Temp4</t>
  </si>
  <si>
    <t>Box17_Temp5</t>
  </si>
  <si>
    <t>Box17_Temp6</t>
  </si>
  <si>
    <t>Box18_Temp1</t>
  </si>
  <si>
    <t>Box18_Temp2</t>
  </si>
  <si>
    <t>Box18_Temp3</t>
  </si>
  <si>
    <t>Box18_Temp4</t>
  </si>
  <si>
    <t>Box18_Temp5</t>
  </si>
  <si>
    <t>Box18_Temp6</t>
  </si>
  <si>
    <t>Box20_Temp1</t>
  </si>
  <si>
    <t>Box20_Temp2</t>
  </si>
  <si>
    <t>Box20_Temp3</t>
  </si>
  <si>
    <t>Box20_Temp4</t>
  </si>
  <si>
    <t>Box20_Temp5</t>
  </si>
  <si>
    <t>Box20_Temp6</t>
  </si>
  <si>
    <t>Box21_Temp1</t>
  </si>
  <si>
    <t>Box21_Temp2</t>
  </si>
  <si>
    <t>Box21_Temp3</t>
  </si>
  <si>
    <t>Box21_Temp4</t>
  </si>
  <si>
    <t>Box21_Temp5</t>
  </si>
  <si>
    <t>Box21_Temp6</t>
  </si>
  <si>
    <t>Box22_Temp1</t>
  </si>
  <si>
    <t>Box22_Temp2</t>
  </si>
  <si>
    <t>Box22_Temp3</t>
  </si>
  <si>
    <t>Box22_Temp4</t>
  </si>
  <si>
    <t>Box22_Temp5</t>
  </si>
  <si>
    <t>Box22_Temp6</t>
  </si>
  <si>
    <t>Box23_Temp1</t>
  </si>
  <si>
    <t>Box23_Temp2</t>
  </si>
  <si>
    <t>Box23_Temp3</t>
  </si>
  <si>
    <t>Box23_Temp4</t>
  </si>
  <si>
    <t>Box23_Temp5</t>
  </si>
  <si>
    <t>Box23_Temp6</t>
  </si>
  <si>
    <t>Box24_Temp1</t>
  </si>
  <si>
    <t>Box24_Temp2</t>
  </si>
  <si>
    <t>Box24_Temp3</t>
  </si>
  <si>
    <t>Box24_Temp4</t>
  </si>
  <si>
    <t>Box24_Temp5</t>
  </si>
  <si>
    <t>Box24_Temp6</t>
  </si>
  <si>
    <t>Box25_Temp1</t>
  </si>
  <si>
    <t>Box25_Temp2</t>
  </si>
  <si>
    <t>Box25_Temp3</t>
  </si>
  <si>
    <t>Box25_Temp4</t>
  </si>
  <si>
    <t>Box25_Temp5</t>
  </si>
  <si>
    <t>Box25_Temp6</t>
  </si>
  <si>
    <t>Box27_Temp1</t>
  </si>
  <si>
    <t>Box27_Temp2</t>
  </si>
  <si>
    <t>Box27_Temp3</t>
  </si>
  <si>
    <t>Box27_Temp4</t>
  </si>
  <si>
    <t>Box27_Temp5</t>
  </si>
  <si>
    <t>Box27_Temp6</t>
  </si>
  <si>
    <t>Box28_Temp1</t>
  </si>
  <si>
    <t>Box28_Temp2</t>
  </si>
  <si>
    <t>Box28_Temp3</t>
  </si>
  <si>
    <t>Box28_Temp4</t>
  </si>
  <si>
    <t>Box28_Temp5</t>
  </si>
  <si>
    <t>Box28_Temp6</t>
  </si>
  <si>
    <t>Box29_Temp1</t>
  </si>
  <si>
    <t>Box29_Temp2</t>
  </si>
  <si>
    <t>Box29_Temp3</t>
  </si>
  <si>
    <t>Box29_Temp4</t>
  </si>
  <si>
    <t>Box29_Temp5</t>
  </si>
  <si>
    <t>Box29_Temp6</t>
  </si>
  <si>
    <t>Box30_Temp1</t>
  </si>
  <si>
    <t>Box30_Temp2</t>
  </si>
  <si>
    <t>Box30_Temp3</t>
  </si>
  <si>
    <t>Box30_Temp4</t>
  </si>
  <si>
    <t>Box30_Temp5</t>
  </si>
  <si>
    <t>Box30_Temp6</t>
  </si>
  <si>
    <t>Box31_Temp1</t>
  </si>
  <si>
    <t>Box31_Temp2</t>
  </si>
  <si>
    <t>Box31_Temp3</t>
  </si>
  <si>
    <t>Box31_Temp4</t>
  </si>
  <si>
    <t>Box31_Temp5</t>
  </si>
  <si>
    <t>Box31_Temp6</t>
  </si>
  <si>
    <t>Box32_Temp1</t>
  </si>
  <si>
    <t>Box32_Temp2</t>
  </si>
  <si>
    <t>Box32_Temp3</t>
  </si>
  <si>
    <t>Box32_Temp4</t>
  </si>
  <si>
    <t>Box32_Temp5</t>
  </si>
  <si>
    <t>Box32_Temp6</t>
  </si>
  <si>
    <t>Box33_Temp1</t>
  </si>
  <si>
    <t>Box33_Temp2</t>
  </si>
  <si>
    <t>Box33_Temp3</t>
  </si>
  <si>
    <t>Box33_Temp4</t>
  </si>
  <si>
    <t>Box33_Temp5</t>
  </si>
  <si>
    <t>Box33_Temp6</t>
  </si>
  <si>
    <t>Box34_Temp1</t>
  </si>
  <si>
    <t>Box34_Temp2</t>
  </si>
  <si>
    <t>Box34_Temp3</t>
  </si>
  <si>
    <t>Box34_Temp4</t>
  </si>
  <si>
    <t>Box34_Temp5</t>
  </si>
  <si>
    <t>Box34_Temp6</t>
  </si>
  <si>
    <t>Box35_Temp1</t>
  </si>
  <si>
    <t>Box35_Temp2</t>
  </si>
  <si>
    <t>Box35_Temp3</t>
  </si>
  <si>
    <t>Box35_Temp4</t>
  </si>
  <si>
    <t>Box35_Temp5</t>
  </si>
  <si>
    <t>Box35_Temp6</t>
  </si>
  <si>
    <t>Box36_Temp1</t>
  </si>
  <si>
    <t>Box36_Temp2</t>
  </si>
  <si>
    <t>Box36_Temp3</t>
  </si>
  <si>
    <t>Box36_Temp4</t>
  </si>
  <si>
    <t>Box36_Temp5</t>
  </si>
  <si>
    <t>Box36_Temp6</t>
  </si>
  <si>
    <t>Box37_Temp1</t>
  </si>
  <si>
    <t>Box37_Temp2</t>
  </si>
  <si>
    <t>Box37_Temp3</t>
  </si>
  <si>
    <t>Box37_Temp4</t>
  </si>
  <si>
    <t>Box37_Temp5</t>
  </si>
  <si>
    <t>Box37_Temp6</t>
  </si>
  <si>
    <t>Box38_Temp1</t>
  </si>
  <si>
    <t>Box38_Temp2</t>
  </si>
  <si>
    <t>Box38_Temp3</t>
  </si>
  <si>
    <t>Box38_Temp4</t>
  </si>
  <si>
    <t>Box38_Temp5</t>
  </si>
  <si>
    <t>Box38_Temp6</t>
  </si>
  <si>
    <t>Box39_Temp1</t>
  </si>
  <si>
    <t>Box39_Temp2</t>
  </si>
  <si>
    <t>Box39_Temp3</t>
  </si>
  <si>
    <t>Box39_Temp4</t>
  </si>
  <si>
    <t>Box39_Temp5</t>
  </si>
  <si>
    <t>Box39_Temp6</t>
  </si>
  <si>
    <t>Box40_Temp1</t>
  </si>
  <si>
    <t>Box40_Temp2</t>
  </si>
  <si>
    <t>Box40_Temp3</t>
  </si>
  <si>
    <t>Box40_Temp4</t>
  </si>
  <si>
    <t>Box40_Temp5</t>
  </si>
  <si>
    <t>Box40_Temp6</t>
  </si>
  <si>
    <t>Box02_Temp1</t>
  </si>
  <si>
    <t>soil water content 0.05m 26/1</t>
  </si>
  <si>
    <t>soil water content 0.1m 26/2</t>
  </si>
  <si>
    <t>soil water content 0.2m 26/3</t>
  </si>
  <si>
    <t>soil water content 0.3m 26/4</t>
  </si>
  <si>
    <t>soil water content 0.4m 26/5</t>
  </si>
  <si>
    <t>soil water content 0.5m 26/6</t>
  </si>
  <si>
    <t>soil temperature 0.05m 26/1</t>
  </si>
  <si>
    <t>soil temperature 0.1m 26/2</t>
  </si>
  <si>
    <t>soil temperature 0.2m 26/3</t>
  </si>
  <si>
    <t>soil temperature 0.3m 26/4</t>
  </si>
  <si>
    <t>soil temperature 0.4m 26/5</t>
  </si>
  <si>
    <t>soil temperature 0.5m 26/6</t>
  </si>
  <si>
    <t>Box26_Temp1</t>
  </si>
  <si>
    <t>Box26_Temp2</t>
  </si>
  <si>
    <t>Box26_Temp3</t>
  </si>
  <si>
    <t>Box26_Temp4</t>
  </si>
  <si>
    <t>Box26_Temp5</t>
  </si>
  <si>
    <t>Box26_Temp6</t>
  </si>
  <si>
    <t>SoilNet Node</t>
  </si>
  <si>
    <t>Soilnet Sensor</t>
  </si>
  <si>
    <t>Installation date + time</t>
  </si>
  <si>
    <t>(rough) distance from collar</t>
  </si>
  <si>
    <t>SR collar or trench</t>
  </si>
  <si>
    <t>close to tree 92; leftover Anke</t>
  </si>
  <si>
    <t>TR92-close</t>
  </si>
  <si>
    <t>TR92-far</t>
  </si>
  <si>
    <t>Tsoil 0.1m 26/1 Tree92-close</t>
  </si>
  <si>
    <t>Tsoil 0.2m 26/2 Tree92-close</t>
  </si>
  <si>
    <t>Tsoil 0.3m 26/3 Tree92-close</t>
  </si>
  <si>
    <t>Tsoil 0.1m 26/4 Tree92-far</t>
  </si>
  <si>
    <t>Tsoil 0.2m 26/5 Tree92-far</t>
  </si>
  <si>
    <t>Tsoil 0.3m 26/6 Tree92-far</t>
  </si>
  <si>
    <t>SF022_20_NE</t>
  </si>
  <si>
    <t>SF022_40_S</t>
  </si>
  <si>
    <t>SF029_60_NW</t>
  </si>
  <si>
    <t>SF029_80_NE</t>
  </si>
  <si>
    <t>SF030_10_N</t>
  </si>
  <si>
    <t>SF030_10_W</t>
  </si>
  <si>
    <t>SF030_20_S</t>
  </si>
  <si>
    <t>SF030_30_E</t>
  </si>
  <si>
    <t>SF026_10_E</t>
  </si>
  <si>
    <t>SF026_10_S</t>
  </si>
  <si>
    <t>SF026_20_W</t>
  </si>
  <si>
    <t>SF026_30_N</t>
  </si>
  <si>
    <t>SF027_20_N</t>
  </si>
  <si>
    <t>SF027_20_NE</t>
  </si>
  <si>
    <t>SF027_43_SE</t>
  </si>
  <si>
    <t>SF027_60_SW</t>
  </si>
  <si>
    <t>SF027_80_NW</t>
  </si>
  <si>
    <t>SF027_43_SE_NT1</t>
  </si>
  <si>
    <t>SF027_43_SE_NT2</t>
  </si>
  <si>
    <t>SF028_20_SE</t>
  </si>
  <si>
    <t>SF028_20_SW</t>
  </si>
  <si>
    <t>SF028_43_W</t>
  </si>
  <si>
    <t>SF028_60_NE</t>
  </si>
  <si>
    <t>SF028_80_E</t>
  </si>
  <si>
    <t>SF028_43_W_NT2</t>
  </si>
  <si>
    <t>SF028_43_W_NT1</t>
  </si>
  <si>
    <t>SF029_20_E</t>
  </si>
  <si>
    <t>SF029_20_SW</t>
  </si>
  <si>
    <t>SF029_43_SE_NT2</t>
  </si>
  <si>
    <t>SF029_43_SE_NT1</t>
  </si>
  <si>
    <t>SF068_20_NW</t>
  </si>
  <si>
    <t>SF068_20_S</t>
  </si>
  <si>
    <t>SF068_43_NE</t>
  </si>
  <si>
    <t>SF068_43_NE_NT1</t>
  </si>
  <si>
    <t>SF068_43_NE_NT2</t>
  </si>
  <si>
    <t>SF035_10_N</t>
  </si>
  <si>
    <t>SF035_10_S</t>
  </si>
  <si>
    <t>SF035_20_E</t>
  </si>
  <si>
    <t>SF035_30_W</t>
  </si>
  <si>
    <t>SF050_40_NW</t>
  </si>
  <si>
    <t>SF050_30_SE</t>
  </si>
  <si>
    <t>SF050_10_NE</t>
  </si>
  <si>
    <t>SF050_10_SW</t>
  </si>
  <si>
    <t>SF080_20_W</t>
  </si>
  <si>
    <t>SF080_20_E</t>
  </si>
  <si>
    <t>SF077_20_SW</t>
  </si>
  <si>
    <t>SF077_20_NE</t>
  </si>
  <si>
    <t>SF081_20_S</t>
  </si>
  <si>
    <t>SF081_20_N</t>
  </si>
  <si>
    <t>SF050_20_W</t>
  </si>
  <si>
    <t>SF050_40_W</t>
  </si>
  <si>
    <t>SF057_20_SE</t>
  </si>
  <si>
    <t>SF029_20_N</t>
  </si>
  <si>
    <t>SF029_20_N_NT1</t>
  </si>
  <si>
    <t>SF029_20_N_NT2</t>
  </si>
  <si>
    <t>SF217_43_NE_NT1</t>
  </si>
  <si>
    <t>SF217_43_NE_NT2</t>
  </si>
  <si>
    <t>SF106_43_N_NT1</t>
  </si>
  <si>
    <t>SF106_43_N_NT2</t>
  </si>
  <si>
    <t>SF108_43_W_NT1</t>
  </si>
  <si>
    <t>SF108_43_W_NT2</t>
  </si>
  <si>
    <t>SF143_43_E_NT1</t>
  </si>
  <si>
    <t>SF143_43_E_NT2</t>
  </si>
  <si>
    <t>SF158_43_S_NT1</t>
  </si>
  <si>
    <t>SF158_43_S_NT2</t>
  </si>
  <si>
    <t>SF282_43_SE_NT1</t>
  </si>
  <si>
    <t>SF282_43_SE_NT2</t>
  </si>
  <si>
    <t>SF106_20_E_NT1</t>
  </si>
  <si>
    <t>SF106_20_E_NT2</t>
  </si>
  <si>
    <t>SF108_20_ENE_NT1</t>
  </si>
  <si>
    <t>SF108_20_ENE_NT2</t>
  </si>
  <si>
    <t>SF114_20_N_NT1</t>
  </si>
  <si>
    <t>SF114_20_N_NT2</t>
  </si>
  <si>
    <t>SF114_43_SE_NT1</t>
  </si>
  <si>
    <t>SF114_43_SE_NT2</t>
  </si>
  <si>
    <t>SF143_20_N_NT1</t>
  </si>
  <si>
    <t>SF143_20_N_NT2</t>
  </si>
  <si>
    <t>SF158_20_ENE_NT1</t>
  </si>
  <si>
    <t>SF158_20_ENE_NT2</t>
  </si>
  <si>
    <t>SF193_43_S_NT1</t>
  </si>
  <si>
    <t>SF193_43_S_NT2</t>
  </si>
  <si>
    <t>SF214_43_SE_NT1</t>
  </si>
  <si>
    <t>SF214_43_SE_NT2</t>
  </si>
  <si>
    <t>SF215_43_SW_NT1</t>
  </si>
  <si>
    <t>SF215_43_SW_NT2</t>
  </si>
  <si>
    <t>SF235_43_SW_NT2</t>
  </si>
  <si>
    <t>SF235_43_SW_NT1</t>
  </si>
  <si>
    <t>SF282_20_N_NT1</t>
  </si>
  <si>
    <t>SF282_20_N_NT2</t>
  </si>
  <si>
    <t>Box01_Moist1</t>
  </si>
  <si>
    <t>soil water content 0.1m 1/1</t>
  </si>
  <si>
    <t>SWC 0.1m 1/1</t>
  </si>
  <si>
    <t>Box01_Moist2</t>
  </si>
  <si>
    <t>Box01_Moist3</t>
  </si>
  <si>
    <t>Box01_Moist4</t>
  </si>
  <si>
    <t>Box01_Moist5</t>
  </si>
  <si>
    <t>Box01_Moist6</t>
  </si>
  <si>
    <t>SWC 0.1m 2/1</t>
  </si>
  <si>
    <t>soil water content 0.15m 2/2</t>
  </si>
  <si>
    <t>soil water content 0.2m 2/3</t>
  </si>
  <si>
    <t>soil water content 0.3m 2/4</t>
  </si>
  <si>
    <t>soil water content 0.4m 2/5</t>
  </si>
  <si>
    <t>soil water content 0.5m 2/6</t>
  </si>
  <si>
    <t>soil water content 0.15m 1/2</t>
  </si>
  <si>
    <t>soil water content 0.2m 1/3</t>
  </si>
  <si>
    <t>soil water content 0.3m 1/4</t>
  </si>
  <si>
    <t>soil water content 0.4m 1/5</t>
  </si>
  <si>
    <t>soil water content 0.5m 1/6</t>
  </si>
  <si>
    <t>SWC 0.15m 1/2</t>
  </si>
  <si>
    <t>SWC 0.2m 1/3</t>
  </si>
  <si>
    <t>SWC 0.3m 1/4</t>
  </si>
  <si>
    <t>SWC 0.4m 1/5</t>
  </si>
  <si>
    <t>SWC 0.5m 1/6</t>
  </si>
  <si>
    <t>SWC 0.15m 2/2</t>
  </si>
  <si>
    <t>SWC 0.2m 2/3</t>
  </si>
  <si>
    <t>SWC 0.3m 2/4</t>
  </si>
  <si>
    <t>SWC 0.4m 2/5</t>
  </si>
  <si>
    <t>SWC 0.5m 2/6</t>
  </si>
  <si>
    <t>SWC 0.1m 3/1</t>
  </si>
  <si>
    <t>SWC 0.15m 3/2</t>
  </si>
  <si>
    <t>SWC 0.2m 3/3</t>
  </si>
  <si>
    <t>SWC 0.3m 3/4</t>
  </si>
  <si>
    <t>SWC 0.4m 3/5</t>
  </si>
  <si>
    <t>SWC 0.5m 3/6</t>
  </si>
  <si>
    <t>soil water content 0.15m 3/2</t>
  </si>
  <si>
    <t>soil water content 0.2m 3/3</t>
  </si>
  <si>
    <t>soil water content 0.3m 3/4</t>
  </si>
  <si>
    <t>soil water content 0.4m 3/5</t>
  </si>
  <si>
    <t>soil water content 0.5m 3/6</t>
  </si>
  <si>
    <t>soil water content 0.1m 4/1</t>
  </si>
  <si>
    <t>soil water content 0.2m 4/2</t>
  </si>
  <si>
    <t>soil water content 0.4m 4/3</t>
  </si>
  <si>
    <t>soil water content 0.1m 5/4</t>
  </si>
  <si>
    <t>Box05_Moist1</t>
  </si>
  <si>
    <t>Box05_Moist2</t>
  </si>
  <si>
    <t>Box05_Moist3</t>
  </si>
  <si>
    <t>Box05_Moist4</t>
  </si>
  <si>
    <t>Box05_Moist5</t>
  </si>
  <si>
    <t>Box05_Moist6</t>
  </si>
  <si>
    <t>SWC 0.1m 5/4</t>
  </si>
  <si>
    <t>SWC 0.2m 5/5</t>
  </si>
  <si>
    <t>SWC 0.4m 5/6</t>
  </si>
  <si>
    <t>node in pit 5</t>
  </si>
  <si>
    <t>SWC 0.1m 4/1</t>
  </si>
  <si>
    <t>SWC 0.2m 4/2</t>
  </si>
  <si>
    <t>SWC 0.4m 4/3</t>
  </si>
  <si>
    <t>soil water content 0.1m 6/1</t>
  </si>
  <si>
    <t>soil water content 0.15m 6/2</t>
  </si>
  <si>
    <t>SWC 0.1m 6/1</t>
  </si>
  <si>
    <t>SWC 0.15m 6/2</t>
  </si>
  <si>
    <t>SWC 0.2m 6/3</t>
  </si>
  <si>
    <t>SWC 0.3m 6/4</t>
  </si>
  <si>
    <t>SWC 0.4m 6/5</t>
  </si>
  <si>
    <t>SWC 0.5m 6/6</t>
  </si>
  <si>
    <t>node between 12 and 13</t>
  </si>
  <si>
    <t>node 15</t>
  </si>
  <si>
    <t>height asl</t>
  </si>
  <si>
    <t>soil temperature 0.1m 1/1</t>
  </si>
  <si>
    <t>soil temperature 0.15m 1/2</t>
  </si>
  <si>
    <t>soil temperature 0.2m 1/3</t>
  </si>
  <si>
    <t>soil temperature 0.3m 1/4</t>
  </si>
  <si>
    <t>soil temperature 0.4m 1/5</t>
  </si>
  <si>
    <t>soil temperature 0.5m 1/6</t>
  </si>
  <si>
    <t>soil temperature 0.15m 2/2</t>
  </si>
  <si>
    <t>soil temperature 0.2m 2/3</t>
  </si>
  <si>
    <t>soil temperature 0.3m 2/4</t>
  </si>
  <si>
    <t>soil temperature 0.4m 2/5</t>
  </si>
  <si>
    <t>soil temperature 0.5m 2/6</t>
  </si>
  <si>
    <t>soil temperature 0.15m 3/2</t>
  </si>
  <si>
    <t>soil temperature 0.2m 3/3</t>
  </si>
  <si>
    <t>soil temperature 0.3m 3/4</t>
  </si>
  <si>
    <t>soil temperature 0.4m 3/5</t>
  </si>
  <si>
    <t>soil temperature 0.5m 3/6</t>
  </si>
  <si>
    <t>soil temperature 0.1m 4/1</t>
  </si>
  <si>
    <t>soil temperature 0.2m 4/2</t>
  </si>
  <si>
    <t>soil temperature 0.4m 4/3</t>
  </si>
  <si>
    <t>soil temperature 0.1m 5/4</t>
  </si>
  <si>
    <t>soil temperature 0.1m 6/1</t>
  </si>
  <si>
    <t>soil temperature 0.15m 6/2</t>
  </si>
  <si>
    <t>Tsoil 0.1m 1/1</t>
  </si>
  <si>
    <t>Tsoil 0.15m 1/2</t>
  </si>
  <si>
    <t>Tsoil 0.2m 1/3</t>
  </si>
  <si>
    <t>Tsoil 0.3m 1/4</t>
  </si>
  <si>
    <t>Tsoil 0.4m 1/5</t>
  </si>
  <si>
    <t>Tsoil 0.5m 1/6</t>
  </si>
  <si>
    <t>Tsoil 0.1m 2/1</t>
  </si>
  <si>
    <t>Tsoil 0.15m 2/2</t>
  </si>
  <si>
    <t>Tsoil 0.2m 2/3</t>
  </si>
  <si>
    <t>Tsoil 0.3m 2/4</t>
  </si>
  <si>
    <t>Tsoil 0.4m 2/5</t>
  </si>
  <si>
    <t>Tsoil 0.5m 2/6</t>
  </si>
  <si>
    <t>Tsoil 0.1m 3/1</t>
  </si>
  <si>
    <t>Tsoil 0.15m 3/2</t>
  </si>
  <si>
    <t>Tsoil 0.2m 3/3</t>
  </si>
  <si>
    <t>Tsoil 0.3m 3/4</t>
  </si>
  <si>
    <t>Tsoil 0.4m 3/5</t>
  </si>
  <si>
    <t>Tsoil 0.5m 3/6</t>
  </si>
  <si>
    <t>Tsoil 0.1m 4/1</t>
  </si>
  <si>
    <t>Tsoil 0.2m 4/2</t>
  </si>
  <si>
    <t>Tsoil 0.4m 4/3</t>
  </si>
  <si>
    <t>Tsoil 0.1m 5/4</t>
  </si>
  <si>
    <t>Tsoil 0.2m 5/5</t>
  </si>
  <si>
    <t>Tsoil 0.4m 5/6</t>
  </si>
  <si>
    <t>Tsoil 0.1m 6/1</t>
  </si>
  <si>
    <t>Tsoil 0.15m 6/2</t>
  </si>
  <si>
    <t>Tsoil 0.2m 6/3</t>
  </si>
  <si>
    <t>Tsoil 0.3m 6/4</t>
  </si>
  <si>
    <t>Tsoil 0.4m 6/5</t>
  </si>
  <si>
    <t>Tsoil 0.5m 6/6</t>
  </si>
  <si>
    <t>Box01_Temp1</t>
  </si>
  <si>
    <t>Box01_Temp2</t>
  </si>
  <si>
    <t>Box01_Temp3</t>
  </si>
  <si>
    <t>Box01_Temp4</t>
  </si>
  <si>
    <t>Box01_Temp5</t>
  </si>
  <si>
    <t>Box01_Temp6</t>
  </si>
  <si>
    <t>Box05_Temp1</t>
  </si>
  <si>
    <t>Box05_Temp2</t>
  </si>
  <si>
    <t>Box05_Temp3</t>
  </si>
  <si>
    <t>Box05_Temp4</t>
  </si>
  <si>
    <t>Box05_Temp5</t>
  </si>
  <si>
    <t>Box05_Temp6</t>
  </si>
  <si>
    <t>contsrhhDDMMYYYY_level1.csv</t>
  </si>
  <si>
    <t>Claudia</t>
  </si>
  <si>
    <t>extern soil temp sensor</t>
  </si>
  <si>
    <t>extern soil moisture sensor</t>
  </si>
  <si>
    <t>Chamber temperature</t>
  </si>
  <si>
    <t>Start value CO2</t>
  </si>
  <si>
    <t>Expon CO2 Flux</t>
  </si>
  <si>
    <t>Fitting quality expon. Flux</t>
  </si>
  <si>
    <t>Lin CO2 Flux</t>
  </si>
  <si>
    <t>Fitting quality lin. Flux</t>
  </si>
  <si>
    <t>Start value H2O</t>
  </si>
  <si>
    <t>°C</t>
  </si>
  <si>
    <t>ppm</t>
  </si>
  <si>
    <t>µmol/(m2 s)</t>
  </si>
  <si>
    <t>Range CO2</t>
  </si>
  <si>
    <t>rg_CO2</t>
  </si>
  <si>
    <t>Range H2O</t>
  </si>
  <si>
    <t>H2O_range</t>
  </si>
  <si>
    <t>Start_CO2</t>
  </si>
  <si>
    <t>Exp_Flux</t>
  </si>
  <si>
    <t>Exp_FluxCV</t>
  </si>
  <si>
    <t>Lin_Flux</t>
  </si>
  <si>
    <t>Lin_FluxCV</t>
  </si>
  <si>
    <t>H2O_start</t>
  </si>
  <si>
    <t>Mean_V2</t>
  </si>
  <si>
    <t>Soil_Moist_V3</t>
  </si>
  <si>
    <t>Tcham</t>
  </si>
  <si>
    <t>SF029_43_SE</t>
  </si>
  <si>
    <t>SF058_20_S</t>
  </si>
  <si>
    <t>SF_1_1_Tot</t>
  </si>
  <si>
    <t>SF_1_2_Tot</t>
  </si>
  <si>
    <t>SF_1_3_Tot</t>
  </si>
  <si>
    <t>SF_3_1_Tot</t>
  </si>
  <si>
    <t>SF_3_2_Tot</t>
  </si>
  <si>
    <t>SF_3_3_Tot</t>
  </si>
  <si>
    <t>SF033_20_NE</t>
  </si>
  <si>
    <t>SF033_20_NE_NT1</t>
  </si>
  <si>
    <t>SF033_20_NE_NT2</t>
  </si>
  <si>
    <t>SF048_20_N</t>
  </si>
  <si>
    <t>SF048_20_N_NT1</t>
  </si>
  <si>
    <t>SF048_20_N_NT2</t>
  </si>
  <si>
    <t>SF056_20_N</t>
  </si>
  <si>
    <t>SF056_20_N_NT1</t>
  </si>
  <si>
    <t>SF056_20_N_NT2</t>
  </si>
  <si>
    <t>SF057_20_N</t>
  </si>
  <si>
    <t>SF057_20_N_NT1</t>
  </si>
  <si>
    <t>SF057_20_N_NT2</t>
  </si>
  <si>
    <t>SF058_20_ENE</t>
  </si>
  <si>
    <t>SF058_20_ENE_NT1</t>
  </si>
  <si>
    <t>SF057_43_NW</t>
  </si>
  <si>
    <t>SF058_43_N</t>
  </si>
  <si>
    <t>SF058_43_N_NT1</t>
  </si>
  <si>
    <t>SF058_43_N_NT2</t>
  </si>
  <si>
    <t xml:space="preserve">!!!! Blank in Header !!!!! </t>
  </si>
  <si>
    <t>SF185_10_ENE [mV]</t>
  </si>
  <si>
    <t>SF185_10_W [mV]</t>
  </si>
  <si>
    <t>SF188_20_ENE [mV]</t>
  </si>
  <si>
    <t>SF188_20_N [mV]</t>
  </si>
  <si>
    <t>SF190_10_N [mV]</t>
  </si>
  <si>
    <t>SF301_20_N [mV]</t>
  </si>
  <si>
    <t>SF301_20_W [mV]</t>
  </si>
  <si>
    <t>SF233_20_N [mV]</t>
  </si>
  <si>
    <t>SF233_20_N_NT1 [mV]</t>
  </si>
  <si>
    <t>SF233_20_N_NT2 [mV]</t>
  </si>
  <si>
    <t>SF236_20_N [mV]</t>
  </si>
  <si>
    <t>SF236_20_N_NT1 [mV]</t>
  </si>
  <si>
    <t>SF236_20_N_NT2 [mV]</t>
  </si>
  <si>
    <t>SF193_20_E [mV]</t>
  </si>
  <si>
    <t>SF193_20_E_NT1 [mV]</t>
  </si>
  <si>
    <t>SF193_20_E_NT2 [mV]</t>
  </si>
  <si>
    <t>SF214_20_W [mV]</t>
  </si>
  <si>
    <t>SF214_20_W_NT1 [mV]</t>
  </si>
  <si>
    <t>SF214_20_W_NT2 [mV]</t>
  </si>
  <si>
    <t>SF185_10_ENE</t>
  </si>
  <si>
    <t>sap flow tree 185 - 10mm - ENE</t>
  </si>
  <si>
    <t>SF185_10_W</t>
  </si>
  <si>
    <t>sap flow tree 185 - 10mm - W</t>
  </si>
  <si>
    <t>SF188_20_ENE</t>
  </si>
  <si>
    <t>sap flow tree 188 - 20mm - ENE</t>
  </si>
  <si>
    <t>SF188_20_N</t>
  </si>
  <si>
    <t>sap flow tree 188 - 20mm - N</t>
  </si>
  <si>
    <t>SF190_10_N</t>
  </si>
  <si>
    <t>sap flow tree 190 - 10mm - N</t>
  </si>
  <si>
    <t>SF301_20_N</t>
  </si>
  <si>
    <t>sap flow tree 301 - 20mm - N</t>
  </si>
  <si>
    <t>SF301_20_W</t>
  </si>
  <si>
    <t>sap flow tree 301 - 20mm - W</t>
  </si>
  <si>
    <t>SF233_20_N</t>
  </si>
  <si>
    <t>sap flow tree 233 - 20mm - N</t>
  </si>
  <si>
    <t>SF233_20_N_NT1</t>
  </si>
  <si>
    <t>sap flow tree 233 - 20mm - N_NT1</t>
  </si>
  <si>
    <t>sap flow tree 233 - 20mm - N_NT2</t>
  </si>
  <si>
    <t>SF233_20_N_NT2</t>
  </si>
  <si>
    <t>SF236_20_N</t>
  </si>
  <si>
    <t>sap flow tree 236 - 20mm - N</t>
  </si>
  <si>
    <t>SF236_20_N_NT1</t>
  </si>
  <si>
    <t>sap flow tree 236 - 20mm - N_NT1</t>
  </si>
  <si>
    <t>sap flow tree 236 - 20mm - N_NT2</t>
  </si>
  <si>
    <t>SF236_20_N_NT2</t>
  </si>
  <si>
    <t>SF193_20_E</t>
  </si>
  <si>
    <t>sap flow tree 193 - 20mm - E</t>
  </si>
  <si>
    <t>SF193_20_E_NT1</t>
  </si>
  <si>
    <t>sap flow tree 193 - 20mm - E_NT1</t>
  </si>
  <si>
    <t>sap flow tree 193 - 20mm - E_NT2</t>
  </si>
  <si>
    <t>SF193_20_E_NT2</t>
  </si>
  <si>
    <t>SF214_20_W</t>
  </si>
  <si>
    <t>SF214_20_W_NT1</t>
  </si>
  <si>
    <t>SF214_20_W_NT2</t>
  </si>
  <si>
    <t>SHF01a</t>
  </si>
  <si>
    <t>SHF02b</t>
  </si>
  <si>
    <t>SHF04</t>
  </si>
  <si>
    <t>SHF05</t>
  </si>
  <si>
    <t>SHF06</t>
  </si>
  <si>
    <t>limits</t>
  </si>
  <si>
    <t>check_battery length=7d</t>
  </si>
  <si>
    <t>compare close sensors</t>
  </si>
  <si>
    <t>install_date</t>
  </si>
  <si>
    <t>man_flag</t>
  </si>
  <si>
    <t>undef</t>
  </si>
  <si>
    <t>constant length=5h eps=0.0001</t>
  </si>
  <si>
    <t>SWDR SWUR</t>
  </si>
  <si>
    <t>SWDR LWDR</t>
  </si>
  <si>
    <t>SWUR LWUR</t>
  </si>
  <si>
    <t>PARU50 PARD50</t>
  </si>
  <si>
    <t>compare_precip rise_thres=8.0/h prec_thres=0.1/h prec_length=1h</t>
  </si>
  <si>
    <t>MAD deriv=2 z=7 length=180d</t>
  </si>
  <si>
    <t>VGL mit SWDRspn1 aus auf Monatsbasis Vorjahr um Degradierung zu detektieren</t>
  </si>
  <si>
    <t>compare thres_CNR4_SPN1=50</t>
  </si>
  <si>
    <t>Konstanz nicht möglich bei &gt;100umol/m2, Wert prüfen1umol..</t>
  </si>
  <si>
    <t>compare thres_CNR4_LI190=50</t>
  </si>
  <si>
    <t>airpres33 Tair33 RH33</t>
  </si>
  <si>
    <t>airpres33 Tair33</t>
  </si>
  <si>
    <t>airpres29 Tair29PT</t>
  </si>
  <si>
    <t>Flag_1</t>
  </si>
  <si>
    <t>Flag_2</t>
  </si>
  <si>
    <t>Flag_3</t>
  </si>
  <si>
    <t>Flag_4</t>
  </si>
  <si>
    <t>Flag_5</t>
  </si>
  <si>
    <t>Flag_6</t>
  </si>
  <si>
    <t>Flag_7</t>
  </si>
  <si>
    <t>Flag_8</t>
  </si>
  <si>
    <t>Alert_1</t>
  </si>
  <si>
    <t>Alert_2</t>
  </si>
  <si>
    <t>Alert_3</t>
  </si>
  <si>
    <t>comment</t>
  </si>
  <si>
    <t>cross_flagging</t>
  </si>
  <si>
    <t>PARU08 PARD08</t>
  </si>
  <si>
    <t>SWDR SWUR LWDR LWUR Tpyr</t>
  </si>
  <si>
    <t>airpres50 Tair50HMP RH50HMP</t>
  </si>
  <si>
    <t>Tair50HMP RH50HMP airpres50</t>
  </si>
  <si>
    <t>Tair50HMP airpres50</t>
  </si>
  <si>
    <t>Tair08WXT RH08WXT</t>
  </si>
  <si>
    <t>airpres08WXT Tair08PT RH08WXT</t>
  </si>
  <si>
    <t>Tair08PT airpres08WXT</t>
  </si>
  <si>
    <t>Tair04PT airpres08WXT</t>
  </si>
  <si>
    <t>Tair01PT airpres08WXT</t>
  </si>
  <si>
    <t>CSATx CSATy</t>
  </si>
  <si>
    <t>limit_max=14500</t>
  </si>
  <si>
    <t>albedo of PAR (PARU/PARD*100)</t>
  </si>
  <si>
    <t>PARU PARD</t>
  </si>
  <si>
    <t>diff(airpres08WXT-airpres50&gt;10)</t>
  </si>
  <si>
    <t>SWUR SWDR</t>
  </si>
  <si>
    <t>SWDR SWUR LWDR LWUR</t>
  </si>
  <si>
    <t>PAlbedo</t>
  </si>
  <si>
    <t>SHF01 SHF02 SHF03 SHF04 SHF05 SHF06</t>
  </si>
  <si>
    <t>dew point temperature from Tair and RH</t>
  </si>
  <si>
    <t>specific humidity from airpres Tair RH</t>
  </si>
  <si>
    <t>saturation vapour pressure from Tair</t>
  </si>
  <si>
    <t>SHF01 SHF02 SHF03</t>
  </si>
  <si>
    <t>r per interval</t>
  </si>
  <si>
    <t>Flag_0</t>
  </si>
  <si>
    <t>maintenance</t>
  </si>
  <si>
    <t>hits/cm**2</t>
  </si>
  <si>
    <t>constant length=10h eps=0.01</t>
  </si>
  <si>
    <t>Trad50s Trad_pyr</t>
  </si>
  <si>
    <t>Trad50n Trad_pyr</t>
  </si>
  <si>
    <t>Trad50s Trad50n</t>
  </si>
  <si>
    <t>SF108_20_ENE_NT1 SF108_20_ENE_NT2</t>
  </si>
  <si>
    <t>SWDR LWDR SWUR LWUR</t>
  </si>
  <si>
    <t>Tdew</t>
  </si>
  <si>
    <t>sh</t>
  </si>
  <si>
    <t>Tair_KS1 RH_KS1 airpres_KS1</t>
  </si>
  <si>
    <t>Tpot</t>
  </si>
  <si>
    <t>H2Oc</t>
  </si>
  <si>
    <t>rho</t>
  </si>
  <si>
    <t>VPact</t>
  </si>
  <si>
    <t>VPdef</t>
  </si>
  <si>
    <t>Tair_KS1 airpres_KS1</t>
  </si>
  <si>
    <t>Tair_KS2 RH_KS2</t>
  </si>
  <si>
    <t>Tair_KS2 RH_KS2 airpres_KS2</t>
  </si>
  <si>
    <t>Tair_KS2 airpres_KS2</t>
  </si>
  <si>
    <t>SWC 0.05m 20/1 SR-TC-Cont2-L</t>
  </si>
  <si>
    <t>SWC 0.1m 20/2 SR-TC-Cont2-L</t>
  </si>
  <si>
    <t>SWC 0.2m 20/3 SR-TC-Cont2-L</t>
  </si>
  <si>
    <t>SWC 0.3m 20/4 SR-TC-Cont2-L</t>
  </si>
  <si>
    <t>SWC 0.4m 20/5 SR-TC-Cont2-L</t>
  </si>
  <si>
    <t>SWC 0.6m 20/6 SR-TC-Cont2-L</t>
  </si>
  <si>
    <t>SWC 0.05m 23/1 SR-NTC-Cont2-R</t>
  </si>
  <si>
    <t>SWC 0.1m 23/2 SR-NTC-Cont2-R</t>
  </si>
  <si>
    <t>SWC 0.2m 23/3 SR-NTC-Cont2-R</t>
  </si>
  <si>
    <t>SWC 0.3m 23/4 SR-NTC-Cont2-R</t>
  </si>
  <si>
    <t>SWC 0.4m 23/5 SR-NTC-Cont2-R</t>
  </si>
  <si>
    <t>SWC 0.5m 23/6 SR-NTC-Cont2-R</t>
  </si>
  <si>
    <t>SWC 0.05m 25/1 SR-NTC-Cont2-L</t>
  </si>
  <si>
    <t>SWC 0.1m 25/2 SR-NTC-Cont2-L</t>
  </si>
  <si>
    <t>SWC 0.2m 25/3 SR-NTC-Cont2-L</t>
  </si>
  <si>
    <t>SWC 0.3m 25/4 SR-NTC-Cont2-L</t>
  </si>
  <si>
    <t>SWC 0.4m 25/5 SR-NTC-Cont2-L</t>
  </si>
  <si>
    <t>SWC 0.5m 25/6 SR-NTC-Cont2-L</t>
  </si>
  <si>
    <t>SWC 0.05m 28/1 SR-NTDL-Cont1-R</t>
  </si>
  <si>
    <t>SWC 0.1m 28/2 SR-NTDL-Cont1-R</t>
  </si>
  <si>
    <t>SWC 0.2m 28/3 SR-NTDL-Cont1-R</t>
  </si>
  <si>
    <t>SWC 0.3m 28/4 SR-NTDL-Cont1-R</t>
  </si>
  <si>
    <t>SWC 0.4m 28/5 SR-NTDL-Cont1-R</t>
  </si>
  <si>
    <t>SWC 0.5m 28/6 SR-NTDL-Cont1-R</t>
  </si>
  <si>
    <t>SWC 0.1m 29/1 SR-TC-Cont2-R</t>
  </si>
  <si>
    <t>SWC 0.2m 29/2 SR-TC-Cont2-R</t>
  </si>
  <si>
    <t>SWC 0.3m 29/3 SR-TC-Cont2-R</t>
  </si>
  <si>
    <t>SWC 0.4m 29/4 SR-TC-Cont2-R</t>
  </si>
  <si>
    <t>SWC 0.5m 29/5 SR-TC-Cont2-R</t>
  </si>
  <si>
    <t>SWC 0.6m 29/6 SR-TC-Cont2-R</t>
  </si>
  <si>
    <t>SWC 0.05m 34/1 SR-TDL-Cont1-R</t>
  </si>
  <si>
    <t>SWC 0.1m 34/2 SR-TDL-Cont1-R</t>
  </si>
  <si>
    <t>SWC 0.2m 34/3 SR-TDL-Cont1-R</t>
  </si>
  <si>
    <t>SWC 0.3m 34/4 SR-TDL-Cont1-R</t>
  </si>
  <si>
    <t>SWC 0.4m 34/5 SR-TDL-Cont1-R</t>
  </si>
  <si>
    <t>SWC 0.5m 34/6 SR-TDL-Cont1-R</t>
  </si>
  <si>
    <t>SWC 0.05m 36/1 SR-NTDL-Cont1-L</t>
  </si>
  <si>
    <t>SWC 0.1m 36/2 SR-NTDL-Cont1-L</t>
  </si>
  <si>
    <t>SWC 0.2m 36/3 SR-NTDL-Cont1-L</t>
  </si>
  <si>
    <t>SWC 0.3m 36/4 SR-NTDL-Cont1-L</t>
  </si>
  <si>
    <t>SWC 0.4m 36/5 SR-NTDL-Cont1-L</t>
  </si>
  <si>
    <t>SWC 0.5m 36/6 SR-NTDL-Cont1-L</t>
  </si>
  <si>
    <t>SWC 0.2m 37/1 SR-TDL-Cont1-L</t>
  </si>
  <si>
    <t>SWC 0.3m 37/2 SR-TDL-Cont1-L</t>
  </si>
  <si>
    <t>SWC 0.4m 37/3 SR-TDL-Cont1-L</t>
  </si>
  <si>
    <t>SWC 0.6m 37/5 SR-TDL-Cont1-L</t>
  </si>
  <si>
    <t>SWC 0.6m 37/6 SR-TDL-Cont1-L</t>
  </si>
  <si>
    <t>SR-NTDL-Cont1-L</t>
  </si>
  <si>
    <t>SR-TDL-Cont1-L</t>
  </si>
  <si>
    <t>SR-TDL-Cont1-R</t>
  </si>
  <si>
    <t>SR-TC-Cont2-R</t>
  </si>
  <si>
    <t>SR-NTDL-Cont1-R</t>
  </si>
  <si>
    <t>SR-NTC-Cont2-L</t>
  </si>
  <si>
    <t>SR-NTC-Cont2-R</t>
  </si>
  <si>
    <t>SR-TC-Cont2-L</t>
  </si>
  <si>
    <t>left profile in SRCont2, east side, control litter</t>
  </si>
  <si>
    <t>right profile in SR-NT-Trench 1, west, control litter</t>
  </si>
  <si>
    <t>limit min/max</t>
  </si>
  <si>
    <t>remove 3 values after  calibration</t>
  </si>
  <si>
    <t>limits min/max</t>
  </si>
  <si>
    <t>T_water</t>
  </si>
  <si>
    <t>SM040</t>
  </si>
  <si>
    <t>SM070</t>
  </si>
  <si>
    <t>H1_Ptemp</t>
  </si>
  <si>
    <t>H1_Voltage</t>
  </si>
  <si>
    <t>Tair_H</t>
  </si>
  <si>
    <t>RH_H</t>
  </si>
  <si>
    <t>HMPFan_H</t>
  </si>
  <si>
    <t>airpres_H</t>
  </si>
  <si>
    <t>precip_H</t>
  </si>
  <si>
    <t>T_Waterlevel</t>
  </si>
  <si>
    <t>SMP50</t>
  </si>
  <si>
    <t>SMP70</t>
  </si>
  <si>
    <t>short wave upward radiation</t>
  </si>
  <si>
    <t>long wave downward radiation</t>
  </si>
  <si>
    <t>long wave upward radiation</t>
  </si>
  <si>
    <t>body temp of CNR4</t>
  </si>
  <si>
    <t>rel. humidity</t>
  </si>
  <si>
    <t>ventilation HMP</t>
  </si>
  <si>
    <t>PAR downward</t>
  </si>
  <si>
    <t>short wave downward radiation from SPN1</t>
  </si>
  <si>
    <t>diffuse radiation from SPN1</t>
  </si>
  <si>
    <t>sun status from SPN1</t>
  </si>
  <si>
    <t>snow or vegetation height</t>
  </si>
  <si>
    <t>waterlevel (sonde position in 3m)</t>
  </si>
  <si>
    <t>temperature water</t>
  </si>
  <si>
    <t>heating of CNR4</t>
  </si>
  <si>
    <t>soil moisture in 10cm depth</t>
  </si>
  <si>
    <t>soil moisture in 20cm depth</t>
  </si>
  <si>
    <t>soil moisture in 30cm depth</t>
  </si>
  <si>
    <t>soil moisture in 40cm depth</t>
  </si>
  <si>
    <t>soil moisture in 50cm depth</t>
  </si>
  <si>
    <t>soil moisture in 70cm depth</t>
  </si>
  <si>
    <t>logger panel temperature H1</t>
  </si>
  <si>
    <t>Logger voltage H1</t>
  </si>
  <si>
    <t>H1</t>
  </si>
  <si>
    <t>CR3H1_H1_YYYY_MM_DD_hhmm.level1.csv</t>
  </si>
  <si>
    <t>ST040</t>
  </si>
  <si>
    <t>SHFsc01</t>
  </si>
  <si>
    <t>SHFsc01cal</t>
  </si>
  <si>
    <t>H2_Ptemp</t>
  </si>
  <si>
    <t>H2_Voltage</t>
  </si>
  <si>
    <t>Trad_H</t>
  </si>
  <si>
    <t>soil temperature 5cm CS230</t>
  </si>
  <si>
    <t>soil temperature 10cm CS230</t>
  </si>
  <si>
    <t>soil temperature 20cm CS230</t>
  </si>
  <si>
    <t>soil temperature 30cm CS230</t>
  </si>
  <si>
    <t>soil temperature 40cm CS230</t>
  </si>
  <si>
    <t>soil temperature 50cm CS230</t>
  </si>
  <si>
    <t>soil temperature 100cm CS230</t>
  </si>
  <si>
    <t>soil temperature above heat flux plate1</t>
  </si>
  <si>
    <t>soil temperature above heat flux plate2</t>
  </si>
  <si>
    <t>soil temperature above heat flux plate3</t>
  </si>
  <si>
    <t>soil heat flux plate 1</t>
  </si>
  <si>
    <t>cal for soil heat flux 1</t>
  </si>
  <si>
    <t>Trad from IR120 calculated in logger</t>
  </si>
  <si>
    <t>logger panel temperature H2</t>
  </si>
  <si>
    <t>Logger voltage H2</t>
  </si>
  <si>
    <t>H2</t>
  </si>
  <si>
    <t>CR1H2_H2_YYYY_MM_DD_hhmm.level1.csv</t>
  </si>
  <si>
    <t>PAR upward</t>
  </si>
  <si>
    <t>dew point temperature from Tair_H and RH_H</t>
  </si>
  <si>
    <t>specific humidity from airpres Tair_H RH_H</t>
  </si>
  <si>
    <t>saturation vapour pressure from Tair_H</t>
  </si>
  <si>
    <t>actual vapour pressure from Tair_H and RH_H</t>
  </si>
  <si>
    <t>vapour pressure deficit from Tair_H and RH_H</t>
  </si>
  <si>
    <t>air density from Tair_H RH_H airpres_H</t>
  </si>
  <si>
    <t>potential temperature from Tair_H airpres_H</t>
  </si>
  <si>
    <t>water vapour concentration (from airpres_H Tair_H RH_H)</t>
  </si>
  <si>
    <t>mean soil heat flux (from 3 soil heat flux plates)</t>
  </si>
  <si>
    <t>Tair_H RH_H</t>
  </si>
  <si>
    <t>airpres_H Tair_H RH_H</t>
  </si>
  <si>
    <t>Tair_H RH_H airpres_H</t>
  </si>
  <si>
    <t>Tair_H airpres_H</t>
  </si>
  <si>
    <t>SF057_43_NW_NT1</t>
  </si>
  <si>
    <t>SF057_43_NW_NT2</t>
  </si>
  <si>
    <t>WD49</t>
  </si>
  <si>
    <t>VPmax</t>
  </si>
  <si>
    <t>WD</t>
  </si>
  <si>
    <t>dendrometer tree 236</t>
  </si>
  <si>
    <t>dendro_236</t>
  </si>
  <si>
    <t>stem_inc_236</t>
  </si>
  <si>
    <t>SMSR01</t>
  </si>
  <si>
    <t>SMSR02</t>
  </si>
  <si>
    <t>SMSR03</t>
  </si>
  <si>
    <t>SMSR04</t>
  </si>
  <si>
    <t>SMSR05</t>
  </si>
  <si>
    <t>SMSR06</t>
  </si>
  <si>
    <t>SMSR07</t>
  </si>
  <si>
    <t>SMSR08</t>
  </si>
  <si>
    <t>soil moisture SRchamber01 10cm depth</t>
  </si>
  <si>
    <t>soil moisture SRchamber01 30cm depth</t>
  </si>
  <si>
    <t>soil moisture SRchamber02 10cm depth</t>
  </si>
  <si>
    <t>soil moisture SRchamber02 30cm depth</t>
  </si>
  <si>
    <t>soil moisture SRchamber03 10cm depth</t>
  </si>
  <si>
    <t>soil moisture SRchamber03 30cm depth</t>
  </si>
  <si>
    <t>soil moisture SRchamber04 10cm depth</t>
  </si>
  <si>
    <t>soil moisture SRchamber04 30cm depth</t>
  </si>
  <si>
    <t>nothing</t>
  </si>
  <si>
    <t>CSATz</t>
  </si>
  <si>
    <t>CSATc</t>
  </si>
  <si>
    <t>SwitchSPN1</t>
  </si>
  <si>
    <t>dendrometer tree 025</t>
  </si>
  <si>
    <t>dendro_025</t>
  </si>
  <si>
    <t>Dummy</t>
  </si>
  <si>
    <t>dendrometer tree 115</t>
  </si>
  <si>
    <t>dendro_115</t>
  </si>
  <si>
    <t>dendrometer tree 128</t>
  </si>
  <si>
    <t>dendrometer tree 129</t>
  </si>
  <si>
    <t>dendrometer tree 136</t>
  </si>
  <si>
    <t>dendro_128</t>
  </si>
  <si>
    <t>dendro_129</t>
  </si>
  <si>
    <t>dendro_136</t>
  </si>
  <si>
    <t>windspeed_y</t>
  </si>
  <si>
    <t>windspeed_x</t>
  </si>
  <si>
    <t>SF068_43_NW_NT2</t>
  </si>
  <si>
    <t>SF058_20_ENE_NT2</t>
  </si>
  <si>
    <t>Sonic err1</t>
  </si>
  <si>
    <t>Sonic err2</t>
  </si>
  <si>
    <t>Sonic_err1</t>
  </si>
  <si>
    <t>Sonic_err2</t>
  </si>
  <si>
    <t>Heating 2D Sonic</t>
  </si>
  <si>
    <t>Heating_2DSonic</t>
  </si>
  <si>
    <t>dendro_060</t>
  </si>
  <si>
    <t>dendrometer tree 060</t>
  </si>
  <si>
    <t>dendrometer tree 066</t>
  </si>
  <si>
    <t>dendro_066</t>
  </si>
  <si>
    <t>dendrometer tree 067</t>
  </si>
  <si>
    <t>dendro_067</t>
  </si>
  <si>
    <t>Flag 4: Konstanz nicht möglich bei &gt;50W/m2, Wert prüfen 0.5W/m2</t>
  </si>
  <si>
    <t>CR1_KS2_Erms_YYYY_MM_DD_hhmm.level1.csv</t>
  </si>
  <si>
    <t>Status value hex</t>
  </si>
  <si>
    <t>status_value_hex</t>
  </si>
  <si>
    <t>checksum hex</t>
  </si>
  <si>
    <t>checksum_hex</t>
  </si>
  <si>
    <t>Heating_2D_Sonic</t>
  </si>
  <si>
    <t>wind component from sonic anemometer z</t>
  </si>
  <si>
    <t>sonic speed of sound</t>
  </si>
  <si>
    <t>windspeed_x from sonic</t>
  </si>
  <si>
    <t>windspeed_y from sonic</t>
  </si>
  <si>
    <t>windspeed_x  from sonic</t>
  </si>
  <si>
    <t>if delta(SM010)/30min&gt;3 and precip/(60min)=0</t>
  </si>
  <si>
    <t>alert in Abhängigkeit der Bodenfeuchte: if delta(SMa010)/30min and delta(SMb010)/30min &gt;3 and precip/(60min)=0</t>
  </si>
  <si>
    <t>compare weekly sums</t>
  </si>
  <si>
    <t>SM020_CS650</t>
  </si>
  <si>
    <t>EC020_CS650</t>
  </si>
  <si>
    <t>airpres50 airpres_KS1</t>
  </si>
  <si>
    <t>diff(airpres_W-airpres_KS2&gt;10)</t>
  </si>
  <si>
    <t>diff(airpres_KS2-airpres_KS1&gt;10)</t>
  </si>
  <si>
    <t>SHF01 SHF03</t>
  </si>
  <si>
    <t>SHF01 SHF02</t>
  </si>
  <si>
    <t>SHF02 SHF03</t>
  </si>
  <si>
    <t>STHF02 STHF03</t>
  </si>
  <si>
    <t>STHF01 STHF02 STHF03</t>
  </si>
  <si>
    <t>SHF02 SHF03 SHF04 SHF05 SHF06</t>
  </si>
  <si>
    <t>SHF01 SHF03 SHF04 SHF05 SHF06</t>
  </si>
  <si>
    <t>SHF01 SHF02 SHF04 SHF05 SHF06</t>
  </si>
  <si>
    <t>SHF01 SHF02 SHF03 SHF05 SHF06</t>
  </si>
  <si>
    <t>SHF01 SHF02 SHF03 SHF04 SHF06</t>
  </si>
  <si>
    <t>SHF01 SHF02 SHF03 SHF04 SHF05</t>
  </si>
  <si>
    <t>Tsoil1 Tsoil2 Tsoil3</t>
  </si>
  <si>
    <t>Tair01PT Tair04PT</t>
  </si>
  <si>
    <t>stem_inc_025</t>
  </si>
  <si>
    <t>stem increment tree 025</t>
  </si>
  <si>
    <t>stem increment tree 066</t>
  </si>
  <si>
    <t>stem increment tree 060</t>
  </si>
  <si>
    <t>stem increment tree 067</t>
  </si>
  <si>
    <t>stem increment tree 128</t>
  </si>
  <si>
    <t>stem increment tree 129</t>
  </si>
  <si>
    <t>stem increment tree 136</t>
  </si>
  <si>
    <t>stem increment tree 236</t>
  </si>
  <si>
    <t>dendrometer tree 301</t>
  </si>
  <si>
    <t>stem increment tree 301</t>
  </si>
  <si>
    <t>stem_inc236</t>
  </si>
  <si>
    <t>stem_inc_136</t>
  </si>
  <si>
    <t>stem_inc_128</t>
  </si>
  <si>
    <t>stem_inc_129</t>
  </si>
  <si>
    <t>stem_inc_060</t>
  </si>
  <si>
    <t>stem_inc_066</t>
  </si>
  <si>
    <t>stem_inc_067</t>
  </si>
  <si>
    <t>anonym</t>
  </si>
  <si>
    <t>SunStat_Min</t>
  </si>
  <si>
    <t>SunStat_Max</t>
  </si>
  <si>
    <t>Sunstat min</t>
  </si>
  <si>
    <t>Sunstat max</t>
  </si>
  <si>
    <t>Tair_H RH_H H2Oc</t>
  </si>
  <si>
    <t>LWDR LWUR TDR TUR Rn Trad_pyr</t>
  </si>
  <si>
    <t>Heating_CNR4 off</t>
  </si>
  <si>
    <t>HMPfan off</t>
  </si>
  <si>
    <t>HMPFan50 off</t>
  </si>
  <si>
    <t>HMPFan33 off</t>
  </si>
  <si>
    <t>HMPFan_W off</t>
  </si>
  <si>
    <t>HMPFan_H off</t>
  </si>
  <si>
    <t>diag diagv='winddiag02'</t>
  </si>
  <si>
    <t>diag diagv='winddiag04'</t>
  </si>
  <si>
    <t>diag diagv='winddiag14'</t>
  </si>
  <si>
    <t>diag diagv='winddiag29'</t>
  </si>
  <si>
    <t>diag diagv='winddiag33'</t>
  </si>
  <si>
    <t>compare close sensors delta=1.5</t>
  </si>
  <si>
    <t>biomass heat storage from tree 24</t>
  </si>
  <si>
    <t>stem_inc_115</t>
  </si>
  <si>
    <t>biomass heat storage from tree 032</t>
  </si>
  <si>
    <t>biomass heat storage from tree 034</t>
  </si>
  <si>
    <t>biomass heat storage from tree 038</t>
  </si>
  <si>
    <t>biomass heat storage from tree 045</t>
  </si>
  <si>
    <t>biomass heat storage from tree 061</t>
  </si>
  <si>
    <t>biomass heat storage from tree 064</t>
  </si>
  <si>
    <t>biomass heat storage from tree 070</t>
  </si>
  <si>
    <t>biomass heat storage from tree 141</t>
  </si>
  <si>
    <t>biomass heat storage from tree 033</t>
  </si>
  <si>
    <t>biomass heat storage from tree 036</t>
  </si>
  <si>
    <t>biomass heat storage from tree 069</t>
  </si>
  <si>
    <t>biomass heat storage from tree 106</t>
  </si>
  <si>
    <t>biomass heat storage from tree 144</t>
  </si>
  <si>
    <t>biomass heat storage from tree 153</t>
  </si>
  <si>
    <t>biomass heat storage from tree 280</t>
  </si>
  <si>
    <t>biomass heat storage from tree 065</t>
  </si>
  <si>
    <t>biomass heat storage from tree 150</t>
  </si>
  <si>
    <t>stemT_024_3 stemT_024_7</t>
  </si>
  <si>
    <t>storbio_024</t>
  </si>
  <si>
    <t>storbio_032</t>
  </si>
  <si>
    <t>storbio_033</t>
  </si>
  <si>
    <t>storbio_034</t>
  </si>
  <si>
    <t>storbio_036</t>
  </si>
  <si>
    <t>storbio_038</t>
  </si>
  <si>
    <t>storbio_045</t>
  </si>
  <si>
    <t>storbio_061</t>
  </si>
  <si>
    <t>storbio_064</t>
  </si>
  <si>
    <t>storbio_065</t>
  </si>
  <si>
    <t>storbio_069</t>
  </si>
  <si>
    <t>storbio_070</t>
  </si>
  <si>
    <t>storbio_106</t>
  </si>
  <si>
    <t>storbio_141</t>
  </si>
  <si>
    <t>storbio_144</t>
  </si>
  <si>
    <t>storbio_150</t>
  </si>
  <si>
    <t>storbio_153</t>
  </si>
  <si>
    <t>storbio_280</t>
  </si>
  <si>
    <t>derived</t>
  </si>
  <si>
    <t>snowdiag&lt;50</t>
  </si>
  <si>
    <t>WS</t>
  </si>
  <si>
    <t>WD_std</t>
  </si>
  <si>
    <t>constant length=2h eps=0.01</t>
  </si>
  <si>
    <t>WS49 WD49</t>
  </si>
  <si>
    <t>WS49</t>
  </si>
  <si>
    <t>WD WS</t>
  </si>
  <si>
    <t>ST005_Avg</t>
  </si>
  <si>
    <t>ST010_Avg</t>
  </si>
  <si>
    <t>ST020_Avg</t>
  </si>
  <si>
    <t>ST030_Avg</t>
  </si>
  <si>
    <t>ST040_Avg</t>
  </si>
  <si>
    <t>ST050_Avg</t>
  </si>
  <si>
    <t>ST100_Avg</t>
  </si>
  <si>
    <t>SMP060_Avg</t>
  </si>
  <si>
    <t>SMP100_Avg</t>
  </si>
  <si>
    <t>SM060</t>
  </si>
  <si>
    <t>SM100</t>
  </si>
  <si>
    <t>soil moisture profile 60cm</t>
  </si>
  <si>
    <t>soil moisture profile 100cm</t>
  </si>
  <si>
    <t>CO2_14m H2O_14m</t>
  </si>
  <si>
    <t>CO2_01m H2O_01m</t>
  </si>
  <si>
    <t>CO2_22m H2O_22m</t>
  </si>
  <si>
    <t>CO2_29m H2O_29m</t>
  </si>
  <si>
    <t>CO2_02m H2O_02m</t>
  </si>
  <si>
    <t>CO2_33m H2O_33m</t>
  </si>
  <si>
    <t>CO2_49m H2O_49m</t>
  </si>
  <si>
    <t>CO2_04m H2O_04m</t>
  </si>
  <si>
    <t>CO2_08m H2O_08m</t>
  </si>
  <si>
    <t>CO2_01m H2O_01m CO2_02m H2O_02m CO2_04m H2O_04m CO2_08m H2O_08m CO2_14m H2O_14m CO2_22m H2O_22m CO2_29m H2O_29m CO2_33m H2O_33m CO2_49m H2O_49m</t>
  </si>
  <si>
    <t>MAD deriv=0 z=7 length=180d</t>
  </si>
  <si>
    <t>never sent anything</t>
  </si>
  <si>
    <t>constant length=5h eps=0.001</t>
  </si>
  <si>
    <t>constant length=48h eps=0.001</t>
  </si>
  <si>
    <t>constant length=20d eps=0.01</t>
  </si>
  <si>
    <t>constant length=24h eps=0.001</t>
  </si>
  <si>
    <t>constant length=120m eps=0.05 thmin=50</t>
  </si>
  <si>
    <t>headerout (DB)</t>
  </si>
  <si>
    <t>DevicesTemperaturedevice2mAvg10Min_tpyr</t>
  </si>
  <si>
    <t>DevicesImpulsescounts2mAvg10Min_hmpfan</t>
  </si>
  <si>
    <t>WeatherAlbedo2mAvg10Min</t>
  </si>
  <si>
    <t>WeatherNetradiation_total2mAvg10Min</t>
  </si>
  <si>
    <t>WeatherRadiation_total_in2mAvg10Min</t>
  </si>
  <si>
    <t>WeatherRadiation_total_reflected2mAvg10Min</t>
  </si>
  <si>
    <t>WeatherSurfaceradiationtemperature2mAvg10Min</t>
  </si>
  <si>
    <t>WeatherDewpointtemperature2mAvg10Min</t>
  </si>
  <si>
    <t>WeatherSpecifichumidity2mAvg10Min</t>
  </si>
  <si>
    <t>WeatherConcentrationh2o2mAvg10Min</t>
  </si>
  <si>
    <t>WeatherAirdensity2mAvg10Min</t>
  </si>
  <si>
    <t>WeatherGlobalradiation_in2mAvg10Min</t>
  </si>
  <si>
    <t>WeatherGlobalradiation_reflected2mAvg10Min</t>
  </si>
  <si>
    <t>WeatherRadiationfir_out2mAvg10Min</t>
  </si>
  <si>
    <t>WeatherAirtemperature2mAvg10Min</t>
  </si>
  <si>
    <t>WeatherRelativehumidity2mAvg10Min</t>
  </si>
  <si>
    <t>WeatherPrecipitationheight_snow2mAvg10Min</t>
  </si>
  <si>
    <t>WeatherPrecipitationheight_liquid1mSum10Min</t>
  </si>
  <si>
    <t>WeatherAirpressure1_5mAvg10Min</t>
  </si>
  <si>
    <t>WeatherWindspeed2mAvg10Min</t>
  </si>
  <si>
    <t>SoilSoilmoisture0_1mAvg15Min_35_1</t>
  </si>
  <si>
    <t>SoilSoilmoisture0_3mAvg15Min_35_2</t>
  </si>
  <si>
    <t>SoilSoilmoisture0_1mAvg15Min_35_3</t>
  </si>
  <si>
    <t>SoilSoilmoisture0_3mAvg15Min_35_4</t>
  </si>
  <si>
    <t>SoilSoilmoisture0_1mAvg15Min_35_5</t>
  </si>
  <si>
    <t>SoilSoilmoisture0_3mAvg15Min_35_6</t>
  </si>
  <si>
    <t>SoilSoilmoisture0_05mAvg15Min_12_1</t>
  </si>
  <si>
    <t>SoilSoilmoisture0_1mAvg15Min_12_2</t>
  </si>
  <si>
    <t>SoilSoilmoisture0_2mAvg15Min_12_3</t>
  </si>
  <si>
    <t>SoilSoilmoisture0_3mAvg15Min_12_4</t>
  </si>
  <si>
    <t>SoilSoilmoisture0_4mAvg15Min_12_5</t>
  </si>
  <si>
    <t>SoilSoilmoisture0_5mAvg15Min_12_6</t>
  </si>
  <si>
    <t>SoilSoiltemperature0_05mAvg15Min_12_1</t>
  </si>
  <si>
    <t>SoilSoiltemperature0_1mAvg15Min_12_2</t>
  </si>
  <si>
    <t>SoilSoiltemperature0_2mAvg15Min_12_3</t>
  </si>
  <si>
    <t>SoilSoiltemperature0_3mAvg15Min_12_4</t>
  </si>
  <si>
    <t>SoilSoiltemperature0_4mAvg15Min_12_5</t>
  </si>
  <si>
    <t>SoilSoiltemperature0_5mAvg15Min_12_6</t>
  </si>
  <si>
    <t>SoilSoiltemperature0_1mAvg15Min_35_1</t>
  </si>
  <si>
    <t>SoilSoiltemperature0_3mAvg15Min_35_2</t>
  </si>
  <si>
    <t>SoilSoiltemperature0_1mAvg15Min_35_3</t>
  </si>
  <si>
    <t>SoilSoiltemperature0_3mAvg15Min_35_4</t>
  </si>
  <si>
    <t>SoilSoiltemperature0_1mAvg15Min_35_5</t>
  </si>
  <si>
    <t>SoilSoiltemperature0_3mAvg15Min_35_6</t>
  </si>
  <si>
    <t>SoilSoilmoisture0_05mAvg15Min_15_1</t>
  </si>
  <si>
    <t>SoilSoilmoisture0_1mAvg15Min_15_2</t>
  </si>
  <si>
    <t>SoilSoilmoisture0_2mAvg15Min_15_3</t>
  </si>
  <si>
    <t>SoilSoilmoisture0_3mAvg15Min_15_4</t>
  </si>
  <si>
    <t>SoilSoilmoisture0_4mAvg15Min_15_5</t>
  </si>
  <si>
    <t>SoilSoilmoisture0_5mAvg15Min_15_6</t>
  </si>
  <si>
    <t>SoilSoiltemperature0_05mAvg15Min_15_1</t>
  </si>
  <si>
    <t>SoilSoiltemperature0_1mAvg15Min_15_2</t>
  </si>
  <si>
    <t>SoilSoiltemperature0_2mAvg15Min_15_3</t>
  </si>
  <si>
    <t>SoilSoiltemperature0_3mAvg15Min_15_4</t>
  </si>
  <si>
    <t>SoilSoiltemperature0_4mAvg15Min_15_5</t>
  </si>
  <si>
    <t>SoilSoiltemperature0_5mAvg15Min_15_6</t>
  </si>
  <si>
    <t>SWC 0.4m 28/6 SR-NTDL-Cont1-R</t>
  </si>
  <si>
    <t>right profile in SR-NT-Cont-Trench 1, south, destroyed by rodent</t>
  </si>
  <si>
    <t>soil water content 0.4m 28/6</t>
  </si>
  <si>
    <t>soil water content 0.5m 28/5</t>
  </si>
  <si>
    <t>SWC 0.5m 28/5 SR-NTDL-Cont1-R</t>
  </si>
  <si>
    <t>soil temperature 0.5m 28/5</t>
  </si>
  <si>
    <t>Tsoil 0.5m 28/5 SR-NT-Cont1-R</t>
  </si>
  <si>
    <t>soil temperature 0.4m 28/6</t>
  </si>
  <si>
    <t>Tsoil 0.4m 28/6 SR-NT-Cont1-R</t>
  </si>
  <si>
    <t>SoilSoilmoisture0_05mAvg15Min_04_1</t>
  </si>
  <si>
    <t>SoilSoilmoisture0_1mAvg15Min_04_2</t>
  </si>
  <si>
    <t>SoilSoiltemperature0_05mAvg15Min_04_1</t>
  </si>
  <si>
    <t>SoilSoiltemperature0_1mAvg15Min_04_2</t>
  </si>
  <si>
    <t>SoilSoilmoisture0_2mAvg15Min_04_3</t>
  </si>
  <si>
    <t>SoilSoiltemperature0_2mAvg15Min_04_3</t>
  </si>
  <si>
    <t>SoilSoiltemperature0_3mAvg15Min_04_4</t>
  </si>
  <si>
    <t>SoilSoilmoisture0_3mAvg15Min_04_4</t>
  </si>
  <si>
    <t>SoilSoilmoisture0_05mAvg15Min_06_1</t>
  </si>
  <si>
    <t>SoilSoiltemperature0_05mAvg15Min_06_1</t>
  </si>
  <si>
    <t>SoilSoilmoisture0_1mAvg15Min_06_2</t>
  </si>
  <si>
    <t>SoilSoiltemperature0_1mAvg15Min_06_2</t>
  </si>
  <si>
    <t>SoilSoilmoisture0_2mAvg15Min_06_3</t>
  </si>
  <si>
    <t>SoilSoiltemperature0_2mAvg15Min_06_3</t>
  </si>
  <si>
    <t>SoilSoilmoisture0_3mAvg15Min_06_4</t>
  </si>
  <si>
    <t>SoilSoiltemperature0_3mAvg15Min_06_4</t>
  </si>
  <si>
    <t>SoilSoilmoisture0_4mAvg15Min_06_5</t>
  </si>
  <si>
    <t>SoilSoiltemperature0_4mAvg15Min_06_5</t>
  </si>
  <si>
    <t>SoilSoilmoisture0_5mAvg15Min_06_6</t>
  </si>
  <si>
    <t>SoilSoiltemperature0_5mAvg15Min_06_6</t>
  </si>
  <si>
    <t>constant length=600m eps=0.05 thmin=50</t>
  </si>
  <si>
    <t>constant length=600m eps=0.05</t>
  </si>
  <si>
    <t>constant length=240m eps=0.05</t>
  </si>
  <si>
    <t xml:space="preserve">constant length=600m eps=0.05 </t>
  </si>
  <si>
    <t>SoilSoilmoisture0_05mAvg15Min_07_1</t>
  </si>
  <si>
    <t>SoilSoiltemperature0_05mAvg15Min_07_1</t>
  </si>
  <si>
    <t>SoilSoilmoisture0_1mAvg15Min_07_2</t>
  </si>
  <si>
    <t>SoilSoiltemperature0_1mAvg15Min_07_2</t>
  </si>
  <si>
    <t>SoilSoilmoisture0_2mAvg15Min_07_3</t>
  </si>
  <si>
    <t>SoilSoiltemperature0_2mAvg15Min_07_3</t>
  </si>
  <si>
    <t>SoilSoilmoisture0_3mAvg15Min_07_4</t>
  </si>
  <si>
    <t>SoilSoiltemperature0_3mAvg15Min_07_4</t>
  </si>
  <si>
    <t>SoilSoilmoisture0_4mAvg15Min_07_5</t>
  </si>
  <si>
    <t>SoilSoiltemperature0_4mAvg15Min_07_5</t>
  </si>
  <si>
    <t>SoilSoiltemperature0_5mAvg15Min_07_6</t>
  </si>
  <si>
    <t>SoilSoilmoisture0_5mAvg15Min_07_6</t>
  </si>
  <si>
    <t>compare vars='SWDR' diffmin=100</t>
  </si>
  <si>
    <t>compare vars='SWDRspn1' diffmin=100</t>
  </si>
  <si>
    <t>SoilSoilmoisture0_1mAvg15Min_11_1</t>
  </si>
  <si>
    <t>SoilSoiltemperature0_1mAvg15Min_11_1</t>
  </si>
  <si>
    <t>SoilSoilmoisture0_3mAvg15Min_11_2</t>
  </si>
  <si>
    <t>SoilSoiltemperature0_3mAvg15Min_11_2</t>
  </si>
  <si>
    <t>SoilSoilmoisture0_1mAvg15Min_11_3</t>
  </si>
  <si>
    <t>SoilSoiltemperature0_1mAvg15Min_11_3</t>
  </si>
  <si>
    <t>SoilSoilmoisture0_3mAvg15Min_11_4</t>
  </si>
  <si>
    <t>SoilSoiltemperature0_3mAvg15Min_11_4</t>
  </si>
  <si>
    <t>SoilSoilmoisture0_1mAvg15Min_11_5</t>
  </si>
  <si>
    <t>SoilSoiltemperature0_1mAvg15Min_11_5</t>
  </si>
  <si>
    <t>SoilSoilmoisture0_3mAvg15Min_11_6</t>
  </si>
  <si>
    <t>SoilSoiltemperature0_3mAvg15Min_11_6</t>
  </si>
  <si>
    <t>SoilSoilmoisture0_05mAvg15Min_13_1</t>
  </si>
  <si>
    <t>SoilSoiltemperature0_05mAvg15Min_13_1</t>
  </si>
  <si>
    <t>SoilSoilmoisture0_1mAvg15Min_13_2</t>
  </si>
  <si>
    <t>SoilSoiltemperature0_1mAvg15Min_13_2</t>
  </si>
  <si>
    <t>SoilSoilmoisture0_2mAvg15Min_13_3</t>
  </si>
  <si>
    <t>SoilSoiltemperature0_2mAvg15Min_13_3</t>
  </si>
  <si>
    <t>SoilSoilmoisture0_3mAvg15Min_13_4</t>
  </si>
  <si>
    <t>SoilSoiltemperature0_3mAvg15Min_13_4</t>
  </si>
  <si>
    <t>SoilSoilmoisture0_5mAvg15Min_13_5</t>
  </si>
  <si>
    <t>SoilSoilmoisture0_6mAvg15Min_13_6</t>
  </si>
  <si>
    <t>SoilSoiltemperature0_5mAvg15Min_13_5</t>
  </si>
  <si>
    <t>SoilSoiltemperature0_6mAvg15Min_13_6</t>
  </si>
  <si>
    <t>SoilSoilmoisture0_1mAvg15Min_17_1</t>
  </si>
  <si>
    <t>SoilSoiltemperature0_1mAvg15Min_17_1</t>
  </si>
  <si>
    <t>SoilSoilmoisture0_2mAvg15Min_17_2</t>
  </si>
  <si>
    <t>SoilSoilmoisture0_4mAvg15Min_17_4</t>
  </si>
  <si>
    <t>SoilSoilmoisture0_5mAvg15Min_17_5</t>
  </si>
  <si>
    <t>SoilSoilmoisture0_6mAvg15Min_17_6</t>
  </si>
  <si>
    <t>SoilSoilmoisture0_3mAvg15Min_17_3</t>
  </si>
  <si>
    <t>SoilSoiltemperature0_2mAvg15Min_17_2</t>
  </si>
  <si>
    <t>SoilSoiltemperature0_3mAvg15Min_17_3</t>
  </si>
  <si>
    <t>SoilSoiltemperature0_4mAvg15Min_17_4</t>
  </si>
  <si>
    <t>SoilSoiltemperature0_5mAvg15Min_17_5</t>
  </si>
  <si>
    <t>SoilSoiltemperature0_6mAvg15Min_17_6</t>
  </si>
  <si>
    <t>SoilSoilmoisture0_05mAvg15Min_18_1</t>
  </si>
  <si>
    <t>SoilSoilmoisture0_1mAvg15Min_18_2</t>
  </si>
  <si>
    <t>SoilSoilmoisture0_2mAvg15Min_18_3</t>
  </si>
  <si>
    <t>SoilSoilmoisture0_3mAvg15Min_18_4</t>
  </si>
  <si>
    <t>SoilSoilmoisture0_4mAvg15Min_18_5</t>
  </si>
  <si>
    <t>SoilSoilmoisture0_5mAvg15Min_18_6</t>
  </si>
  <si>
    <t>SoilSoiltemperature0_05mAvg15Min_18_1</t>
  </si>
  <si>
    <t>SoilSoiltemperature0_1mAvg15Min_18_2</t>
  </si>
  <si>
    <t>SoilSoiltemperature0_2mAvg15Min_18_3</t>
  </si>
  <si>
    <t>SoilSoiltemperature0_3mAvg15Min_18_4</t>
  </si>
  <si>
    <t>SoilSoiltemperature0_4mAvg15Min_18_5</t>
  </si>
  <si>
    <t>SoilSoiltemperature0_5mAvg15Min_18_6</t>
  </si>
  <si>
    <t>SoilSoilmoisture0_6mAvg15Min_04_6</t>
  </si>
  <si>
    <t>SoilSoilmoisture0_5mAvg15Min_04_5</t>
  </si>
  <si>
    <t>SoilSoilmoisture0_05mAvg15Min_20_1</t>
  </si>
  <si>
    <t>SoilSoilmoisture0_1mAvg15Min_20_2</t>
  </si>
  <si>
    <t>SoilSoilmoisture0_2mAvg15Min_20_3</t>
  </si>
  <si>
    <t>SoilSoilmoisture0_3mAvg15Min_20_4</t>
  </si>
  <si>
    <t>SoilSoilmoisture0_4mAvg15Min_20_5</t>
  </si>
  <si>
    <t>SoilSoilmoisture0_6mAvg15Min_20_6</t>
  </si>
  <si>
    <t>SoilSoiltemperature0_05mAvg15Min_20_1</t>
  </si>
  <si>
    <t>SoilSoiltemperature0_1mAvg15Min_20_2</t>
  </si>
  <si>
    <t>SoilSoiltemperature0_2mAvg15Min_20_3</t>
  </si>
  <si>
    <t>SoilSoiltemperature0_3mAvg15Min_20_4</t>
  </si>
  <si>
    <t>SoilSoiltemperature0_4mAvg15Min_20_5</t>
  </si>
  <si>
    <t>SoilSoiltemperature0_6mAvg15Min_20_6</t>
  </si>
  <si>
    <t>SoilSoiltemperature0_5mAvg15Min_04_5</t>
  </si>
  <si>
    <t>SoilSoiltemperature0_6mAvg15Min_04_6</t>
  </si>
  <si>
    <t>SoilSoilmoisture0_05mAvg15Min_21_1</t>
  </si>
  <si>
    <t>SoilSoiltemperature0_05mAvg15Min_21_1</t>
  </si>
  <si>
    <t>SoilSoilmoisture0_1mAvg15Min_21_2</t>
  </si>
  <si>
    <t>SoilSoilmoisture0_2mAvg15Min_21_3</t>
  </si>
  <si>
    <t>SoilSoilmoisture0_3mAvg15Min_21_4</t>
  </si>
  <si>
    <t>SoilSoilmoisture0_4mAvg15Min_21_5</t>
  </si>
  <si>
    <t>SoilSoilmoisture0_5mAvg15Min_21_6</t>
  </si>
  <si>
    <t>SoilSoiltemperature0_1mAvg15Min_21_2</t>
  </si>
  <si>
    <t>SoilSoiltemperature0_2mAvg15Min_21_3</t>
  </si>
  <si>
    <t>SoilSoiltemperature0_3mAvg15Min_21_4</t>
  </si>
  <si>
    <t>SoilSoiltemperature0_4mAvg15Min_21_5</t>
  </si>
  <si>
    <t>SoilSoiltemperature0_5mAvg15Min_21_6</t>
  </si>
  <si>
    <t>Tair_W_1</t>
  </si>
  <si>
    <t>RH_W_1</t>
  </si>
  <si>
    <t>Tair_W_2 RH_W_2</t>
  </si>
  <si>
    <t>Tair_W_2</t>
  </si>
  <si>
    <t>RH_W_2</t>
  </si>
  <si>
    <t>Tair_W_2 RH_W_2 airpres_W</t>
  </si>
  <si>
    <t>Tair_W_2 airpres_W</t>
  </si>
  <si>
    <t>Vpmax</t>
  </si>
  <si>
    <t>SoilSoilmoisture0_05mAvg15Min_23_1</t>
  </si>
  <si>
    <t>SoilSoilmoisture0_1mAvg15Min_23_2</t>
  </si>
  <si>
    <t>SoilSoilmoisture0_2mAvg15Min_23_3</t>
  </si>
  <si>
    <t>SoilSoilmoisture0_3mAvg15Min_23_4</t>
  </si>
  <si>
    <t>SoilSoilmoisture0_4mAvg15Min_23_5</t>
  </si>
  <si>
    <t>SoilSoilmoisture0_5mAvg15Min_23_6</t>
  </si>
  <si>
    <t>SoilSoiltemperature0_05mAvg15Min_23_1</t>
  </si>
  <si>
    <t>SoilSoiltemperature0_1mAvg15Min_23_2</t>
  </si>
  <si>
    <t>SoilSoiltemperature0_2mAvg15Min_23_3</t>
  </si>
  <si>
    <t>SoilSoiltemperature0_3mAvg15Min_23_4</t>
  </si>
  <si>
    <t>SoilSoiltemperature0_4mAvg15Min_23_5</t>
  </si>
  <si>
    <t>SoilSoiltemperature0_5mAvg15Min_23_6</t>
  </si>
  <si>
    <t>SoilSoilmoisture0_1mAvg15Min_02_1</t>
  </si>
  <si>
    <t>SoilSoilmoisture0_2mAvg15Min_02_2</t>
  </si>
  <si>
    <t>SoilSoilmoisture0_3mAvg15Min_02_3</t>
  </si>
  <si>
    <t>SoilSoilmoisture0_4mAvg15Min_02_4</t>
  </si>
  <si>
    <t>SoilSoilmoisture0_5mAvg15Min_02_5</t>
  </si>
  <si>
    <t>SoilSoilmoisture0_6mAvg15Min_02_6</t>
  </si>
  <si>
    <t>SoilSoiltemperature0_1mAvg15Min_02_1</t>
  </si>
  <si>
    <t>SoilSoiltemperature0_2mAvg15Min_02_2</t>
  </si>
  <si>
    <t>SoilSoiltemperature0_3mAvg15Min_02_3</t>
  </si>
  <si>
    <t>SoilSoiltemperature0_4mAvg15Min_02_4</t>
  </si>
  <si>
    <t>SoilSoiltemperature0_5mAvg15Min_02_5</t>
  </si>
  <si>
    <t>SoilSoiltemperature0_6mAvg15Min_02_6</t>
  </si>
  <si>
    <t>SoilSoilmoisture0_05mAvg15Min_24_1</t>
  </si>
  <si>
    <t>SoilSoilmoisture0_1mAvg15Min_24_2</t>
  </si>
  <si>
    <t>SoilSoilmoisture0_2mAvg15Min_24_3</t>
  </si>
  <si>
    <t>SoilSoilmoisture0_3mAvg15Min_24_4</t>
  </si>
  <si>
    <t>SoilSoilmoisture0_4mAvg15Min_24_5</t>
  </si>
  <si>
    <t>SoilSoilmoisture0_5mAvg15Min_24_6</t>
  </si>
  <si>
    <t>SoilSoiltemperature0_05mAvg15Min_24_1</t>
  </si>
  <si>
    <t>SoilSoiltemperature0_1mAvg15Min_24_2</t>
  </si>
  <si>
    <t>SoilSoiltemperature0_2mAvg15Min_24_3</t>
  </si>
  <si>
    <t>SoilSoiltemperature0_3mAvg15Min_24_4</t>
  </si>
  <si>
    <t>SoilSoiltemperature0_4mAvg15Min_24_5</t>
  </si>
  <si>
    <t>SoilSoiltemperature0_5mAvg15Min_24_6</t>
  </si>
  <si>
    <t>SoilSoilmoisture0_05mAvg15Min_25_1</t>
  </si>
  <si>
    <t>SoilSoilmoisture0_1mAvg15Min_25_2</t>
  </si>
  <si>
    <t>SoilSoilmoisture0_2mAvg15Min_25_3</t>
  </si>
  <si>
    <t>SoilSoilmoisture0_3mAvg15Min_25_4</t>
  </si>
  <si>
    <t>SoilSoilmoisture0_4mAvg15Min_25_5</t>
  </si>
  <si>
    <t>SoilSoilmoisture0_5mAvg15Min_25_6</t>
  </si>
  <si>
    <t>SoilSoiltemperature0_05mAvg15Min_25_1</t>
  </si>
  <si>
    <t>SoilSoiltemperature0_1mAvg15Min_25_2</t>
  </si>
  <si>
    <t>SoilSoiltemperature0_2mAvg15Min_25_3</t>
  </si>
  <si>
    <t>SoilSoiltemperature0_3mAvg15Min_25_4</t>
  </si>
  <si>
    <t>SoilSoiltemperature0_4mAvg15Min_25_5</t>
  </si>
  <si>
    <t>SoilSoiltemperature0_5mAvg15Min_25_6</t>
  </si>
  <si>
    <t>SWC 0.1m 26/1 Tree92-close</t>
  </si>
  <si>
    <t>SWC 0.2m 26/2 Tree92-close</t>
  </si>
  <si>
    <t>SWC 0.3m 26/3 Tree92-close</t>
  </si>
  <si>
    <t>SWC 0.1m 26/4 Tree92-far</t>
  </si>
  <si>
    <t>SWC 0.2m 26/5 Tree92-far</t>
  </si>
  <si>
    <t>SWC 0.3m 26/6 Tree92-far</t>
  </si>
  <si>
    <t>SoilSoilmoisture0_1mAvg15Min_26_1</t>
  </si>
  <si>
    <t>SoilSoilmoisture0_2mAvg15Min_26_2</t>
  </si>
  <si>
    <t>SoilSoilmoisture0_3mAvg15Min_26_3</t>
  </si>
  <si>
    <t>SoilSoilmoisture0_1mAvg15Min_26_4</t>
  </si>
  <si>
    <t>SoilSoilmoisture0_2mAvg15Min_26_5</t>
  </si>
  <si>
    <t>SoilSoilmoisture0_3mAvg15Min_26_6</t>
  </si>
  <si>
    <t>SoilSoiltemperature0_1mAvg15Min_26_1</t>
  </si>
  <si>
    <t>SoilSoiltemperature0_3mAvg15Min_26_3</t>
  </si>
  <si>
    <t>SoilSoiltemperature0_2mAvg15Min_26_2</t>
  </si>
  <si>
    <t>SoilSoiltemperature0_1mAvg15Min_26_4</t>
  </si>
  <si>
    <t>SoilSoiltemperature0_2mAvg15Min_26_5</t>
  </si>
  <si>
    <t>SoilSoiltemperature0_3mAvg15Min_26_6</t>
  </si>
  <si>
    <t>TF_1_Tot</t>
  </si>
  <si>
    <t>TF_2_Tot</t>
  </si>
  <si>
    <t>TF_3_Tot</t>
  </si>
  <si>
    <t>throughfall 1- old installation</t>
  </si>
  <si>
    <t>throughfall 2- old installation</t>
  </si>
  <si>
    <t>throughfall 3- old installation</t>
  </si>
  <si>
    <t>stemflow 1- old installation</t>
  </si>
  <si>
    <t>stemflow 2- old installation</t>
  </si>
  <si>
    <t>stemflow 3- old installation</t>
  </si>
  <si>
    <t>SF_2_1_Tot</t>
  </si>
  <si>
    <t>SF_2_2_Tot</t>
  </si>
  <si>
    <t>SF_2_3_Tot</t>
  </si>
  <si>
    <t>TF_4_Tot</t>
  </si>
  <si>
    <t>TF_5_Tot</t>
  </si>
  <si>
    <t>TF_6_Tot</t>
  </si>
  <si>
    <t>stemflow 4- old installation</t>
  </si>
  <si>
    <t>stemflow 5- old installation</t>
  </si>
  <si>
    <t>stemflow 6- old installation</t>
  </si>
  <si>
    <t>throughfall 4- old installation</t>
  </si>
  <si>
    <t>throughfall 5- old installation</t>
  </si>
  <si>
    <t>throughfall 6- old installation</t>
  </si>
  <si>
    <t>TF_7_Tot</t>
  </si>
  <si>
    <t>TF_8_Tot</t>
  </si>
  <si>
    <t>TF_9_Tot</t>
  </si>
  <si>
    <t>stemflow 7- old installation</t>
  </si>
  <si>
    <t>stemflow 8- old installation</t>
  </si>
  <si>
    <t>stemflow 9- old installation</t>
  </si>
  <si>
    <t>throughfall 7- old installation</t>
  </si>
  <si>
    <t>throughfall 8- old installation</t>
  </si>
  <si>
    <t>throughfall 9- old installation</t>
  </si>
  <si>
    <t>dew point temperature from Tair_W_2 and RH_W_2</t>
  </si>
  <si>
    <t>specific humidity from airpres_W Tair_W_2 RH_W_2</t>
  </si>
  <si>
    <t>constant length=5d eps=0.001</t>
  </si>
  <si>
    <t>SoilSoilmoisture0_05mAvg15Min_27_1</t>
  </si>
  <si>
    <t>SoilSoilmoisture0_1mAvg15Min_27_2</t>
  </si>
  <si>
    <t>SoilSoilmoisture0_2mAvg15Min_27_3</t>
  </si>
  <si>
    <t>SoilSoilmoisture0_3mAvg15Min_27_4</t>
  </si>
  <si>
    <t>SoilSoilmoisture0_4mAvg15Min_27_5</t>
  </si>
  <si>
    <t>SoilSoilmoisture0_5mAvg15Min_27_6</t>
  </si>
  <si>
    <t>SoilSoiltemperature0_05mAvg15Min_27_1</t>
  </si>
  <si>
    <t>SoilSoiltemperature0_1mAvg15Min_27_2</t>
  </si>
  <si>
    <t>SoilSoiltemperature0_2mAvg15Min_27_3</t>
  </si>
  <si>
    <t>SoilSoiltemperature0_3mAvg15Min_27_4</t>
  </si>
  <si>
    <t>SoilSoiltemperature0_4mAvg15Min_27_5</t>
  </si>
  <si>
    <t>SoilSoiltemperature0_5mAvg15Min_27_6</t>
  </si>
  <si>
    <t>SoilSoilmoisture0_05mAvg15Min_28_1</t>
  </si>
  <si>
    <t>SoilSoilmoisture0_1mAvg15Min_28_2</t>
  </si>
  <si>
    <t>SoilSoilmoisture0_2mAvg15Min_28_3</t>
  </si>
  <si>
    <t>SoilSoilmoisture0_3mAvg15Min_28_4</t>
  </si>
  <si>
    <t>SoilSoilmoisture0_4mAvg15Min_28_5</t>
  </si>
  <si>
    <t>SoilSoilmoisture0_5mAvg15Min_28_5</t>
  </si>
  <si>
    <t>SoilSoilmoisture0_4mAvg15Min_28_6</t>
  </si>
  <si>
    <t>SoilSoilmoisture0_5mAvg15Min_28_6</t>
  </si>
  <si>
    <t>SoilSoiltemperature0_05mAvg15Min_28_1</t>
  </si>
  <si>
    <t>SoilSoiltemperature0_1mAvg15Min_28_2</t>
  </si>
  <si>
    <t>SoilSoiltemperature0_2mAvg15Min_28_3</t>
  </si>
  <si>
    <t>SoilSoiltemperature0_3mAvg15Min_28_4</t>
  </si>
  <si>
    <t>SoilSoiltemperature0_4mAvg15Min_28_5</t>
  </si>
  <si>
    <t>SoilSoiltemperature0_5mAvg15Min_28_5</t>
  </si>
  <si>
    <t>SoilSoiltemperature0_4mAvg15Min_28_6</t>
  </si>
  <si>
    <t>SoilSoiltemperature0_5mAvg15Min_28_6</t>
  </si>
  <si>
    <t>SoilSoilmoisture0_1mAvg15Min_29_1</t>
  </si>
  <si>
    <t>SoilSoilmoisture0_2mAvg15Min_29_2</t>
  </si>
  <si>
    <t>SoilSoilmoisture0_3mAvg15Min_29_3</t>
  </si>
  <si>
    <t>SoilSoilmoisture0_4mAvg15Min_29_4</t>
  </si>
  <si>
    <t>SoilSoilmoisture0_5mAvg15Min_29_5</t>
  </si>
  <si>
    <t>SoilSoilmoisture0_6mAvg15Min_29_6</t>
  </si>
  <si>
    <t>SoilSoiltemperature0_1mAvg15Min_29_1</t>
  </si>
  <si>
    <t>SoilSoiltemperature0_2mAvg15Min_29_2</t>
  </si>
  <si>
    <t>SoilSoiltemperature0_3mAvg15Min_29_3</t>
  </si>
  <si>
    <t>SoilSoiltemperature0_4mAvg15Min_29_4</t>
  </si>
  <si>
    <t>SoilSoiltemperature0_5mAvg15Min_29_5</t>
  </si>
  <si>
    <t>SoilSoiltemperature0_6mAvg15Min_29_6</t>
  </si>
  <si>
    <t>SoilSoilmoisture0_05mAvg15Min_31_1</t>
  </si>
  <si>
    <t>SoilSoilmoisture0_1mAvg15Min_31_2</t>
  </si>
  <si>
    <t>SoilSoilmoisture0_2mAvg15Min_31_3</t>
  </si>
  <si>
    <t>SoilSoilmoisture0_3mAvg15Min_31_4</t>
  </si>
  <si>
    <t>SoilSoilmoisture0_4mAvg15Min_31_5</t>
  </si>
  <si>
    <t>SoilSoilmoisture0_6mAvg15Min_31_6</t>
  </si>
  <si>
    <t>SoilSoiltemperature0_05mAvg15Min_31_1</t>
  </si>
  <si>
    <t>SoilSoiltemperature0_1mAvg15Min_31_2</t>
  </si>
  <si>
    <t>SoilSoiltemperature0_2mAvg15Min_31_3</t>
  </si>
  <si>
    <t>SoilSoiltemperature0_3mAvg15Min_31_4</t>
  </si>
  <si>
    <t>SoilSoiltemperature0_4mAvg15Min_31_5</t>
  </si>
  <si>
    <t>SoilSoiltemperature0_6mAvg15Min_31_6</t>
  </si>
  <si>
    <t>SoilSoilmoisture0_1mAvg15Min_32_1</t>
  </si>
  <si>
    <t>SoilSoilmoisture0_3mAvg15Min_32_2</t>
  </si>
  <si>
    <t>SoilSoilmoisture0_1mAvg15Min_32_3</t>
  </si>
  <si>
    <t>SoilSoilmoisture0_3mAvg15Min_32_4</t>
  </si>
  <si>
    <t>SoilSoilmoisture0_1mAvg15Min_32_5</t>
  </si>
  <si>
    <t>SoilSoilmoisture0_3mAvg15Min_32_6</t>
  </si>
  <si>
    <t>SoilSoiltemperature0_1mAvg15Min_32_1</t>
  </si>
  <si>
    <t>SoilSoiltemperature0_3mAvg15Min_32_2</t>
  </si>
  <si>
    <t>SoilSoiltemperature0_1mAvg15Min_32_3</t>
  </si>
  <si>
    <t>SoilSoiltemperature0_3mAvg15Min_32_4</t>
  </si>
  <si>
    <t>SoilSoiltemperature0_1mAvg15Min_32_5</t>
  </si>
  <si>
    <t>SoilSoiltemperature0_3mAvg15Min_32_6</t>
  </si>
  <si>
    <t>SoilSoilmoisture0_05mAvg15Min_33_1</t>
  </si>
  <si>
    <t>SoilSoilmoisture0_1mAvg15Min_33_2</t>
  </si>
  <si>
    <t>SoilSoilmoisture0_2mAvg15Min_33_3</t>
  </si>
  <si>
    <t>SoilSoilmoisture0_3mAvg15Min_33_4</t>
  </si>
  <si>
    <t>SoilSoilmoisture0_4mAvg15Min_33_5</t>
  </si>
  <si>
    <t>SoilSoilmoisture0_5mAvg15Min_33_6</t>
  </si>
  <si>
    <t>SoilSoiltemperature0_05mAvg15Min_33_1</t>
  </si>
  <si>
    <t>SoilSoiltemperature0_1mAvg15Min_33_2</t>
  </si>
  <si>
    <t>SoilSoiltemperature0_2mAvg15Min_33_3</t>
  </si>
  <si>
    <t>SoilSoiltemperature0_3mAvg15Min_33_4</t>
  </si>
  <si>
    <t>SoilSoiltemperature0_4mAvg15Min_33_5</t>
  </si>
  <si>
    <t>SoilSoiltemperature0_5mAvg15Min_33_6</t>
  </si>
  <si>
    <t>SoilSoilmoisture0_05mAvg15Min_34_1</t>
  </si>
  <si>
    <t>SoilSoilmoisture0_1mAvg15Min_34_2</t>
  </si>
  <si>
    <t>SoilSoilmoisture0_2mAvg15Min_34_3</t>
  </si>
  <si>
    <t>SoilSoilmoisture0_3mAvg15Min_34_4</t>
  </si>
  <si>
    <t>SoilSoilmoisture0_4mAvg15Min_34_5</t>
  </si>
  <si>
    <t>SoilSoilmoisture0_5mAvg15Min_34_6</t>
  </si>
  <si>
    <t>SoilSoiltemperature0_05mAvg15Min_34_1</t>
  </si>
  <si>
    <t>SoilSoiltemperature0_1mAvg15Min_34_2</t>
  </si>
  <si>
    <t>SoilSoiltemperature0_2mAvg15Min_34_3</t>
  </si>
  <si>
    <t>SoilSoiltemperature0_3mAvg15Min_34_4</t>
  </si>
  <si>
    <t>SoilSoiltemperature0_4mAvg15Min_34_5</t>
  </si>
  <si>
    <t>SoilSoiltemperature0_5mAvg15Min_34_6</t>
  </si>
  <si>
    <t>SoilSoilmoisture0_05mAvg15Min_36_1</t>
  </si>
  <si>
    <t>SoilSoilmoisture0_1mAvg15Min_36_2</t>
  </si>
  <si>
    <t>SoilSoilmoisture0_2mAvg15Min_36_3</t>
  </si>
  <si>
    <t>SoilSoilmoisture0_3mAvg15Min_36_4</t>
  </si>
  <si>
    <t>SoilSoilmoisture0_4mAvg15Min_36_5</t>
  </si>
  <si>
    <t>SoilSoilmoisture0_5mAvg15Min_36_6</t>
  </si>
  <si>
    <t>SoilSoiltemperature0_05mAvg15Min_36_1</t>
  </si>
  <si>
    <t>SoilSoiltemperature0_1mAvg15Min_36_2</t>
  </si>
  <si>
    <t>SoilSoiltemperature0_2mAvg15Min_36_3</t>
  </si>
  <si>
    <t>SoilSoiltemperature0_3mAvg15Min_36_4</t>
  </si>
  <si>
    <t>SoilSoiltemperature0_4mAvg15Min_36_5</t>
  </si>
  <si>
    <t>SoilSoiltemperature0_5mAvg15Min_36_6</t>
  </si>
  <si>
    <t>SoilSoilmoisture0_1mAvg15Min_38_1</t>
  </si>
  <si>
    <t>SoilSoilmoisture0_3mAvg15Min_38_2</t>
  </si>
  <si>
    <t>SoilSoilmoisture0_1mAvg15Min_38_3</t>
  </si>
  <si>
    <t>SoilSoilmoisture0_3mAvg15Min_38_4</t>
  </si>
  <si>
    <t>SoilSoilmoisture0_1mAvg15Min_38_5</t>
  </si>
  <si>
    <t>SoilSoilmoisture0_3mAvg15Min_38_6</t>
  </si>
  <si>
    <t>SoilSoiltemperature0_1mAvg15Min_38_1</t>
  </si>
  <si>
    <t>SoilSoiltemperature0_3mAvg15Min_38_2</t>
  </si>
  <si>
    <t>SoilSoiltemperature0_1mAvg15Min_38_3</t>
  </si>
  <si>
    <t>SoilSoiltemperature0_3mAvg15Min_38_4</t>
  </si>
  <si>
    <t>SoilSoiltemperature0_1mAvg15Min_38_5</t>
  </si>
  <si>
    <t>SoilSoiltemperature0_3mAvg15Min_38_6</t>
  </si>
  <si>
    <t>SoilSoilmoisture0_3mAvg15Min_39_1</t>
  </si>
  <si>
    <t>SoilSoilmoisture0_1mAvg15Min_39_2</t>
  </si>
  <si>
    <t>SoilSoilmoisture0_1mAvg15Min_39_3</t>
  </si>
  <si>
    <t>SoilSoilmoisture0_1mAvg15Min_39_4</t>
  </si>
  <si>
    <t>SoilSoilmoisture0_1mAvg15Min_39_5</t>
  </si>
  <si>
    <t>SoilSoilmoisture0_3mAvg15Min_39_6</t>
  </si>
  <si>
    <t>SoilSoiltemperature0_3mAvg15Min_39_1</t>
  </si>
  <si>
    <t>SoilSoiltemperature0_1mAvg15Min_39_2</t>
  </si>
  <si>
    <t>SoilSoiltemperature0_1mAvg15Min_39_3</t>
  </si>
  <si>
    <t>SoilSoiltemperature0_1mAvg15Min_39_4</t>
  </si>
  <si>
    <t>SoilSoiltemperature0_1mAvg15Min_39_5</t>
  </si>
  <si>
    <t>SoilSoiltemperature0_3mAvg15Min_39_6</t>
  </si>
  <si>
    <t>SoilSoilmoisture0_1mAvg15Min_03_1</t>
  </si>
  <si>
    <t>SoilSoilmoisture0_2mAvg15Min_03_2</t>
  </si>
  <si>
    <t>SoilSoilmoisture0_3mAvg15Min_03_3</t>
  </si>
  <si>
    <t>SoilSoilmoisture0_4mAvg15Min_03_4</t>
  </si>
  <si>
    <t>SoilSoilmoisture0_5mAvg15Min_03_5</t>
  </si>
  <si>
    <t>SoilSoilmoisture0_6mAvg15Min_03_6</t>
  </si>
  <si>
    <t>SoilSoiltemperature0_1mAvg15Min_03_1</t>
  </si>
  <si>
    <t>SoilSoiltemperature0_2mAvg15Min_03_2</t>
  </si>
  <si>
    <t>SoilSoiltemperature0_3mAvg15Min_03_3</t>
  </si>
  <si>
    <t>SoilSoiltemperature0_4mAvg15Min_03_4</t>
  </si>
  <si>
    <t>SoilSoiltemperature0_5mAvg15Min_03_5</t>
  </si>
  <si>
    <t>SoilSoiltemperature0_6mAvg15Min_03_6</t>
  </si>
  <si>
    <t>SoilSoilmoisture0_1mAvg15Min_10_1</t>
  </si>
  <si>
    <t>SoilSoilmoisture0_2mAvg15Min_10_2</t>
  </si>
  <si>
    <t>SoilSoilmoisture0_3mAvg15Min_10_3</t>
  </si>
  <si>
    <t>SoilSoilmoisture0_4mAvg15Min_10_4</t>
  </si>
  <si>
    <t>SoilSoilmoisture0_5mAvg15Min_10_5</t>
  </si>
  <si>
    <t>SoilSoilmoisture0_6mAvg15Min_10_6</t>
  </si>
  <si>
    <t>SoilSoiltemperature0_1mAvg15Min_10_1</t>
  </si>
  <si>
    <t>SoilSoiltemperature0_2mAvg15Min_10_2</t>
  </si>
  <si>
    <t>SoilSoiltemperature0_3mAvg15Min_10_3</t>
  </si>
  <si>
    <t>SoilSoiltemperature0_4mAvg15Min_10_4</t>
  </si>
  <si>
    <t>SoilSoiltemperature0_5mAvg15Min_10_5</t>
  </si>
  <si>
    <t>SoilSoiltemperature0_6mAvg15Min_10_6</t>
  </si>
  <si>
    <t>SoilSoilmoisture0_05mAvg15Min_14_1</t>
  </si>
  <si>
    <t>SoilSoilmoisture0_1mAvg15Min_14_2</t>
  </si>
  <si>
    <t>SoilSoilmoisture0_2mAvg15Min_14_3</t>
  </si>
  <si>
    <t>SoilSoilmoisture0_3mAvg15Min_14_4</t>
  </si>
  <si>
    <t>SoilSoilmoisture0_4mAvg15Min_14_5</t>
  </si>
  <si>
    <t>SoilSoilmoisture0_6mAvg15Min_14_6</t>
  </si>
  <si>
    <t>SoilSoiltemperature0_05mAvg15Min_14_1</t>
  </si>
  <si>
    <t>SoilSoiltemperature0_1mAvg15Min_14_2</t>
  </si>
  <si>
    <t>SoilSoiltemperature0_2mAvg15Min_14_3</t>
  </si>
  <si>
    <t>SoilSoiltemperature0_3mAvg15Min_14_4</t>
  </si>
  <si>
    <t>SoilSoiltemperature0_4mAvg15Min_14_5</t>
  </si>
  <si>
    <t>SoilSoiltemperature0_6mAvg15Min_14_6</t>
  </si>
  <si>
    <t>SoilSoilmoisture0_05mAvg15Min_16_1</t>
  </si>
  <si>
    <t>SoilSoilmoisture0_1mAvg15Min_16_2</t>
  </si>
  <si>
    <t>SoilSoilmoisture0_2mAvg15Min_16_3</t>
  </si>
  <si>
    <t>SoilSoilmoisture0_3mAvg15Min_16_4</t>
  </si>
  <si>
    <t>SoilSoilmoisture0_4mAvg15Min_16_5</t>
  </si>
  <si>
    <t>SoilSoilmoisture0_6mAvg15Min_16_6</t>
  </si>
  <si>
    <t>SoilSoiltemperature0_05mAvg15Min_16_1</t>
  </si>
  <si>
    <t>SoilSoiltemperature0_1mAvg15Min_16_2</t>
  </si>
  <si>
    <t>SoilSoiltemperature0_2mAvg15Min_16_3</t>
  </si>
  <si>
    <t>SoilSoiltemperature0_3mAvg15Min_16_4</t>
  </si>
  <si>
    <t>SoilSoiltemperature0_4mAvg15Min_16_5</t>
  </si>
  <si>
    <t>SoilSoiltemperature0_6mAvg15Min_16_6</t>
  </si>
  <si>
    <t>SoilSoilmoisture0_05mAvg15Min_22_1</t>
  </si>
  <si>
    <t>SoilSoilmoisture0_1mAvg15Min_22_2</t>
  </si>
  <si>
    <t>SoilSoilmoisture0_2mAvg15Min_22_3</t>
  </si>
  <si>
    <t>SoilSoilmoisture0_3mAvg15Min_22_4</t>
  </si>
  <si>
    <t>SoilSoilmoisture0_4mAvg15Min_22_5</t>
  </si>
  <si>
    <t>SoilSoilmoisture0_5mAvg15Min_22_6</t>
  </si>
  <si>
    <t>SoilSoiltemperature0_05mAvg15Min_22_1</t>
  </si>
  <si>
    <t>SoilSoiltemperature0_1mAvg15Min_22_2</t>
  </si>
  <si>
    <t>SoilSoiltemperature0_2mAvg15Min_22_3</t>
  </si>
  <si>
    <t>SoilSoiltemperature0_3mAvg15Min_22_4</t>
  </si>
  <si>
    <t>SoilSoiltemperature0_4mAvg15Min_22_5</t>
  </si>
  <si>
    <t>SoilSoiltemperature0_5mAvg15Min_22_6</t>
  </si>
  <si>
    <t>SoilSoilmoisture0_1mAvg15Min_30_1</t>
  </si>
  <si>
    <t>SoilSoilmoisture0_2mAvg15Min_30_2</t>
  </si>
  <si>
    <t>SoilSoilmoisture0_3mAvg15Min_30_3</t>
  </si>
  <si>
    <t>SoilSoilmoisture0_4mAvg15Min_30_4</t>
  </si>
  <si>
    <t>SoilSoilmoisture0_5mAvg15Min_30_5</t>
  </si>
  <si>
    <t>SoilSoilmoisture0_6mAvg15Min_30_6</t>
  </si>
  <si>
    <t>SoilSoiltemperature0_1mAvg15Min_30_1</t>
  </si>
  <si>
    <t>SoilSoiltemperature0_2mAvg15Min_30_2</t>
  </si>
  <si>
    <t>SoilSoiltemperature0_3mAvg15Min_30_3</t>
  </si>
  <si>
    <t>SoilSoiltemperature0_4mAvg15Min_30_4</t>
  </si>
  <si>
    <t>SoilSoiltemperature0_5mAvg15Min_30_5</t>
  </si>
  <si>
    <t>SoilSoiltemperature0_6mAvg15Min_30_6</t>
  </si>
  <si>
    <t>SoilSoilmoisture0_2mAvg15Min_37_1</t>
  </si>
  <si>
    <t>SoilSoilmoisture0_3mAvg15Min_37_2</t>
  </si>
  <si>
    <t>SoilSoilmoisture0_4mAvg15Min_37_3</t>
  </si>
  <si>
    <t>SoilSoilmoisture0_6mAvg15Min_37_5</t>
  </si>
  <si>
    <t>SoilSoilmoisture0_6mAvg15Min_37_6</t>
  </si>
  <si>
    <t>SoilSoiltemperature0_2mAvg15Min_37_1</t>
  </si>
  <si>
    <t>SoilSoiltemperature0_3mAvg15Min_37_2</t>
  </si>
  <si>
    <t>SoilSoiltemperature0_4mAvg15Min_37_3</t>
  </si>
  <si>
    <t>SoilSoiltemperature0_6mAvg15Min_37_5</t>
  </si>
  <si>
    <t>SoilSoiltemperature0_6mAvg15Min_37_6</t>
  </si>
  <si>
    <t>SoilSoilmoisture0_1mAvg15Min_40_1</t>
  </si>
  <si>
    <t>SoilSoilmoisture0_1mAvg15Min_40_2</t>
  </si>
  <si>
    <t>SoilSoilmoisture0_1mAvg15Min_40_3</t>
  </si>
  <si>
    <t>SoilSoilmoisture0_3mAvg15Min_40_4</t>
  </si>
  <si>
    <t>SoilSoilmoisture0_1mAvg15Min_40_5</t>
  </si>
  <si>
    <t>SoilSoilmoisture0_3mAvg15Min_40_6</t>
  </si>
  <si>
    <t>SoilSoiltemperature0_1mAvg15Min_40_1</t>
  </si>
  <si>
    <t>SoilSoiltemperature0_1mAvg15Min_40_2</t>
  </si>
  <si>
    <t>SoilSoiltemperature0_1mAvg15Min_40_3</t>
  </si>
  <si>
    <t>SoilSoiltemperature0_3mAvg15Min_40_4</t>
  </si>
  <si>
    <t>SoilSoiltemperature0_1mAvg15Min_40_5</t>
  </si>
  <si>
    <t>SoilSoiltemperature0_3mAvg15Min_40_6</t>
  </si>
  <si>
    <t>SHFheatT5</t>
  </si>
  <si>
    <t>soil heat flux plate heater logger H2</t>
  </si>
  <si>
    <t>SHFheatH2</t>
  </si>
  <si>
    <t>SF218_20_NE_1</t>
  </si>
  <si>
    <t>SF218_20_NE_2</t>
  </si>
  <si>
    <t>SF057_43_NE_1</t>
  </si>
  <si>
    <t>SF057_43_NENT1_1</t>
  </si>
  <si>
    <t>SF057_43_NENT2_1</t>
  </si>
  <si>
    <t>SF057_43_NE_2</t>
  </si>
  <si>
    <t>SF057_43_NENT1_2</t>
  </si>
  <si>
    <t>SF057_43_NENT2_2</t>
  </si>
  <si>
    <t>SF058_43_NW_1</t>
  </si>
  <si>
    <t>SF058_43_NWNT1_1</t>
  </si>
  <si>
    <t>SF058_43_NWNT2_1</t>
  </si>
  <si>
    <t>SF058_43_NW_2</t>
  </si>
  <si>
    <t>SF058_43_NWNT1_2</t>
  </si>
  <si>
    <t>SF058_43_NWNT2_2</t>
  </si>
  <si>
    <t>SF108_43_N_1</t>
  </si>
  <si>
    <t>SF108_43_NNT1_1</t>
  </si>
  <si>
    <t>SF108_43_NNT2_1</t>
  </si>
  <si>
    <t>SF108_43_N_2</t>
  </si>
  <si>
    <t>SF108_43_NNT1_2</t>
  </si>
  <si>
    <t>SF108_43_NNT2_2</t>
  </si>
  <si>
    <t>SF114_43_NW_1</t>
  </si>
  <si>
    <t>SF114_43_NWNT1_1</t>
  </si>
  <si>
    <t>SF114_43_NWNT2_1</t>
  </si>
  <si>
    <t>SF114_43_NW_2</t>
  </si>
  <si>
    <t>SF114_43_NWNT1_2</t>
  </si>
  <si>
    <t>SF114_43_NWNT2_2</t>
  </si>
  <si>
    <t>SF282_43_NE_1</t>
  </si>
  <si>
    <t>SF282_43_NENT1_1</t>
  </si>
  <si>
    <t>SF282_43_NENT2_1</t>
  </si>
  <si>
    <t>SF282_43_NE_2</t>
  </si>
  <si>
    <t>SF282_43_NENT1_2</t>
  </si>
  <si>
    <t>SF282_43_NENT2_2</t>
  </si>
  <si>
    <t>SF057_20_NE_1</t>
  </si>
  <si>
    <t>SF057_20_NE_2</t>
  </si>
  <si>
    <t>SF058_20_NW_1</t>
  </si>
  <si>
    <t>SF058_20_NW_2</t>
  </si>
  <si>
    <t>SF108_20_N_1</t>
  </si>
  <si>
    <t>SF108_20_N_2</t>
  </si>
  <si>
    <t>SF114_20_NW_1</t>
  </si>
  <si>
    <t>SF114_20_NW_2</t>
  </si>
  <si>
    <t>SF282_20_NE_1</t>
  </si>
  <si>
    <t>SF282_20_NE_2</t>
  </si>
  <si>
    <t>sap flow tree 108 - 20mm - North-1st installation</t>
  </si>
  <si>
    <t>sap flow tree 108 - 20mm - North-2nd installation</t>
  </si>
  <si>
    <t>sap flow tree 114 - 20mm - north-west-1st installation</t>
  </si>
  <si>
    <t>sap flow tree 114 - 20mm - north-west-2nd installation</t>
  </si>
  <si>
    <t>sap flow tree 282 - 20mm - north-east-1st installation</t>
  </si>
  <si>
    <t>sap flow tree 282 - 20mm - north-east-2nd installation</t>
  </si>
  <si>
    <t>sensors are 43mm long but installed in 20mm</t>
  </si>
  <si>
    <t>sap flow tree 218 - 20mm - north-east -1st installation</t>
  </si>
  <si>
    <t>sap flow tree 218 - 20mm - north-east -2nd installation</t>
  </si>
  <si>
    <t>sap flow tree 057 - 20mm - north-east -1st installation</t>
  </si>
  <si>
    <t>sap flow tree 057 - 20mm - north-east -2nd installation</t>
  </si>
  <si>
    <t>sap flow tree 058 - 20mm - north-west -1st installation</t>
  </si>
  <si>
    <t>sap flow tree 058 - 20mm - north-west -2nd installation</t>
  </si>
  <si>
    <t>SF218_43_NE_1</t>
  </si>
  <si>
    <t>SF218_43_NENT1_1</t>
  </si>
  <si>
    <t>SF218_43_NENT2_1</t>
  </si>
  <si>
    <t>SF218_43_NE_2</t>
  </si>
  <si>
    <t>SF218_43_NENT1_2</t>
  </si>
  <si>
    <t>SF218_43_NENT2_2</t>
  </si>
  <si>
    <t>constant length=12h eps=0.01</t>
  </si>
  <si>
    <t>WeatherWindspeed2mAvg10Min_x</t>
  </si>
  <si>
    <t>WeatherWindspeed2mAvg10Min_y</t>
  </si>
  <si>
    <t>WeatherWinddirection2mAvg10Min</t>
  </si>
  <si>
    <t>WeatherWinddirection2mStd_dev10Min</t>
  </si>
  <si>
    <t>WeatherVaporpressure2mAvg10Min_act</t>
  </si>
  <si>
    <t>WeatherVaporpressure2mAvg10Min_def</t>
  </si>
  <si>
    <t>WeatherVaporpressure2mAvg10Min_max</t>
  </si>
  <si>
    <t>DevicesImpulsescounts2mAvg10Min_cnr4</t>
  </si>
  <si>
    <t>SoilSoilmoisture0_1mAvg10Min</t>
  </si>
  <si>
    <t>SoilSoilmoisture0_2mAvg10Min</t>
  </si>
  <si>
    <t>SoilSoilmoisture0_3mAvg10Min</t>
  </si>
  <si>
    <t>SoilSoilmoisture0_4mAvg10Min</t>
  </si>
  <si>
    <t>SoilSoilmoisture0_5mAvg10Min</t>
  </si>
  <si>
    <t>WeatherRadiationfir_in2mAvg10Min</t>
  </si>
  <si>
    <t>SoilEnergyflux0_05mAvg10Min_01</t>
  </si>
  <si>
    <t>SoilEnergyflux0_05mAvg10Min_02</t>
  </si>
  <si>
    <t>SoilEnergyflux0_05mAvg10Min_03</t>
  </si>
  <si>
    <t>DevicesQualityflag2mAvg10Min_snowdiag</t>
  </si>
  <si>
    <t>SoilSoiltemperature0_05mAvg10Min</t>
  </si>
  <si>
    <t>SoilSoiltemperature0_1mAvg10Min</t>
  </si>
  <si>
    <t>SoilSoiltemperature0_2mAvg10Min</t>
  </si>
  <si>
    <t>SoilSoiltemperature0_3mAvg10Min</t>
  </si>
  <si>
    <t>SoilSoiltemperature0_5mAvg10Min</t>
  </si>
  <si>
    <t>SoilSoiltemperature1mAvg10Min</t>
  </si>
  <si>
    <t>WeatherAirtemperature2mAvg10Min_sonic</t>
  </si>
  <si>
    <t>DevicesVoltagelogger1mAvg10Min</t>
  </si>
  <si>
    <t>DevicesTemperaturedatalogger1mAvg10Min</t>
  </si>
  <si>
    <t>DevicesQualityflag2mAvg10Min_heatingsonic</t>
  </si>
  <si>
    <t>DevicesQualityflag2mAvg10Min_err1</t>
  </si>
  <si>
    <t>DevicesQualityflag2mAvg10Min_err2</t>
  </si>
  <si>
    <t>DevicesQualityflag2mAvg10Min_heatingsonic_2</t>
  </si>
  <si>
    <t>compare vars='SWDR' diffmin=150 fak=1.75 thmin=50</t>
  </si>
  <si>
    <t>MAD deriv=0 z=7 length=90d</t>
  </si>
  <si>
    <t>constant length=15h eps=0.001</t>
  </si>
  <si>
    <t>SoilSoiltemperature0_4mAvg10Min</t>
  </si>
  <si>
    <t>SoilSoilmoisture0_6mAvg10Min</t>
  </si>
  <si>
    <t>DevicesQualityflag2mAvg10Min_err1_2</t>
  </si>
  <si>
    <t>DevicesQualityflag2mAvg10Min_err2_2</t>
  </si>
  <si>
    <t>WeatherPotentialtemperature2mAvg10Min</t>
  </si>
  <si>
    <t>SoilEnergyflux0_05mAvg10Min</t>
  </si>
  <si>
    <t>SF218_20_NE_3</t>
  </si>
  <si>
    <t>sap flow tree 218 - 20mm - north-east 3rd installation</t>
  </si>
  <si>
    <t>sap flow tree 057 - 20mm - north-east -3rd installation</t>
  </si>
  <si>
    <t>SF057_20_NE_3</t>
  </si>
  <si>
    <t>hand-made sensor 20mm long</t>
  </si>
  <si>
    <t>sap flow tree 058 - 20mm - north-west -3rd installation</t>
  </si>
  <si>
    <t>SF058_20_NW_3</t>
  </si>
  <si>
    <t>sap flow tree 108 - 20mm - North-3rd installation</t>
  </si>
  <si>
    <t>SF108_20_N_3</t>
  </si>
  <si>
    <t>compare vars='SWDR' diffmin=200 fak=1.7 thmin=50</t>
  </si>
  <si>
    <t>constant length=24h eps=0.0001</t>
  </si>
  <si>
    <t>constant length=12h eps=0.001</t>
  </si>
  <si>
    <t>SF108_20_N_NT1_1 SF108_20_N_NT2_1</t>
  </si>
  <si>
    <t>SF108_20_N_NT1_2 SF108_20_N_NT2_2</t>
  </si>
  <si>
    <t>Dataproject</t>
  </si>
  <si>
    <t xml:space="preserve">Typ </t>
  </si>
  <si>
    <t>ID</t>
  </si>
  <si>
    <t>Ermsleben</t>
  </si>
  <si>
    <t>TERENO Klimastation Ermsleben</t>
  </si>
  <si>
    <t>Weatherstation</t>
  </si>
  <si>
    <t>1738ad935ed03</t>
  </si>
  <si>
    <t>Hecklingen</t>
  </si>
  <si>
    <t>39da203ac9969</t>
  </si>
  <si>
    <t>POF3 - T533 - From Models to Predictions - Großes Bruch</t>
  </si>
  <si>
    <t>2a2eba8e7d8b3</t>
  </si>
  <si>
    <t>database ID</t>
  </si>
  <si>
    <t>TERENO Klimastation Hecklingen</t>
  </si>
  <si>
    <t>Tair50_mir Tair33HMP</t>
  </si>
  <si>
    <t>GroundwaterGroundwatertable0mAvg10Min</t>
  </si>
  <si>
    <t>TempC_Avg</t>
  </si>
  <si>
    <t>whatever temperature</t>
  </si>
  <si>
    <t>Anonymous1</t>
  </si>
  <si>
    <t>Anonymous</t>
  </si>
  <si>
    <t>Grosses Bruch W1</t>
  </si>
  <si>
    <t>Station / Logger</t>
  </si>
  <si>
    <t>sap flow tree 048- 20mm- north- natural temp grad 1</t>
  </si>
  <si>
    <t>sap flow tree 048- 20mm- north- natural temp grad 2</t>
  </si>
  <si>
    <t>sap flow tree 057- 20mm- north</t>
  </si>
  <si>
    <t>sap flow tree 057- 20mm- north- natural temp grad 1</t>
  </si>
  <si>
    <t>sap flow tree 057- 20mm- north- natural temp grad 2</t>
  </si>
  <si>
    <t>sap flow tree 058- 20mm- east-north-east</t>
  </si>
  <si>
    <t>sap flow tree 058- 20mm- east-north-east- natural temp grad 1</t>
  </si>
  <si>
    <t>sap flow tree 058- 20mm- east-north-east- natural temp grad 2</t>
  </si>
  <si>
    <t>SF114_20_NE</t>
  </si>
  <si>
    <t>VPact VPdef Tdew sh rho H2Oc Heating_CNR4</t>
  </si>
  <si>
    <t>calibration OK?</t>
  </si>
  <si>
    <t>loamy-calibration OK?</t>
  </si>
  <si>
    <t>close to tree 92; leftover Anke-calibration OK?</t>
  </si>
  <si>
    <t>SF218_20_NE_1_NT1</t>
  </si>
  <si>
    <t>SF218_20_NE_2_NT1</t>
  </si>
  <si>
    <t>SF218_20_NE_1_NT2</t>
  </si>
  <si>
    <t>SF218_20_NE_2_NT2</t>
  </si>
  <si>
    <t>SF057_20_NE_1_NT1</t>
  </si>
  <si>
    <t>SF057_20_NE_2_NT1</t>
  </si>
  <si>
    <t>SF057_20_NE_1_NT2</t>
  </si>
  <si>
    <t>SF057_20_NE_2_NT2</t>
  </si>
  <si>
    <t>SF058_20_NW_1_NT1</t>
  </si>
  <si>
    <t>SF058_20_NW_2_NT1</t>
  </si>
  <si>
    <t>SF058_20_NW_1_NT2</t>
  </si>
  <si>
    <t>SF058_20_NW_2_NT2</t>
  </si>
  <si>
    <t>SF108_20_N_1_NT1</t>
  </si>
  <si>
    <t>SF108_20_N_2_NT1</t>
  </si>
  <si>
    <t>SF108_20_N_1_NT2</t>
  </si>
  <si>
    <t>SF108_20_N_2_NT2</t>
  </si>
  <si>
    <t>SF114_20_NW_1_NT1</t>
  </si>
  <si>
    <t>SF114_20_NW_2_NT1</t>
  </si>
  <si>
    <t>SF114_20_NW_1_NT2</t>
  </si>
  <si>
    <t>SF114_20_NW_2_NT2</t>
  </si>
  <si>
    <t>SF282_20_NE_1_NT1</t>
  </si>
  <si>
    <t>SF282_20_NE_2_NT1</t>
  </si>
  <si>
    <t>SF282_20_NE_1_NT2</t>
  </si>
  <si>
    <t>SF282_20_NE_2_NT2</t>
  </si>
  <si>
    <t>STF_BC2_049_Tot</t>
  </si>
  <si>
    <t>STF_BC2_067_Tot</t>
  </si>
  <si>
    <t>STF_BC2_079_Tot</t>
  </si>
  <si>
    <t>STF_BC2_094_Tot</t>
  </si>
  <si>
    <t>STF_BC2_049</t>
  </si>
  <si>
    <t>STF_BC2_067</t>
  </si>
  <si>
    <t>STF_BC2_079</t>
  </si>
  <si>
    <t>STF_BC2_094</t>
  </si>
  <si>
    <t>stemflow tree 49</t>
  </si>
  <si>
    <t>stemflow tree 67</t>
  </si>
  <si>
    <t>stemflow tree 79</t>
  </si>
  <si>
    <t>stemflow tree 94</t>
  </si>
  <si>
    <t>stemflow tree 123</t>
  </si>
  <si>
    <t>stemflow tree 125</t>
  </si>
  <si>
    <t>stemflow tree 145</t>
  </si>
  <si>
    <t>stemflow tree 149</t>
  </si>
  <si>
    <t>stemflow tree 160</t>
  </si>
  <si>
    <t>stemflow tree 181</t>
  </si>
  <si>
    <t>stemflow tree 279</t>
  </si>
  <si>
    <t>STF_BC3_123_Tot</t>
  </si>
  <si>
    <t>STF_BC3_125_Tot</t>
  </si>
  <si>
    <t>STF_BC3_145_Tot</t>
  </si>
  <si>
    <t>STF_BC3_149_Tot</t>
  </si>
  <si>
    <t>STF_BC3_160_Tot</t>
  </si>
  <si>
    <t>STF_BC3_181_Tot</t>
  </si>
  <si>
    <t>STF_BC3_279_Tot</t>
  </si>
  <si>
    <t>STF_BC3_123</t>
  </si>
  <si>
    <t>STF_BC3_125</t>
  </si>
  <si>
    <t>STF_BC3_145</t>
  </si>
  <si>
    <t>STF_BC3_149</t>
  </si>
  <si>
    <t>STF_BC3_160</t>
  </si>
  <si>
    <t>STF_BC3_181</t>
  </si>
  <si>
    <t>STF_BC3_279</t>
  </si>
  <si>
    <t>constant length=360m eps=0.01</t>
  </si>
  <si>
    <t>flag0</t>
  </si>
  <si>
    <t>91_____</t>
  </si>
  <si>
    <t>DevicesVoltagelogger1mAvg10Min_2</t>
  </si>
  <si>
    <t>DevicesTemperaturedatalogger1mAvg10Min_2</t>
  </si>
  <si>
    <t>WeatherRelativehumidity2mAvg10Min_2</t>
  </si>
  <si>
    <t>WeatherAirtemperature2mAvg10Min_2</t>
  </si>
  <si>
    <t>soil heat flux 1-0.05m</t>
  </si>
  <si>
    <t>soil heat flux 2-0.05m</t>
  </si>
  <si>
    <t>soil heat flux 3-0.05m</t>
  </si>
  <si>
    <t>soil heat flux 4-0.05m</t>
  </si>
  <si>
    <t>soil heat flux 5-0.05m</t>
  </si>
  <si>
    <t>soil heat flux 6-0.05m</t>
  </si>
  <si>
    <t>Umweltkompartiment</t>
  </si>
  <si>
    <t>Physikalische Eigenschaft</t>
  </si>
  <si>
    <t>Zusätzliche Sensornummer</t>
  </si>
  <si>
    <t>Zusätzliche Bezeichnung</t>
  </si>
  <si>
    <t>Atmosphäre</t>
  </si>
  <si>
    <t>Luftdruck</t>
  </si>
  <si>
    <t>depth/height (m)</t>
  </si>
  <si>
    <t>Technische Parameter</t>
  </si>
  <si>
    <t>Temperatur Datenlogger</t>
  </si>
  <si>
    <t>Logger voltage CR1000-W2</t>
  </si>
  <si>
    <t>Spannung Datenlogger</t>
  </si>
  <si>
    <t>logger panel temperature CR1000-BC1</t>
  </si>
  <si>
    <t>logger panel temperature CR1000-BC2</t>
  </si>
  <si>
    <t>logger panel temperature CR1000-BC3</t>
  </si>
  <si>
    <t>logger panel temperature CR1000-T5</t>
  </si>
  <si>
    <t>Logger voltage CR1000-BC1</t>
  </si>
  <si>
    <t>Logger voltage CR1000-BC2</t>
  </si>
  <si>
    <t>Logger voltage CR1000-BC3</t>
  </si>
  <si>
    <t>Logger voltage CR1000-T5</t>
  </si>
  <si>
    <t>SoilEnergyflux0_05mAvg10Min_04</t>
  </si>
  <si>
    <t>SoilEnergyflux0_05mAvg10Min_05</t>
  </si>
  <si>
    <t>SoilEnergyflux0_05mAvg10Min_06</t>
  </si>
  <si>
    <t>Pedosphäre</t>
  </si>
  <si>
    <t>Bodentemperatur</t>
  </si>
  <si>
    <t>Energiestrom</t>
  </si>
  <si>
    <t>Bodenfeuchte</t>
  </si>
  <si>
    <t>SoilSoiltemperature0_5mAvg10Min_l</t>
  </si>
  <si>
    <t>SoilSoiltemperature0_5mAvg10Min_r</t>
  </si>
  <si>
    <t>Niederschlagshöhe, Flüssig</t>
  </si>
  <si>
    <t>Impulse / Counts</t>
  </si>
  <si>
    <t>DevicesImpulsescounts2mSum10Min_hmpfan</t>
  </si>
  <si>
    <t>Windgeschwindigkeit</t>
  </si>
  <si>
    <t>Lufttemperatur</t>
  </si>
  <si>
    <t>Relative Luftfeuchte</t>
  </si>
  <si>
    <t>Strahlungstemperatur der Oberfläche</t>
  </si>
  <si>
    <t>Hydrosphäre</t>
  </si>
  <si>
    <t>Grundwasserstand</t>
  </si>
  <si>
    <t>_cnr4</t>
  </si>
  <si>
    <t>Globalstrahlung, reflektiert</t>
  </si>
  <si>
    <t>Globalstrahlung, In</t>
  </si>
  <si>
    <t>FIR-Strahlung, In</t>
  </si>
  <si>
    <t>FIR-Strahlung, Out</t>
  </si>
  <si>
    <t>_1</t>
  </si>
  <si>
    <t>WeatherAirtemperature2mAvg10Min_1</t>
  </si>
  <si>
    <t>WeatherRelativehumidity2mAvg10Min_1</t>
  </si>
  <si>
    <t>Temperatur Gerät</t>
  </si>
  <si>
    <t>_spn1</t>
  </si>
  <si>
    <t>Diffuse Strahlung</t>
  </si>
  <si>
    <t>Sonnenstatus</t>
  </si>
  <si>
    <t>Niederschlagshöhe, Schnee</t>
  </si>
  <si>
    <t>Qualitätswert (Quality Flag)</t>
  </si>
  <si>
    <t>Spannung Gerät</t>
  </si>
  <si>
    <t>Period Average CS650, 20cm (oscillation period)</t>
  </si>
  <si>
    <t>_cs650</t>
  </si>
  <si>
    <t>SoilEnergyflux0_05mAvg10Min_mean</t>
  </si>
  <si>
    <t>Nettostrahlung, Total</t>
  </si>
  <si>
    <t>Gesamtstrahlung, In</t>
  </si>
  <si>
    <t>Gesamtrückstrahlung</t>
  </si>
  <si>
    <t>PAR Albedo</t>
  </si>
  <si>
    <t>_2</t>
  </si>
  <si>
    <t>_01</t>
  </si>
  <si>
    <t>_02</t>
  </si>
  <si>
    <t>_03</t>
  </si>
  <si>
    <t>_04</t>
  </si>
  <si>
    <t>_05</t>
  </si>
  <si>
    <t>_06</t>
  </si>
  <si>
    <t>SoilSoilmoisture0_2mAvg10Min_cs650</t>
  </si>
  <si>
    <t>_shf01</t>
  </si>
  <si>
    <t>_shf02</t>
  </si>
  <si>
    <t>_shf03</t>
  </si>
  <si>
    <t>SoilSoiltemperature0_03mAvg10Min_shf01</t>
  </si>
  <si>
    <t>SoilSoiltemperature0_03mAvg10Min_shf02</t>
  </si>
  <si>
    <t>SoilSoiltemperature0_03mAvg10Min_shf03</t>
  </si>
  <si>
    <t>SoilSoiltemperature0_05mAvg10Min_2</t>
  </si>
  <si>
    <t>SoilSoiltemperature0_1mAvg10Min_2</t>
  </si>
  <si>
    <t>SoilSoiltemperature0_2mAvg10Min_2</t>
  </si>
  <si>
    <t>SoilSoiltemperature0_2mAvg10Min_cs650</t>
  </si>
  <si>
    <t>SoilSoiltemperature0_3mAvg10Min_2</t>
  </si>
  <si>
    <t>SoilSoiltemperature0_4mAvg10Min_2</t>
  </si>
  <si>
    <t>DevicesTemperaturedatalogger1mAvg10Min_1</t>
  </si>
  <si>
    <t>Logger voltage CR3000-W1</t>
  </si>
  <si>
    <t>DevicesVoltagelogger1mAvg10Min_1</t>
  </si>
  <si>
    <t>_mean</t>
  </si>
  <si>
    <t>SoilSoilmoisture0_1mAvg10Min_2</t>
  </si>
  <si>
    <t>SoilSoilmoisture0_2mAvg10Min_2</t>
  </si>
  <si>
    <t>SoilSoilmoisture0_3mAvg10Min_2</t>
  </si>
  <si>
    <t>SoilSoilmoisture0_05mAvg10Min_2</t>
  </si>
  <si>
    <t>SoilSoilmoisture0_4mAvg10Min_2</t>
  </si>
  <si>
    <t>SoilSoilmoisture0_5mAvg10Min_2</t>
  </si>
  <si>
    <t>SoilSoilmoisture0_5mAvg10Min_2_l</t>
  </si>
  <si>
    <t>SoilSoilmoisture0_5mAvg10Min_2_r</t>
  </si>
  <si>
    <t>_2_r</t>
  </si>
  <si>
    <t>_2_l</t>
  </si>
  <si>
    <t>Luftdichte</t>
  </si>
  <si>
    <t>WeatherRadiation_scattered2_1mAvg10Min</t>
  </si>
  <si>
    <t>WeatherGlobalradiation_in2_1mAvg10Min_cnr4</t>
  </si>
  <si>
    <t>WeatherGlobalradiation_in2_1mAvg10Min_spn1</t>
  </si>
  <si>
    <t>WeatherGlobalradiation_reflected2_1mAvg10Min_cnr4</t>
  </si>
  <si>
    <t>WeatherParalbedo2_1mAvg10Min</t>
  </si>
  <si>
    <t>WeatherRadiationfir_in2_1mAvg10Min_cnr4</t>
  </si>
  <si>
    <t>WeatherRadiationfir_out2_1mAvg10Min_cnr4</t>
  </si>
  <si>
    <t>WeatherSunstatus2_1mAvg10Min</t>
  </si>
  <si>
    <t>WeatherSurfaceradiationtemperature2_1mAvg10Min</t>
  </si>
  <si>
    <t>WeatherWinddirection2_1mAvg10Min</t>
  </si>
  <si>
    <t>WeatherWindspeed2_1mAvg10Min</t>
  </si>
  <si>
    <t>WeatherWindspeed2_1mAvg10Min_x</t>
  </si>
  <si>
    <t>WeatherWindspeed2_1mAvg10Min_y</t>
  </si>
  <si>
    <t>spezifische elektrische Leitfähigkeit</t>
  </si>
  <si>
    <t>Relative Dielektrizitätszahl</t>
  </si>
  <si>
    <t>Schwingungsdauer</t>
  </si>
  <si>
    <t>Spannungsverhältnis</t>
  </si>
  <si>
    <t xml:space="preserve"> SoilVoltageratio0_2mAvg10Min_cs650</t>
  </si>
  <si>
    <t>SoilOscillationperiod0_2mAvg10Min_cs650</t>
  </si>
  <si>
    <t>SoilRelativepermittivity0_2mAvg10Min_cs650</t>
  </si>
  <si>
    <t>SurfacewaterConductivityelectrical0_2mAvg10Min_cs650</t>
  </si>
  <si>
    <t>_x</t>
  </si>
  <si>
    <t>_y</t>
  </si>
  <si>
    <t>WeatherWindspeed2_1mAvg10Min_z</t>
  </si>
  <si>
    <t>_z</t>
  </si>
  <si>
    <t xml:space="preserve"> WeatherSoundvelocity2_1mAvg10Min </t>
  </si>
  <si>
    <t>Schallgeschwindigkeit</t>
  </si>
  <si>
    <t>Konzentration H20</t>
  </si>
  <si>
    <t>Taupunkttemperatur</t>
  </si>
  <si>
    <t>Potentielle Temperatur</t>
  </si>
  <si>
    <t>Spezifische Feuchte</t>
  </si>
  <si>
    <t>Dampfdruck</t>
  </si>
  <si>
    <t>_act</t>
  </si>
  <si>
    <t>_def</t>
  </si>
  <si>
    <t>_max</t>
  </si>
  <si>
    <t>Windrichtung</t>
  </si>
  <si>
    <t>saturation vapour pressure 4m from Tair04PT</t>
  </si>
  <si>
    <t>Konzentration CO2</t>
  </si>
  <si>
    <t>Konzentration H2O</t>
  </si>
  <si>
    <t>PPFD Strahlung, In</t>
  </si>
  <si>
    <t>PPFD Strahlung, Out</t>
  </si>
  <si>
    <t>_n</t>
  </si>
  <si>
    <t>_s</t>
  </si>
  <si>
    <t>_t1</t>
  </si>
  <si>
    <t>Probemedium</t>
  </si>
  <si>
    <t>Geräte</t>
  </si>
  <si>
    <t>DevicesImpulsescounts2_1mAvg10Min_cnr4</t>
  </si>
  <si>
    <t>_hmp</t>
  </si>
  <si>
    <t>_pt</t>
  </si>
  <si>
    <t>Beobachtungsart</t>
  </si>
  <si>
    <t>Average</t>
  </si>
  <si>
    <t>Standard deviation</t>
  </si>
  <si>
    <t>Sum</t>
  </si>
  <si>
    <t>_p</t>
  </si>
  <si>
    <t>_a</t>
  </si>
  <si>
    <t>_b</t>
  </si>
  <si>
    <t>_sr01</t>
  </si>
  <si>
    <t>_sr02</t>
  </si>
  <si>
    <t>_sr03</t>
  </si>
  <si>
    <t>_sr04</t>
  </si>
  <si>
    <t>_shf04</t>
  </si>
  <si>
    <t>_shf05</t>
  </si>
  <si>
    <t>_shf06</t>
  </si>
  <si>
    <t>Eddypro Label</t>
  </si>
  <si>
    <t>Ta_1_1_1</t>
  </si>
  <si>
    <t>RH_1_1_1</t>
  </si>
  <si>
    <t>Pa_1_1_1</t>
  </si>
  <si>
    <t>Rg_1_1_1</t>
  </si>
  <si>
    <t>Rn_1_1_1</t>
  </si>
  <si>
    <t>Rd_1_1_1</t>
  </si>
  <si>
    <t>PPFD_1_1_1</t>
  </si>
  <si>
    <t>P_1_1_1</t>
  </si>
  <si>
    <t>SHF_1_1_1</t>
  </si>
  <si>
    <t>SHF_2_1_1</t>
  </si>
  <si>
    <t>SHF_3_1_1</t>
  </si>
  <si>
    <t>SHF_4_1_1</t>
  </si>
  <si>
    <t>SHF_5_1_1</t>
  </si>
  <si>
    <t>SHF_6_1_1</t>
  </si>
  <si>
    <t>e3e82563bb50b</t>
  </si>
  <si>
    <t>_wxt</t>
  </si>
  <si>
    <t>200867687d0d1</t>
  </si>
  <si>
    <t>c4938af6393cf</t>
  </si>
  <si>
    <t>7565ad123bdea</t>
  </si>
  <si>
    <t>f63420180a6c2</t>
  </si>
  <si>
    <t>constant length=48h eps=0.0001</t>
  </si>
  <si>
    <t>_bc1</t>
  </si>
  <si>
    <t>_bc3</t>
  </si>
  <si>
    <t>_bc2</t>
  </si>
  <si>
    <t>_t5</t>
  </si>
  <si>
    <t>_t2</t>
  </si>
  <si>
    <t>_t3</t>
  </si>
  <si>
    <t>_t6</t>
  </si>
  <si>
    <t>_h1</t>
  </si>
  <si>
    <t>short wave downward radiation CNR4</t>
  </si>
  <si>
    <t>95fd228a2e213</t>
  </si>
  <si>
    <t>Grundwasser</t>
  </si>
  <si>
    <t>Oberflächenwasser</t>
  </si>
  <si>
    <t>_hmpfan</t>
  </si>
  <si>
    <t>_snowdiag</t>
  </si>
  <si>
    <t>WeatherRadiationppfd_out2_1mAvg10Min</t>
  </si>
  <si>
    <t>WeatherRadiationppfd_in2_1mAvg10Min</t>
  </si>
  <si>
    <t>infrared temperature of surface from LWUR</t>
  </si>
  <si>
    <t>_t4</t>
  </si>
  <si>
    <t>wind diagnostic 33m</t>
  </si>
  <si>
    <t>wind diagnostic 29m</t>
  </si>
  <si>
    <t>wind diagnostic 14.2m</t>
  </si>
  <si>
    <t>Kalibrierfaktor Bodenwärmestrom</t>
  </si>
  <si>
    <t>Biosphere</t>
  </si>
  <si>
    <t>_022</t>
  </si>
  <si>
    <t>_025</t>
  </si>
  <si>
    <t>_026</t>
  </si>
  <si>
    <t>_027</t>
  </si>
  <si>
    <t>_028</t>
  </si>
  <si>
    <t>_029</t>
  </si>
  <si>
    <t>_030</t>
  </si>
  <si>
    <t>_030r</t>
  </si>
  <si>
    <t>_035</t>
  </si>
  <si>
    <t>_185</t>
  </si>
  <si>
    <t>_188</t>
  </si>
  <si>
    <t>_190</t>
  </si>
  <si>
    <t>_193</t>
  </si>
  <si>
    <t>_202</t>
  </si>
  <si>
    <t>_214</t>
  </si>
  <si>
    <t>_215</t>
  </si>
  <si>
    <t>_217</t>
  </si>
  <si>
    <t>_218</t>
  </si>
  <si>
    <t>_233</t>
  </si>
  <si>
    <t>_235</t>
  </si>
  <si>
    <t>_236</t>
  </si>
  <si>
    <t>_301</t>
  </si>
  <si>
    <t>_301r</t>
  </si>
  <si>
    <t>_1a</t>
  </si>
  <si>
    <t>_2b</t>
  </si>
  <si>
    <t>_3</t>
  </si>
  <si>
    <t>_4</t>
  </si>
  <si>
    <t>_5</t>
  </si>
  <si>
    <t>_6</t>
  </si>
  <si>
    <t>Heizung Bodenwärmestrom</t>
  </si>
  <si>
    <t>Stammtemperatur</t>
  </si>
  <si>
    <t>_024_3</t>
  </si>
  <si>
    <t>_024_7</t>
  </si>
  <si>
    <t>Bestandsniederschlag</t>
  </si>
  <si>
    <t>constant length=15h eps=0.01</t>
  </si>
  <si>
    <t>DevicesTemperaturedevice2_1mAvg10Min_cnr4</t>
  </si>
  <si>
    <t>WeatherNetradiation_total2_1mAvg10Min_cnr4</t>
  </si>
  <si>
    <t>WeatherRadiation_total_in2_1mAvg10Min_cnr4</t>
  </si>
  <si>
    <t>WeatherRadiation_total_reflected2_1mAvg10Min_cnr4</t>
  </si>
  <si>
    <t>WeatherAlbedo2_1mAvg10Min_cnr4</t>
  </si>
  <si>
    <t>WeatherSurfaceradiationtemperature2_1mAvg10Min_cnr4</t>
  </si>
  <si>
    <t>soil moisture profile 5cm</t>
  </si>
  <si>
    <t>de-flagging until 12.2.16 due to limited number of decimals</t>
  </si>
  <si>
    <t>Wassertemperatur</t>
  </si>
  <si>
    <t>Wasserstand</t>
  </si>
  <si>
    <t>_h2</t>
  </si>
  <si>
    <t>VPact50 VPdef50 Tdew50 sh50 rho50 H2Oc50 Heating_CNR4</t>
  </si>
  <si>
    <t>1718a95682193</t>
  </si>
  <si>
    <t>08e57e9188774</t>
  </si>
  <si>
    <t>ae8906301e033</t>
  </si>
  <si>
    <t>ecdfe9c2f1d1f</t>
  </si>
  <si>
    <t>musica</t>
  </si>
  <si>
    <t>windspeed</t>
  </si>
  <si>
    <t>windir</t>
  </si>
  <si>
    <t>precip</t>
  </si>
  <si>
    <t>tair</t>
  </si>
  <si>
    <t>qairm</t>
  </si>
  <si>
    <t>pairh</t>
  </si>
  <si>
    <t>swdown</t>
  </si>
  <si>
    <t>lwdown</t>
  </si>
  <si>
    <t>co2air</t>
  </si>
  <si>
    <t>gsoil01</t>
  </si>
  <si>
    <t>gsoil02</t>
  </si>
  <si>
    <t>gsoil03</t>
  </si>
  <si>
    <t>gsoil04</t>
  </si>
  <si>
    <t>gsoil05</t>
  </si>
  <si>
    <t>gsoil06</t>
  </si>
  <si>
    <t>swc010</t>
  </si>
  <si>
    <t>swc020</t>
  </si>
  <si>
    <t>swc030</t>
  </si>
  <si>
    <t>swc040</t>
  </si>
  <si>
    <t>swc050</t>
  </si>
  <si>
    <t>swc080</t>
  </si>
  <si>
    <t>gsoilmean</t>
  </si>
  <si>
    <t>swc005</t>
  </si>
  <si>
    <t>air rel humidity (2m)</t>
  </si>
  <si>
    <t>dendrometer tree 188 on channel dendro_301r</t>
  </si>
  <si>
    <t>dendrometer tree 301 radial-not present thereafter by fault</t>
  </si>
  <si>
    <t>dendrometer tree 301 radial-not present anymore by fault</t>
  </si>
  <si>
    <t>dummy301r</t>
  </si>
  <si>
    <t>DevicesTemperaturedatalogger1_5mAvg10Min_h1</t>
  </si>
  <si>
    <t>DevicesVoltagelogger1_5mAvg10Min_h1</t>
  </si>
  <si>
    <t>DevicesImpulsescounts2mAvg10Min</t>
  </si>
  <si>
    <t>WeatherRadiation_scattered2_1mAvg10Min_spn1</t>
  </si>
  <si>
    <t>WeatherSunstatus2_1mAvg10Min_spn1</t>
  </si>
  <si>
    <t>WeatherPrecipitationheight_liquid2mSum10Min</t>
  </si>
  <si>
    <t>SurfacewaterWaterlevel0mAvg10Min</t>
  </si>
  <si>
    <t>SurfacewaterWatertemperature3mAvg10Min</t>
  </si>
  <si>
    <t>DevicesImpulsescounts2_1mAvg10Min</t>
  </si>
  <si>
    <t>SoilSoilmoisture0_7mAvg10Min</t>
  </si>
  <si>
    <t>DevicesTemperaturedatalogger1_5mAvg10Min_h2</t>
  </si>
  <si>
    <t>DevicesVoltagelogger1_5mAvg10Min_h2</t>
  </si>
  <si>
    <t>SoilHeatfluxcalibrationfactor0mAvg10Min</t>
  </si>
  <si>
    <t>SoilHeatfluxheating0mAvg10Min</t>
  </si>
  <si>
    <t>WeatherDewpointtemperature2_1mAvg10Min</t>
  </si>
  <si>
    <t>WeatherSpecifichumidity2_1mAvg10Min</t>
  </si>
  <si>
    <t>WeatherVaporpressure2_1mAvg10Min_max</t>
  </si>
  <si>
    <t>WeatherVaporpressure2_1mAvg10Min_act</t>
  </si>
  <si>
    <t>WeatherVaporpressure2_1mAvg10Min_def</t>
  </si>
  <si>
    <t>WeatherAirdensity2_1mAvg10Min</t>
  </si>
  <si>
    <t>WeatherPotentialtemperature2_1mAvg10Min</t>
  </si>
  <si>
    <t>left profile in NTrench 4, west, calibration to be checked</t>
  </si>
  <si>
    <t>loamy, north,right profile in Trench 5-calibration correct?</t>
  </si>
  <si>
    <t>WeatherVaporpressure33mAvg10Min_act</t>
  </si>
  <si>
    <t>WeatherVaporpressure49mAvg10Min_act</t>
  </si>
  <si>
    <t>WeatherVaporpressure8mAvg10Min_act</t>
  </si>
  <si>
    <t>WeatherAirdensity49mAvg10Min</t>
  </si>
  <si>
    <t>WeatherAirdensity8mAvg10Min</t>
  </si>
  <si>
    <t>WeatherAirpressure8mAvg10Min</t>
  </si>
  <si>
    <t>WeatherAirpressure49mAvg10Min</t>
  </si>
  <si>
    <t>WeatherRelativehumidity33mAvg10Min</t>
  </si>
  <si>
    <t>WeatherRelativehumidity49mAvg10Min</t>
  </si>
  <si>
    <t>WeatherRelativehumidity8mAvg10Min</t>
  </si>
  <si>
    <t>WeatherAirtemperature33mAvg10Min_hmp</t>
  </si>
  <si>
    <t>WeatherAirtemperature49mAvg10Min_hmp</t>
  </si>
  <si>
    <t>WeatherAirtemperature14_2mAvg10Min_pt</t>
  </si>
  <si>
    <t>WeatherAirtemperature1mAvg10Min_pt</t>
  </si>
  <si>
    <t>WeatherAirtemperature22mAvg10Min_pt</t>
  </si>
  <si>
    <t>WeatherAirtemperature29mAvg10Min_pt</t>
  </si>
  <si>
    <t>WeatherAirtemperature2mAvg10Min_pt</t>
  </si>
  <si>
    <t>WeatherAirtemperature33mAvg10Min_pt</t>
  </si>
  <si>
    <t>WeatherAirtemperature4mAvg10Min_pt</t>
  </si>
  <si>
    <t>WeatherAirtemperature9mAvg10Min_pt</t>
  </si>
  <si>
    <t>WeatherAirtemperature9mAvg10Min_wxt</t>
  </si>
  <si>
    <t>WeatherAlbedo49mAvg10Min</t>
  </si>
  <si>
    <t>WeatherParalbedo49mAvg10Min</t>
  </si>
  <si>
    <t>WeatherParalbedo8mAvg10Min</t>
  </si>
  <si>
    <t>DevicesTemperaturedevice49mAvg10Min_cnr4</t>
  </si>
  <si>
    <t>WeatherConcentrationco214_2mAvg10Min_p</t>
  </si>
  <si>
    <t>WeatherConcentrationco21mAvg10Min_p</t>
  </si>
  <si>
    <t>WeatherConcentrationco222mAvg10Min_p</t>
  </si>
  <si>
    <t>WeatherConcentrationco229mAvg10Min_p</t>
  </si>
  <si>
    <t>WeatherConcentrationco22mAvg10Min_p</t>
  </si>
  <si>
    <t>WeatherConcentrationco233mAvg10Min_p</t>
  </si>
  <si>
    <t>WeatherConcentrationco249mAvg10Min_p</t>
  </si>
  <si>
    <t>WeatherConcentrationco24mAvg10Min_p</t>
  </si>
  <si>
    <t>WeatherConcentrationco28mAvg10Min_p</t>
  </si>
  <si>
    <t>WeatherDewpointtemperature33mAvg10Min</t>
  </si>
  <si>
    <t>WeatherDewpointtemperature49mAvg10Min</t>
  </si>
  <si>
    <t>WeatherDewpointtemperature8mAvg10Min</t>
  </si>
  <si>
    <t>WeatherRadiation_scattered49mAvg10Min</t>
  </si>
  <si>
    <t>WeatherConcentrationh2o14_2mAvg10Min_p</t>
  </si>
  <si>
    <t>WeatherConcentrationh2o1mAvg10Min_p</t>
  </si>
  <si>
    <t>WeatherConcentrationh2o22mAvg10Min_p</t>
  </si>
  <si>
    <t>WeatherConcentrationh2o29mAvg10Min_p</t>
  </si>
  <si>
    <t>WeatherConcentrationh2o2mAvg10Min_p</t>
  </si>
  <si>
    <t>WeatherConcentrationh2o33mAvg10Min_p</t>
  </si>
  <si>
    <t>WeatherConcentrationh2o49mAvg10Min_p</t>
  </si>
  <si>
    <t>WeatherConcentrationh2o4mAvg10Min_p</t>
  </si>
  <si>
    <t>WeatherConcentrationh2o8mAvg10Min_p</t>
  </si>
  <si>
    <t>WeatherSurfaceradiationtemperature49mAvg10Min_n</t>
  </si>
  <si>
    <t>WeatherSurfaceradiationtemperature49mAvg10Min_s</t>
  </si>
  <si>
    <t>DevicesTemperaturedatalogger49mAvg10Min_t1</t>
  </si>
  <si>
    <t>DevicesTemperaturedatalogger22mAvg10Min_t2</t>
  </si>
  <si>
    <t>DevicesTemperaturedatalogger5_5mAvg10Min_t3</t>
  </si>
  <si>
    <t>DevicesVoltagelogger49mAvg10Min_t1</t>
  </si>
  <si>
    <t>DevicesVoltagelogger22mAvg10Min_t2</t>
  </si>
  <si>
    <t>DevicesVoltagelogger5_5mAvg10Min_t3</t>
  </si>
  <si>
    <t>WeatherRadiationfir_in49mAvg10Min_cnr4</t>
  </si>
  <si>
    <t>WeatherRadiationfir_out49mAvg10Min_cnr4</t>
  </si>
  <si>
    <t>WeatherNetradiation_total49mAvg10Min</t>
  </si>
  <si>
    <t>WeatherRadiationppfd_in14_2mAvg10Min</t>
  </si>
  <si>
    <t>WeatherRadiationppfd_in22mAvg10Min</t>
  </si>
  <si>
    <t>WeatherRadiationppfd_in2mAvg10Min</t>
  </si>
  <si>
    <t>WeatherRadiationppfd_in4mAvg10Min</t>
  </si>
  <si>
    <t>WeatherRadiationppfd_in49mAvg10Min</t>
  </si>
  <si>
    <t>WeatherRadiationppfd_out49mAvg10Min</t>
  </si>
  <si>
    <t>WeatherRadiationppfd_in8mAvg10Min</t>
  </si>
  <si>
    <t>WeatherRadiationppfd_out8mAvg10Min</t>
  </si>
  <si>
    <t>WeatherPotentialtemperature1mAvg10Min</t>
  </si>
  <si>
    <t>WeatherPotentialtemperature4mAvg10Min</t>
  </si>
  <si>
    <t>WeatherPotentialtemperature49mAvg10Min</t>
  </si>
  <si>
    <t>WeatherPotentialtemperature8mAvg10Min</t>
  </si>
  <si>
    <t>WeatherPrecipitationheight_liquid50mSum10Min</t>
  </si>
  <si>
    <t>WeatherPrecipitationheight_liquid9mSum10Min</t>
  </si>
  <si>
    <t>WeatherSurfaceradiationtemperature49mAvg10Min_cnr4</t>
  </si>
  <si>
    <t>WeatherVaporpressure1mAvg10Min_max</t>
  </si>
  <si>
    <t>WeatherVaporpressure14_2mAvg10Min_max</t>
  </si>
  <si>
    <t>WeatherVaporpressure22mAvg10Min_max</t>
  </si>
  <si>
    <t>WeatherVaporpressure29mAvg10Min_max</t>
  </si>
  <si>
    <t>WeatherVaporpressure33mAvg10Min_max</t>
  </si>
  <si>
    <t>WeatherVaporpressure4mAvg10Min_max</t>
  </si>
  <si>
    <t>WeatherVaporpressure49mAvg10Min_max</t>
  </si>
  <si>
    <t>WeatherVaporpressure8mAvg10Min_max</t>
  </si>
  <si>
    <t>WeatherGlobalradiation_in49mAvg10Min_spn1</t>
  </si>
  <si>
    <t>WeatherGlobalradiation_in49mAvg10Min_cnr4</t>
  </si>
  <si>
    <t>WeatherGlobalradiation_reflected49mAvg10Min_cnr4</t>
  </si>
  <si>
    <t>WeatherSpecifichumidity49mAvg10Min</t>
  </si>
  <si>
    <t>WeatherSpecifichumidity8mAvg10Min</t>
  </si>
  <si>
    <t>DevicesImpulsescounts49mAvg10Min_cnr4</t>
  </si>
  <si>
    <t>WeatherSunstatus49mAvg10Min_spn1</t>
  </si>
  <si>
    <t>DevicesVoltagedevice49mAvg10Min</t>
  </si>
  <si>
    <t>WeatherRadiation_total_in49mAvg10Min_cnr4</t>
  </si>
  <si>
    <t>WeatherRadiation_total_reflected49mAvg10Min_cnr4</t>
  </si>
  <si>
    <t>WeatherVaporpressure33mAvg10Min_def</t>
  </si>
  <si>
    <t>WeatherVaporpressure49mAvg10Min_def</t>
  </si>
  <si>
    <t>WeatherVaporpressure8mAvg10Min_def</t>
  </si>
  <si>
    <t>DevicesImpulsescounts33mAvg10Min_hmp</t>
  </si>
  <si>
    <t>DevicesImpulsescounts49mAvg10Min_hmp</t>
  </si>
  <si>
    <t>WeatherConcentrationh2o8mAvg10Min</t>
  </si>
  <si>
    <t>WeatherWinddirection4mAvg10Min</t>
  </si>
  <si>
    <t>WeatherWinddirection9mAvg10Min_wxt</t>
  </si>
  <si>
    <t>WeatherWinddirection14_2mAvg10Min</t>
  </si>
  <si>
    <t>WeatherWinddirection29mAvg10Min</t>
  </si>
  <si>
    <t>WeatherWinddirection33mAvg10Min</t>
  </si>
  <si>
    <t>WeatherWinddirection4mStd_dev10Min</t>
  </si>
  <si>
    <t>WeatherWinddirection9mStd_dev10Min</t>
  </si>
  <si>
    <t>WeatherWinddirection14_2mStd_dev10Min</t>
  </si>
  <si>
    <t>WeatherWinddirection29mStd_dev10Min</t>
  </si>
  <si>
    <t>WeatherWinddirection33mStd_dev10Min</t>
  </si>
  <si>
    <t>WeatherWindspeed4mAvg10Min</t>
  </si>
  <si>
    <t>WeatherWindspeed14_2mAvg10Min</t>
  </si>
  <si>
    <t>WeatherWindspeed29mAvg10Min</t>
  </si>
  <si>
    <t>Messort</t>
  </si>
  <si>
    <t>Turm Hohes Holz</t>
  </si>
  <si>
    <t>profile a</t>
  </si>
  <si>
    <t>profile b</t>
  </si>
  <si>
    <t>soil heat flux 04</t>
  </si>
  <si>
    <t>_033</t>
  </si>
  <si>
    <t>_048</t>
  </si>
  <si>
    <t>_050</t>
  </si>
  <si>
    <t>_056</t>
  </si>
  <si>
    <t>_050r</t>
  </si>
  <si>
    <t>_057</t>
  </si>
  <si>
    <t>_058</t>
  </si>
  <si>
    <t>_060</t>
  </si>
  <si>
    <t>_066</t>
  </si>
  <si>
    <t>_067</t>
  </si>
  <si>
    <t>_068</t>
  </si>
  <si>
    <t>_077</t>
  </si>
  <si>
    <t>_080</t>
  </si>
  <si>
    <t>_081</t>
  </si>
  <si>
    <t>_106</t>
  </si>
  <si>
    <t>_108r</t>
  </si>
  <si>
    <t>_114</t>
  </si>
  <si>
    <t>_115</t>
  </si>
  <si>
    <t>_128</t>
  </si>
  <si>
    <t>_129</t>
  </si>
  <si>
    <t>_136</t>
  </si>
  <si>
    <t>_143</t>
  </si>
  <si>
    <t>_151</t>
  </si>
  <si>
    <t>_158</t>
  </si>
  <si>
    <t>_282</t>
  </si>
  <si>
    <t>soil heat flux 05</t>
  </si>
  <si>
    <t>tree_301</t>
  </si>
  <si>
    <t>tree_050</t>
  </si>
  <si>
    <t>tree_030</t>
  </si>
  <si>
    <t>logger_BC1</t>
  </si>
  <si>
    <t>logger_BC2</t>
  </si>
  <si>
    <t>logger_BC3</t>
  </si>
  <si>
    <t>logger_T5</t>
  </si>
  <si>
    <t>tree_022</t>
  </si>
  <si>
    <t>tree_026</t>
  </si>
  <si>
    <t>tree_027</t>
  </si>
  <si>
    <t>tree_028</t>
  </si>
  <si>
    <t>tree_029</t>
  </si>
  <si>
    <t>tree_033</t>
  </si>
  <si>
    <t>tree_035</t>
  </si>
  <si>
    <t>tree_048</t>
  </si>
  <si>
    <t>tree_056</t>
  </si>
  <si>
    <t>tree_057</t>
  </si>
  <si>
    <t>tree_058</t>
  </si>
  <si>
    <t>tree_068</t>
  </si>
  <si>
    <t>tree_077</t>
  </si>
  <si>
    <t>tree_106</t>
  </si>
  <si>
    <t>tree_108</t>
  </si>
  <si>
    <t>tree_114</t>
  </si>
  <si>
    <t>tree_143</t>
  </si>
  <si>
    <t>tree_151</t>
  </si>
  <si>
    <t>tree_158</t>
  </si>
  <si>
    <t>tree_185</t>
  </si>
  <si>
    <t>tree_188</t>
  </si>
  <si>
    <t>tree_190</t>
  </si>
  <si>
    <t>tree_193</t>
  </si>
  <si>
    <t>tree_202</t>
  </si>
  <si>
    <t>tree_214</t>
  </si>
  <si>
    <t>tree_215</t>
  </si>
  <si>
    <t>tree_217</t>
  </si>
  <si>
    <t>tree_218</t>
  </si>
  <si>
    <t>tree_233</t>
  </si>
  <si>
    <t>tree_235</t>
  </si>
  <si>
    <t>tree_236</t>
  </si>
  <si>
    <t>tree_282</t>
  </si>
  <si>
    <t>tree_080</t>
  </si>
  <si>
    <t>tree_081</t>
  </si>
  <si>
    <t>SR01</t>
  </si>
  <si>
    <t>SR02</t>
  </si>
  <si>
    <t>SR03</t>
  </si>
  <si>
    <t>SR04</t>
  </si>
  <si>
    <t>tree_123</t>
  </si>
  <si>
    <t>tree_125</t>
  </si>
  <si>
    <t>tree_145</t>
  </si>
  <si>
    <t>tree_149</t>
  </si>
  <si>
    <t>tree_160</t>
  </si>
  <si>
    <t>tree_181</t>
  </si>
  <si>
    <t>tree_279</t>
  </si>
  <si>
    <t>tree_049</t>
  </si>
  <si>
    <t>tree_062</t>
  </si>
  <si>
    <t>tree_067</t>
  </si>
  <si>
    <t>tree_079</t>
  </si>
  <si>
    <t>tree_094</t>
  </si>
  <si>
    <t>tree_032</t>
  </si>
  <si>
    <t>tree_141</t>
  </si>
  <si>
    <t>tree_144</t>
  </si>
  <si>
    <t>tree_150</t>
  </si>
  <si>
    <t>tree_153</t>
  </si>
  <si>
    <t>tree_280</t>
  </si>
  <si>
    <t>tree_024</t>
  </si>
  <si>
    <t>tree_034</t>
  </si>
  <si>
    <t>tree_036</t>
  </si>
  <si>
    <t>tree_038</t>
  </si>
  <si>
    <t>tree_045</t>
  </si>
  <si>
    <t>tree_061</t>
  </si>
  <si>
    <t>tree_064</t>
  </si>
  <si>
    <t>tree_065</t>
  </si>
  <si>
    <t>tree_069</t>
  </si>
  <si>
    <t>tree_070</t>
  </si>
  <si>
    <t>prec OL</t>
  </si>
  <si>
    <t>soil heat flux 03_2</t>
  </si>
  <si>
    <t>soil heat flux 03_1</t>
  </si>
  <si>
    <t>soil heat flux 06_2</t>
  </si>
  <si>
    <t>soil heat flux 06_1</t>
  </si>
  <si>
    <t>throughfall 01_02</t>
  </si>
  <si>
    <t>throughfall 03_04</t>
  </si>
  <si>
    <t>throughfall 05_06</t>
  </si>
  <si>
    <t>throughfall 07_08</t>
  </si>
  <si>
    <t>throughfall 09_10</t>
  </si>
  <si>
    <t>throughfall 11_12</t>
  </si>
  <si>
    <t>throughfall 13_14</t>
  </si>
  <si>
    <t>throughfall 15_16</t>
  </si>
  <si>
    <t>throughfall 17_18</t>
  </si>
  <si>
    <t>radiation temperature of surface from LWUR</t>
  </si>
  <si>
    <t>_snow</t>
  </si>
  <si>
    <t>_wind2</t>
  </si>
  <si>
    <t>_wind4</t>
  </si>
  <si>
    <t>_wind14</t>
  </si>
  <si>
    <t>_wind29</t>
  </si>
  <si>
    <t>_wind33</t>
  </si>
  <si>
    <t>DevicesCellpressure1mAvg10Min</t>
  </si>
  <si>
    <t>Zell-Druck</t>
  </si>
  <si>
    <t>Zell-Temperatur</t>
  </si>
  <si>
    <t>DevicesCelltemperature1mAvg10Min</t>
  </si>
  <si>
    <t>Durchfluss</t>
  </si>
  <si>
    <t>DevicesFlowrate14_2mAvg10Min</t>
  </si>
  <si>
    <t>DevicesFlowrate1mAvg10Min</t>
  </si>
  <si>
    <t>DevicesFlowrate22mAvg10Min</t>
  </si>
  <si>
    <t>DevicesFlowrate29mAvg10Min</t>
  </si>
  <si>
    <t>DevicesFlowrate2mAvg10Min</t>
  </si>
  <si>
    <t>DevicesFlowrate33mAvg10Min</t>
  </si>
  <si>
    <t>DevicesFlowrate49mAvg10Min</t>
  </si>
  <si>
    <t>DevicesFlowrate4mAvg10Min</t>
  </si>
  <si>
    <t>DevicesFlowrate8mAvg10Min</t>
  </si>
  <si>
    <t>DevicesTemperaturedatalogger1mAvg10Min_t4</t>
  </si>
  <si>
    <t>DevicesVoltagelogger1mAvg10Min_t4</t>
  </si>
  <si>
    <t>_shf01a</t>
  </si>
  <si>
    <t>_shf02b</t>
  </si>
  <si>
    <t>6249b70dba19e</t>
  </si>
  <si>
    <t>remove 6 values after  MSL&lt;&gt;-9999</t>
  </si>
  <si>
    <t>soilnet moisture</t>
  </si>
  <si>
    <t>Hohes Holz T1</t>
  </si>
  <si>
    <t>Hohes Holz T2</t>
  </si>
  <si>
    <t>Hohes Holz T3</t>
  </si>
  <si>
    <t>Hohes Holz T4</t>
  </si>
  <si>
    <t>Hohes Holz T5</t>
  </si>
  <si>
    <t>Hohes Holz BC1</t>
  </si>
  <si>
    <t>Hohes Holz BC2</t>
  </si>
  <si>
    <t>Hohes Holz BC3</t>
  </si>
  <si>
    <t>POF3 - T533 - From Models to Predictions - Hohes Holz</t>
  </si>
  <si>
    <t>Hohes Holz T6</t>
  </si>
  <si>
    <t>left profile in SR-NT-Trench 2, north-calibration OK?</t>
  </si>
  <si>
    <t>SoilSoilmoisture0_5mAvg15Min_37_4</t>
  </si>
  <si>
    <t>Tsoil 0.5m 37/4 SR-T_Cont1-L</t>
  </si>
  <si>
    <t>SoilSoiltemperature0_5mAvg15Min_37_4</t>
  </si>
  <si>
    <t>SWC 0.5m 37/4 SR-TDL-Cont1-L</t>
  </si>
  <si>
    <t>RH50HMP flagged2</t>
  </si>
  <si>
    <t>RH_W_1 flagged2</t>
  </si>
  <si>
    <t>RH_H flagged2</t>
  </si>
  <si>
    <t>very loamy-calibration OK?</t>
  </si>
  <si>
    <t>sap flow tree 027- 43mm- south-east- natural temp grad mean</t>
  </si>
  <si>
    <t>sap flow tree 028- 43mm- west- natural temp grad 2</t>
  </si>
  <si>
    <t>sap flow tree 028- 43mm- west- natural temp grad mean</t>
  </si>
  <si>
    <t>SF028_43_W_NTmean</t>
  </si>
  <si>
    <t>SF027_43_SE_NTmean</t>
  </si>
  <si>
    <t>SF029_20_N_NTmean</t>
  </si>
  <si>
    <t>sap flow tree 029- 43mm- south-east- natural temp grad mean</t>
  </si>
  <si>
    <t>SF029_43_SE_NTmean</t>
  </si>
  <si>
    <t>sap flow tree 068- 43mm- north-east- natural temp grad mean</t>
  </si>
  <si>
    <t>SF068_43_NE_NTmean</t>
  </si>
  <si>
    <t>sap flow tree 217- 43mm- north-east- natural temp grad mean</t>
  </si>
  <si>
    <t>SF217_43_NE_NTmean</t>
  </si>
  <si>
    <t>SF033_20_NE_NTmean</t>
  </si>
  <si>
    <t>sap flow tree 048- 20mm- north- natural temp grad mean</t>
  </si>
  <si>
    <t>SF048_20_N_NTmean</t>
  </si>
  <si>
    <t>SF218_20_NE_1_NTmean</t>
  </si>
  <si>
    <t>SoilHeatfluxcalibrationfactor0_05mAvg10Min4_0</t>
  </si>
  <si>
    <t>SoilHeatfluxcalibrationfactor0_05mAvg10Min5_0</t>
  </si>
  <si>
    <t>SoilHeatfluxcalibrationfactor0_05mAvg10Min6_0</t>
  </si>
  <si>
    <t>DevicesTemperaturedatalogger1mAvg10Min_t5</t>
  </si>
  <si>
    <t>DevicesVoltagelogger1mAvg10Min_t5</t>
  </si>
  <si>
    <t>SoilEnergyflux0_05mAvg10Min_1a</t>
  </si>
  <si>
    <t>SoilEnergyflux0_05mAvg10Min_2b</t>
  </si>
  <si>
    <t>SoilEnergyflux0_05mAvg10Min_3</t>
  </si>
  <si>
    <t>SoilEnergyflux0_05mAvg10Min_4</t>
  </si>
  <si>
    <t>SoilEnergyflux0_05mAvg10Min_5</t>
  </si>
  <si>
    <t>SoilEnergyflux0_05mAvg10Min_6</t>
  </si>
  <si>
    <t>SoilHeatfluxheating0_05mAvg10Min_t5</t>
  </si>
  <si>
    <t>SoilSoilmoisture0_1mAvg10Min_a</t>
  </si>
  <si>
    <t>SoilSoilmoisture0_1mAvg10Min_b</t>
  </si>
  <si>
    <t>SoilSoilmoisture0_2mAvg10Min_a</t>
  </si>
  <si>
    <t>SoilSoilmoisture0_2mAvg10Min_b</t>
  </si>
  <si>
    <t>SoilSoilmoisture0_3mAvg10Min_a</t>
  </si>
  <si>
    <t>SoilSoilmoisture0_3mAvg10Min_b</t>
  </si>
  <si>
    <t>SoilSoilmoisture0_4mAvg10Min_a</t>
  </si>
  <si>
    <t>SoilSoilmoisture0_4mAvg10Min_b</t>
  </si>
  <si>
    <t>SoilSoilmoisture0_5mAvg10Min_a</t>
  </si>
  <si>
    <t>SoilSoilmoisture0_5mAvg10Min_b</t>
  </si>
  <si>
    <t>SoilSoilmoisture0_8mAvg10Min_a</t>
  </si>
  <si>
    <t>SoilSoilmoisture0_8mAvg10Min_b</t>
  </si>
  <si>
    <t>SoilSoilmoisture0_1mAvg10Min_sr01</t>
  </si>
  <si>
    <t>SoilSoilmoisture0_3mAvg10Min_sr01</t>
  </si>
  <si>
    <t>SoilSoilmoisture0_1mAvg10Min_sr02</t>
  </si>
  <si>
    <t>SoilSoilmoisture0_3mAvg10Min_sr02</t>
  </si>
  <si>
    <t>SoilSoilmoisture0_1mAvg10Min_sr03</t>
  </si>
  <si>
    <t>SoilSoilmoisture0_3mAvg10Min_sr03</t>
  </si>
  <si>
    <t>SoilSoilmoisture0_1mAvg10Min_sr04</t>
  </si>
  <si>
    <t>SoilSoilmoisture0_3mAvg10Min_sr04</t>
  </si>
  <si>
    <t>SoilSoiltemperature0_1mAvg10Min_a</t>
  </si>
  <si>
    <t>SoilSoiltemperature0_1mAvg10Min_b</t>
  </si>
  <si>
    <t>SoilSoiltemperature0_2mAvg10Min_a</t>
  </si>
  <si>
    <t>SoilSoiltemperature0_2mAvg10Min_b</t>
  </si>
  <si>
    <t>SoilSoiltemperature0_3mAvg10Min_a</t>
  </si>
  <si>
    <t>SoilSoiltemperature0_3mAvg10Min_b</t>
  </si>
  <si>
    <t>SoilSoiltemperature0_03mAvg10Min_shf01a</t>
  </si>
  <si>
    <t>SoilSoiltemperature0_03mAvg10Min_shf02b</t>
  </si>
  <si>
    <t>SoilSoiltemperature0_03mAvg10Min_shf04</t>
  </si>
  <si>
    <t>SoilSoiltemperature0_03mAvg10Min_shf05</t>
  </si>
  <si>
    <t>SoilSoiltemperature0_03mAvg10Min_shf06</t>
  </si>
  <si>
    <t>SoilSoiltemperature0_4mAvg10Min_a</t>
  </si>
  <si>
    <t>SoilSoiltemperature0_4mAvg10Min_b</t>
  </si>
  <si>
    <t>SoilSoiltemperature0_5mAvg10Min_a</t>
  </si>
  <si>
    <t>SoilSoiltemperature0_5mAvg10Min_b</t>
  </si>
  <si>
    <t>SoilSoiltemperature0_05mAvg10Min_a</t>
  </si>
  <si>
    <t>SoilSoiltemperature0_05mAvg10Min_b</t>
  </si>
  <si>
    <t>SoilSoiltemperature0_8mAvg10Min_a</t>
  </si>
  <si>
    <t>SoilSoiltemperature0_8mAvg10Min_b</t>
  </si>
  <si>
    <t>WeatherThroughfall1mSum10Min_t5_17</t>
  </si>
  <si>
    <t>24486bf65bad3</t>
  </si>
  <si>
    <t>Stammumfang</t>
  </si>
  <si>
    <t>Saftfluss</t>
  </si>
  <si>
    <t>46cb73dcff9bd</t>
  </si>
  <si>
    <t>66dd8384ba380</t>
  </si>
  <si>
    <t>sap flow tree 108 - 20mm - North-natural temp grad 1-2nd installation</t>
  </si>
  <si>
    <t>sap flow tree 108 - 20mm - North-natural temp grad 2-1st installation</t>
  </si>
  <si>
    <t>sap flow tree 108 - 20mm - North-natural temp grad 2-2nd installation</t>
  </si>
  <si>
    <t>sap flow tree 108 - 20mm - North-natural temp grad 1-1st installation</t>
  </si>
  <si>
    <t>sap flow tree 114 - 20mm - north-west-natural temp grad 1-1st installation</t>
  </si>
  <si>
    <t>sap flow tree 114 - 20mm - north-west-natural temp grad 1-2nd installation</t>
  </si>
  <si>
    <t>sap flow tree 114 - 20mm - north-west-natural temp grad 2-1st installation</t>
  </si>
  <si>
    <t>sap flow tree 114 - 20mm - north-west-natural temp grad 2-2nd installation</t>
  </si>
  <si>
    <t>sap flow tree 282 - 20mm - north-east-natural temp grad 1-1st installation</t>
  </si>
  <si>
    <t>sap flow tree 282 - 20mm - north-east-natural temp grad 1-2nd installation</t>
  </si>
  <si>
    <t>sap flow tree 282 - 20mm - north-east-natural temp grad 2-1st installation</t>
  </si>
  <si>
    <t>sap flow tree 282 - 20mm - north-east-natural temp grad 2-2nd installation</t>
  </si>
  <si>
    <t>sap flow tree 057 - 20mm - north-east natural temp grad 1-1st installation</t>
  </si>
  <si>
    <t>sap flow tree 057 - 20mm - north-east natural temp grad 1-2nd installation</t>
  </si>
  <si>
    <t>sap flow tree 057 - 20mm - north-east natural temp grad 2-1st installation</t>
  </si>
  <si>
    <t>sap flow tree 057 - 20mm - north-east natural temp grad 2-2nd installation</t>
  </si>
  <si>
    <t>sap flow tree 058 - 20mm - north-west natural temp grad 1-1st installation</t>
  </si>
  <si>
    <t>sap flow tree 058 - 20mm - north-west natural temp grad 1-2nd installation</t>
  </si>
  <si>
    <t>sap flow tree 058 - 20mm - north-west natural temp grad 2-1st installation</t>
  </si>
  <si>
    <t>sap flow tree 058 - 20mm - north-west natural temp grad 2-2nd installation</t>
  </si>
  <si>
    <t>Stammabfluss</t>
  </si>
  <si>
    <t>_csat</t>
  </si>
  <si>
    <t>sap flow tree 218 - 20mm - north-east natural temp grad 1-1st installation</t>
  </si>
  <si>
    <t>sap flow tree 218 - 20mm - north-east natural temp grad 1-2nd installation</t>
  </si>
  <si>
    <t>sap flow tree 218 - 20mm - north-east natural temp grad 2-1st installation</t>
  </si>
  <si>
    <t>sap flow tree 218 - 20mm - north-east natural temp grad mean-1st installation</t>
  </si>
  <si>
    <t>sap flow tree 218 - 20mm - north-east natural temp grad 2-2nd installation</t>
  </si>
  <si>
    <t>sap flow tree 218 - 20mm - north-east natural temp grad mean-2nd installation</t>
  </si>
  <si>
    <t>sap flow tree 056- 20mm- north</t>
  </si>
  <si>
    <t>sap flow tree 056- 20mm- north- natural temp grad 1</t>
  </si>
  <si>
    <t>sap flow tree 056- 20mm- north- natural temp grad 2</t>
  </si>
  <si>
    <t>679570951f49a</t>
  </si>
  <si>
    <t>Bodenfeuchtenetzwerk</t>
  </si>
  <si>
    <t>Hohes Holz SN Box02</t>
  </si>
  <si>
    <t>Hohes Holz SN Box03</t>
  </si>
  <si>
    <t>Hohes Holz SN Box04</t>
  </si>
  <si>
    <t>Hohes Holz SN Box06</t>
  </si>
  <si>
    <t>Hohes Holz SN Box07</t>
  </si>
  <si>
    <t>Hohes Holz SN Box10</t>
  </si>
  <si>
    <t>Hohes Holz SN Box11</t>
  </si>
  <si>
    <t>Hohes Holz SN Box12</t>
  </si>
  <si>
    <t>Hohes Holz SN Box13</t>
  </si>
  <si>
    <t>Hohes Holz SN Box14</t>
  </si>
  <si>
    <t>Hohes Holz SN Box15</t>
  </si>
  <si>
    <t>Hohes Holz SN Box16</t>
  </si>
  <si>
    <t>Hohes Holz SN Box17</t>
  </si>
  <si>
    <t>Hohes Holz SN Box18</t>
  </si>
  <si>
    <t>Hohes Holz SN Box20</t>
  </si>
  <si>
    <t>Hohes Holz SN Box21</t>
  </si>
  <si>
    <t>Hohes Holz SN Box22</t>
  </si>
  <si>
    <t>Hohes Holz SN Box23</t>
  </si>
  <si>
    <t>Hohes Holz SN Box24</t>
  </si>
  <si>
    <t>Hohes Holz SN Box25</t>
  </si>
  <si>
    <t>Hohes Holz SN Box26</t>
  </si>
  <si>
    <t>Hohes Holz SN Box27</t>
  </si>
  <si>
    <t>Hohes Holz SN Box28</t>
  </si>
  <si>
    <t>Hohes Holz SN Box29</t>
  </si>
  <si>
    <t>Hohes Holz SN Box30</t>
  </si>
  <si>
    <t>Hohes Holz SN Box31</t>
  </si>
  <si>
    <t>Hohes Holz SN Box32</t>
  </si>
  <si>
    <t>Hohes Holz SN Box33</t>
  </si>
  <si>
    <t>Hohes Holz SN Box34</t>
  </si>
  <si>
    <t>Hohes Holz SN Box35</t>
  </si>
  <si>
    <t>Hohes Holz SN Box36</t>
  </si>
  <si>
    <t>Hohes Holz SN Box37</t>
  </si>
  <si>
    <t>Hohes Holz SN Box38</t>
  </si>
  <si>
    <t>Hohes Holz SN Box39</t>
  </si>
  <si>
    <t>Hohes Holz SN Box40</t>
  </si>
  <si>
    <t>53455128a0e49</t>
  </si>
  <si>
    <t>a951d7302868e</t>
  </si>
  <si>
    <t>a89bb0948ccf8</t>
  </si>
  <si>
    <t>c8143ad0ea809</t>
  </si>
  <si>
    <t>17a2bf3f52597</t>
  </si>
  <si>
    <t>4230a13866fdb</t>
  </si>
  <si>
    <t>4f746b56aadc3</t>
  </si>
  <si>
    <t>f9bf7d1152b1a</t>
  </si>
  <si>
    <t>58fabbf759aa9</t>
  </si>
  <si>
    <t>0228ca26b2364</t>
  </si>
  <si>
    <t>cec483712561a</t>
  </si>
  <si>
    <t>fe1ec20c4fe49</t>
  </si>
  <si>
    <t>55d11a3e6643d</t>
  </si>
  <si>
    <t>3c032d350c2dc</t>
  </si>
  <si>
    <t>12683fab98b6c</t>
  </si>
  <si>
    <t>55c7ddfaaddb5</t>
  </si>
  <si>
    <t>2efd49e6258b4</t>
  </si>
  <si>
    <t>334bb5cc7df65</t>
  </si>
  <si>
    <t>337aca43161a0</t>
  </si>
  <si>
    <t>325ff9f8dc81d</t>
  </si>
  <si>
    <t>08280ce10d6e0</t>
  </si>
  <si>
    <t>f94beaa3e9504</t>
  </si>
  <si>
    <t>5ec7772409f79</t>
  </si>
  <si>
    <t>3489501adf1a3</t>
  </si>
  <si>
    <t>7a1f28f9184cd</t>
  </si>
  <si>
    <t>1eff5e90f6fec</t>
  </si>
  <si>
    <t>c909f0c24534b</t>
  </si>
  <si>
    <t>ea5161efaf67d</t>
  </si>
  <si>
    <t>93ec1e1b443b9</t>
  </si>
  <si>
    <t>5b28e600681c0</t>
  </si>
  <si>
    <t>1ad71de66cc3f</t>
  </si>
  <si>
    <t>1effa0b08b5ae</t>
  </si>
  <si>
    <t>2aabb57120c18</t>
  </si>
  <si>
    <t>86affd92630cb</t>
  </si>
  <si>
    <t>b05938f2fa433</t>
  </si>
  <si>
    <t>Soilnet GB Box 05</t>
  </si>
  <si>
    <t>SoilNet GB Box 04</t>
  </si>
  <si>
    <t>SoilNet GB Box 06</t>
  </si>
  <si>
    <t>SoilNet GB Box 07</t>
  </si>
  <si>
    <t>7bb7c73f3d7ff</t>
  </si>
  <si>
    <t>5ff73d4eb3b6d</t>
  </si>
  <si>
    <t>bf33e4a7c6ea8</t>
  </si>
  <si>
    <t>SoilNet GB Box 08</t>
  </si>
  <si>
    <t>Grosses Bruch SN Box01</t>
  </si>
  <si>
    <t>Grosses Bruch SN Box02</t>
  </si>
  <si>
    <t>Grosses Bruch SN Box03</t>
  </si>
  <si>
    <t>Grosses Bruch SN Box06</t>
  </si>
  <si>
    <t>Grosses Bruch SN Box07</t>
  </si>
  <si>
    <t>Grosses Bruch SN Box08</t>
  </si>
  <si>
    <t>d71acb39af7e5</t>
  </si>
  <si>
    <t>SoilNet GB Box 09</t>
  </si>
  <si>
    <t>c46e7f6bc066a</t>
  </si>
  <si>
    <t>SoilNet GB Box 10</t>
  </si>
  <si>
    <t>Grosses Bruch SN Box 11</t>
  </si>
  <si>
    <t>Grosses Bruch SN Box 10</t>
  </si>
  <si>
    <t>Grosses Bruch SN Box 09</t>
  </si>
  <si>
    <t>Grosses Bruch SN Box 14</t>
  </si>
  <si>
    <t>Grosses Bruch SN Box 17</t>
  </si>
  <si>
    <t>Grosses Bruch SN Box 18</t>
  </si>
  <si>
    <t>Grosses Bruch SN Box 19</t>
  </si>
  <si>
    <t>Grosses Bruch SN Box 20</t>
  </si>
  <si>
    <t>Grosses Bruch SN Box 21</t>
  </si>
  <si>
    <t>Grosses Bruch SN Box 22</t>
  </si>
  <si>
    <t>Grosses Bruch SN Box 23</t>
  </si>
  <si>
    <t>Grosses Bruch SN Box 30</t>
  </si>
  <si>
    <t>e650399ceea66</t>
  </si>
  <si>
    <t>SoilNet GB Box 11</t>
  </si>
  <si>
    <t>979eff72d2c86</t>
  </si>
  <si>
    <t>SoilNet GB Box 12</t>
  </si>
  <si>
    <t>SoilNet GB Box 13</t>
  </si>
  <si>
    <t>Tiefe stimmt tatsächlich so!</t>
  </si>
  <si>
    <t>Grosses Bruch SN Box04-05</t>
  </si>
  <si>
    <t>Grosses Bruch SN Box 12-13</t>
  </si>
  <si>
    <t>47fde0b8c9fa8</t>
  </si>
  <si>
    <t>SoilNet GB Box 14</t>
  </si>
  <si>
    <t>SoilNet GB Box 02</t>
  </si>
  <si>
    <t>SoilNet GB Box 01</t>
  </si>
  <si>
    <t>SoilNet GB Box 03</t>
  </si>
  <si>
    <t>2b77615e39c1a</t>
  </si>
  <si>
    <t>SoilNet GB Box 15</t>
  </si>
  <si>
    <t>SoilNet GB Box 16</t>
  </si>
  <si>
    <t>0f142220d2e04</t>
  </si>
  <si>
    <t>SoilNet GB Box 17</t>
  </si>
  <si>
    <t>518f75c2a90dc</t>
  </si>
  <si>
    <t>SoilNet GB Box 18</t>
  </si>
  <si>
    <t>Grosses Bruch SN Box 15-16</t>
  </si>
  <si>
    <t>Grosses Bruch W2</t>
  </si>
  <si>
    <t>7cff0d397b389</t>
  </si>
  <si>
    <t>95c79f5c1dd2d</t>
  </si>
  <si>
    <t>e88369ed0f61d</t>
  </si>
  <si>
    <t>1a471d68851f0</t>
  </si>
  <si>
    <t>55b243eb4b0ef</t>
  </si>
  <si>
    <t>SoilNet GB Box 21</t>
  </si>
  <si>
    <t>SoilNet GB Box 22</t>
  </si>
  <si>
    <t>SoilNet GB Box 23</t>
  </si>
  <si>
    <t>SoilNet GB Box 24</t>
  </si>
  <si>
    <t>SoilNet GB Box 00</t>
  </si>
  <si>
    <t>SoilNet GB Box 19</t>
  </si>
  <si>
    <t>SoilNet GB Box 20</t>
  </si>
  <si>
    <t>Mikroklimamessstation</t>
  </si>
  <si>
    <t>027078876ab91</t>
  </si>
  <si>
    <t>Vol%</t>
  </si>
  <si>
    <t>units DB</t>
  </si>
  <si>
    <t>soil water content 0.2m 5/5</t>
  </si>
  <si>
    <t>soil water content 0.4m 5/6</t>
  </si>
  <si>
    <t>soil temperature 0.2m 5/5</t>
  </si>
  <si>
    <t>soil temperature 0.4m 5/6</t>
  </si>
  <si>
    <t>_01_1</t>
  </si>
  <si>
    <t>_01_2</t>
  </si>
  <si>
    <t>_01_3</t>
  </si>
  <si>
    <t>_01_4</t>
  </si>
  <si>
    <t>_01_5</t>
  </si>
  <si>
    <t>_01_6</t>
  </si>
  <si>
    <t>_02_1</t>
  </si>
  <si>
    <t>_02_2</t>
  </si>
  <si>
    <t>_02_3</t>
  </si>
  <si>
    <t>_02_4</t>
  </si>
  <si>
    <t>_02_5</t>
  </si>
  <si>
    <t>_02_6</t>
  </si>
  <si>
    <t>_03_1</t>
  </si>
  <si>
    <t>_03_2</t>
  </si>
  <si>
    <t>_03_3</t>
  </si>
  <si>
    <t>_03_4</t>
  </si>
  <si>
    <t>_03_5</t>
  </si>
  <si>
    <t>_03_6</t>
  </si>
  <si>
    <t>_04_1</t>
  </si>
  <si>
    <t>_04_2</t>
  </si>
  <si>
    <t>_04_3</t>
  </si>
  <si>
    <t>_05_4</t>
  </si>
  <si>
    <t>_05_5</t>
  </si>
  <si>
    <t>_05_6</t>
  </si>
  <si>
    <t>_06_1</t>
  </si>
  <si>
    <t>_06_2</t>
  </si>
  <si>
    <t>_06_3</t>
  </si>
  <si>
    <t>_06_4</t>
  </si>
  <si>
    <t>_06_5</t>
  </si>
  <si>
    <t>_06_6</t>
  </si>
  <si>
    <t>_07_1</t>
  </si>
  <si>
    <t>_07_2</t>
  </si>
  <si>
    <t>_07_3</t>
  </si>
  <si>
    <t>_07_4</t>
  </si>
  <si>
    <t>_07_5</t>
  </si>
  <si>
    <t>_07_6</t>
  </si>
  <si>
    <t>_08_1</t>
  </si>
  <si>
    <t>_08_2</t>
  </si>
  <si>
    <t>_08_3</t>
  </si>
  <si>
    <t>_08_4</t>
  </si>
  <si>
    <t>_08_5</t>
  </si>
  <si>
    <t>_08_6</t>
  </si>
  <si>
    <t>_09_1</t>
  </si>
  <si>
    <t>_09_2</t>
  </si>
  <si>
    <t>_09_3</t>
  </si>
  <si>
    <t>_09_4</t>
  </si>
  <si>
    <t>_09_5</t>
  </si>
  <si>
    <t>_09_6</t>
  </si>
  <si>
    <t>_10_1</t>
  </si>
  <si>
    <t>_10_2</t>
  </si>
  <si>
    <t>_10_3</t>
  </si>
  <si>
    <t>_10_4</t>
  </si>
  <si>
    <t>_10_5</t>
  </si>
  <si>
    <t>_10_6</t>
  </si>
  <si>
    <t>_11_1</t>
  </si>
  <si>
    <t>_11_2</t>
  </si>
  <si>
    <t>_11_3</t>
  </si>
  <si>
    <t>_11_4</t>
  </si>
  <si>
    <t>_11_5</t>
  </si>
  <si>
    <t>_11_6</t>
  </si>
  <si>
    <t>_12_1</t>
  </si>
  <si>
    <t>_12_2</t>
  </si>
  <si>
    <t>_12_3</t>
  </si>
  <si>
    <t>_13_4</t>
  </si>
  <si>
    <t>_13_5</t>
  </si>
  <si>
    <t>_13_6</t>
  </si>
  <si>
    <t>_14_1</t>
  </si>
  <si>
    <t>_14_2</t>
  </si>
  <si>
    <t>_14_3</t>
  </si>
  <si>
    <t>_14_4</t>
  </si>
  <si>
    <t>_14_5</t>
  </si>
  <si>
    <t>_14_6</t>
  </si>
  <si>
    <t>_15_1</t>
  </si>
  <si>
    <t>_15_2</t>
  </si>
  <si>
    <t>_15_3</t>
  </si>
  <si>
    <t>_16_4</t>
  </si>
  <si>
    <t>_16_5</t>
  </si>
  <si>
    <t>_16_6</t>
  </si>
  <si>
    <t>_17_1</t>
  </si>
  <si>
    <t>_17_2</t>
  </si>
  <si>
    <t>_17_3</t>
  </si>
  <si>
    <t>_17_4</t>
  </si>
  <si>
    <t>_17_5</t>
  </si>
  <si>
    <t>_17_6</t>
  </si>
  <si>
    <t>_18_1</t>
  </si>
  <si>
    <t>_18_2</t>
  </si>
  <si>
    <t>_18_3</t>
  </si>
  <si>
    <t>_18_4</t>
  </si>
  <si>
    <t>_18_5</t>
  </si>
  <si>
    <t>_18_6</t>
  </si>
  <si>
    <t>_19_1</t>
  </si>
  <si>
    <t>_19_2</t>
  </si>
  <si>
    <t>_19_3</t>
  </si>
  <si>
    <t>_19_4</t>
  </si>
  <si>
    <t>_19_5</t>
  </si>
  <si>
    <t>_19_6</t>
  </si>
  <si>
    <t>_20_1</t>
  </si>
  <si>
    <t>_20_2</t>
  </si>
  <si>
    <t>_20_3</t>
  </si>
  <si>
    <t>_20_4</t>
  </si>
  <si>
    <t>_20_5</t>
  </si>
  <si>
    <t>_20_6</t>
  </si>
  <si>
    <t>_21_1</t>
  </si>
  <si>
    <t>_21_2</t>
  </si>
  <si>
    <t>_21_3</t>
  </si>
  <si>
    <t>_22_4</t>
  </si>
  <si>
    <t>_22_5</t>
  </si>
  <si>
    <t>_22_6</t>
  </si>
  <si>
    <t>_23_1</t>
  </si>
  <si>
    <t>_23_2</t>
  </si>
  <si>
    <t>_23_3</t>
  </si>
  <si>
    <t>_24_4</t>
  </si>
  <si>
    <t>_24_5</t>
  </si>
  <si>
    <t>_24_6</t>
  </si>
  <si>
    <t>_30_1</t>
  </si>
  <si>
    <t>_30_2</t>
  </si>
  <si>
    <t>_30_3</t>
  </si>
  <si>
    <t>_30_4</t>
  </si>
  <si>
    <t>_30_5</t>
  </si>
  <si>
    <t>_30_6</t>
  </si>
  <si>
    <t>_mir</t>
  </si>
  <si>
    <t>dew point mirror air temp from dew point mirror</t>
  </si>
  <si>
    <t xml:space="preserve">dew point mirror alarm </t>
  </si>
  <si>
    <t>dew point mirror- cooling of peltier- percentage of a 10 minute interval</t>
  </si>
  <si>
    <t>dew point mirror dew point temperature from dew point mirror</t>
  </si>
  <si>
    <t>dew point mirror flow dew point mirror</t>
  </si>
  <si>
    <t>dew point mirror heating of peltier - percentage of a 10 minute interval</t>
  </si>
  <si>
    <t>dew point mirror Mirror Signal Level</t>
  </si>
  <si>
    <t>dew point mirror peltier controlling - digital output</t>
  </si>
  <si>
    <t>dew point mirror peltier cooling digital output</t>
  </si>
  <si>
    <t>dew point mirror peltier heating - digital output</t>
  </si>
  <si>
    <t>dew point mirror peltier neither heating nor cooling - percentage of a 10 minute interval</t>
  </si>
  <si>
    <t>dew point mirror rel humidity from dew point temp</t>
  </si>
  <si>
    <t>counter</t>
  </si>
  <si>
    <t>CSATxStdDev</t>
  </si>
  <si>
    <t>CSATyStdDev</t>
  </si>
  <si>
    <t>standard deviation of x-component of sonic anemometer</t>
  </si>
  <si>
    <t>standard deviation of y-component of sonic anemometer</t>
  </si>
  <si>
    <t>wind speed from sonic anemometer 49m</t>
  </si>
  <si>
    <t>_x_std</t>
  </si>
  <si>
    <t>_y_std</t>
  </si>
  <si>
    <t>CSATx_std</t>
  </si>
  <si>
    <t>CSATy_std</t>
  </si>
  <si>
    <t>x-component (wind speed) of sonic anemometer</t>
  </si>
  <si>
    <t>y-component (wind speed) of sonic anemometer</t>
  </si>
  <si>
    <t>SoilSoilmoisture0_1mAvg10Min_01_1</t>
  </si>
  <si>
    <t>SoilSoilmoisture0_15mAvg10Min_01_2</t>
  </si>
  <si>
    <t>SoilSoilmoisture0_2mAvg10Min_01_3</t>
  </si>
  <si>
    <t>SoilSoilmoisture0_3mAvg10Min_01_4</t>
  </si>
  <si>
    <t>SoilSoilmoisture0_4mAvg10Min_01_5</t>
  </si>
  <si>
    <t>SoilSoilmoisture0_5mAvg10Min_01_6</t>
  </si>
  <si>
    <t>SoilSoilmoisture0_1mAvg10Min_02_1</t>
  </si>
  <si>
    <t>SoilSoilmoisture0_15mAvg10Min_02_2</t>
  </si>
  <si>
    <t>SoilSoilmoisture0_2mAvg10Min_02_3</t>
  </si>
  <si>
    <t>SoilSoilmoisture0_3mAvg10Min_02_4</t>
  </si>
  <si>
    <t>SoilSoilmoisture0_4mAvg10Min_02_5</t>
  </si>
  <si>
    <t>SoilSoilmoisture0_5mAvg10Min_02_6</t>
  </si>
  <si>
    <t>SoilSoilmoisture0_1mAvg10Min_03_1</t>
  </si>
  <si>
    <t>SoilSoilmoisture0_15mAvg10Min_03_2</t>
  </si>
  <si>
    <t>SoilSoilmoisture0_2mAvg10Min_03_3</t>
  </si>
  <si>
    <t>SoilSoilmoisture0_3mAvg10Min_03_4</t>
  </si>
  <si>
    <t>SoilSoilmoisture0_4mAvg10Min_03_5</t>
  </si>
  <si>
    <t>SoilSoilmoisture0_5mAvg10Min_03_6</t>
  </si>
  <si>
    <t>SoilSoilmoisture0_1mAvg10Min_04_1</t>
  </si>
  <si>
    <t>SoilSoilmoisture0_2mAvg10Min_04_2</t>
  </si>
  <si>
    <t>SoilSoilmoisture0_4mAvg10Min_04_3</t>
  </si>
  <si>
    <t>SoilSoilmoisture0_1mAvg10Min_06_1</t>
  </si>
  <si>
    <t>SoilSoilmoisture0_15mAvg10Min_06_2</t>
  </si>
  <si>
    <t>SoilSoilmoisture0_2mAvg10Min_06_3</t>
  </si>
  <si>
    <t>SoilSoilmoisture0_3mAvg10Min_06_4</t>
  </si>
  <si>
    <t>SoilSoilmoisture0_4mAvg10Min_06_5</t>
  </si>
  <si>
    <t>SoilSoilmoisture0_5mAvg10Min_06_6</t>
  </si>
  <si>
    <t>SoilSoilmoisture0_1mAvg10Min_07_1</t>
  </si>
  <si>
    <t>SoilSoilmoisture0_15mAvg10Min_07_2</t>
  </si>
  <si>
    <t>SoilSoilmoisture0_2mAvg10Min_07_3</t>
  </si>
  <si>
    <t>SoilSoilmoisture0_3mAvg10Min_07_4</t>
  </si>
  <si>
    <t>SoilSoilmoisture0_4mAvg10Min_07_5</t>
  </si>
  <si>
    <t>SoilSoilmoisture0_5mAvg10Min_07_6</t>
  </si>
  <si>
    <t>SoilSoilmoisture0_1mAvg10Min_08_1</t>
  </si>
  <si>
    <t>SoilSoilmoisture0_15mAvg10Min_08_2</t>
  </si>
  <si>
    <t>SoilSoilmoisture0_2mAvg10Min_08_3</t>
  </si>
  <si>
    <t>SoilSoilmoisture0_3mAvg10Min_08_4</t>
  </si>
  <si>
    <t>SoilSoilmoisture0_4mAvg10Min_08_5</t>
  </si>
  <si>
    <t>SoilSoilmoisture0_5mAvg10Min_08_6</t>
  </si>
  <si>
    <t>SoilSoilmoisture0_1mAvg10Min_09_1</t>
  </si>
  <si>
    <t>SoilSoilmoisture0_15mAvg10Min_09_2</t>
  </si>
  <si>
    <t>SoilSoilmoisture0_2mAvg10Min_09_3</t>
  </si>
  <si>
    <t>SoilSoilmoisture0_3mAvg10Min_09_4</t>
  </si>
  <si>
    <t>SoilSoilmoisture0_4mAvg10Min_09_5</t>
  </si>
  <si>
    <t>SoilSoilmoisture0_5mAvg10Min_09_6</t>
  </si>
  <si>
    <t>SoilSoilmoisture0_1mAvg10Min_10_1</t>
  </si>
  <si>
    <t>SoilSoilmoisture0_15mAvg10Min_10_2</t>
  </si>
  <si>
    <t>SoilSoilmoisture0_2mAvg10Min_10_3</t>
  </si>
  <si>
    <t>SoilSoilmoisture0_3mAvg10Min_10_4</t>
  </si>
  <si>
    <t>SoilSoilmoisture0_4mAvg10Min_10_5</t>
  </si>
  <si>
    <t>SoilSoilmoisture0_5mAvg10Min_10_6</t>
  </si>
  <si>
    <t>SoilSoilmoisture0_1mAvg10Min_11_1</t>
  </si>
  <si>
    <t>SoilSoilmoisture0_15mAvg10Min_11_2</t>
  </si>
  <si>
    <t>SoilSoilmoisture0_2mAvg10Min_11_3</t>
  </si>
  <si>
    <t>SoilSoilmoisture0_3mAvg10Min_11_4</t>
  </si>
  <si>
    <t>SoilSoilmoisture0_4mAvg10Min_11_5</t>
  </si>
  <si>
    <t>SoilSoilmoisture0_5mAvg10Min_11_6</t>
  </si>
  <si>
    <t>SoilSoilmoisture0_1mAvg10Min_12_1</t>
  </si>
  <si>
    <t>SoilSoilmoisture0_2mAvg10Min_12_2</t>
  </si>
  <si>
    <t>SoilSoilmoisture0_4mAvg10Min_12_3</t>
  </si>
  <si>
    <t>SoilSoilmoisture0_1mAvg10Min_13_4</t>
  </si>
  <si>
    <t>SoilSoilmoisture0_2mAvg10Min_13_5</t>
  </si>
  <si>
    <t>SoilSoilmoisture0_4mAvg10Min_13_6</t>
  </si>
  <si>
    <t>SoilSoilmoisture0_1mAvg10Min_14_1</t>
  </si>
  <si>
    <t>SoilSoilmoisture0_15mAvg10Min_14_2</t>
  </si>
  <si>
    <t>SoilSoilmoisture0_3mAvg10Min_14_3</t>
  </si>
  <si>
    <t>SoilSoilmoisture0_2mAvg10Min_14_4</t>
  </si>
  <si>
    <t>SoilSoilmoisture0_4mAvg10Min_14_5</t>
  </si>
  <si>
    <t>SoilSoilmoisture0_5mAvg10Min_14_6</t>
  </si>
  <si>
    <t>SoilSoilmoisture0_1mAvg10Min_15_1</t>
  </si>
  <si>
    <t>SoilSoilmoisture0_2mAvg10Min_15_2</t>
  </si>
  <si>
    <t>SoilSoilmoisture0_4mAvg10Min_15_3</t>
  </si>
  <si>
    <t>SoilSoilmoisture0_1mAvg10Min_16_4</t>
  </si>
  <si>
    <t>SoilSoilmoisture0_2mAvg10Min_16_5</t>
  </si>
  <si>
    <t>SoilSoilmoisture0_4mAvg10Min_16_6</t>
  </si>
  <si>
    <t>SoilSoilmoisture0_1mAvg10Min_18_1</t>
  </si>
  <si>
    <t>SoilSoilmoisture0_15mAvg10Min_18_2</t>
  </si>
  <si>
    <t>SoilSoilmoisture0_2mAvg10Min_18_3</t>
  </si>
  <si>
    <t>SoilSoilmoisture0_3mAvg10Min_18_4</t>
  </si>
  <si>
    <t>SoilSoilmoisture0_4mAvg10Min_18_5</t>
  </si>
  <si>
    <t>SoilSoilmoisture0_5mAvg10Min_18_6</t>
  </si>
  <si>
    <t>SoilSoilmoisture0_05mAvg10Min_19_1</t>
  </si>
  <si>
    <t>SoilSoilmoisture0_1mAvg10Min_19_2</t>
  </si>
  <si>
    <t>SoilSoilmoisture0_2mAvg10Min_19_3</t>
  </si>
  <si>
    <t>SoilSoilmoisture0_3mAvg10Min_19_4</t>
  </si>
  <si>
    <t>SoilSoilmoisture0_4mAvg10Min_19_5</t>
  </si>
  <si>
    <t>SoilSoilmoisture0_4mAvg10Min_19_6</t>
  </si>
  <si>
    <t>SoilSoilmoisture0_1mAvg10Min_21_1</t>
  </si>
  <si>
    <t>SoilSoilmoisture0_2mAvg10Min_21_2</t>
  </si>
  <si>
    <t>SoilSoilmoisture0_4mAvg10Min_21_3</t>
  </si>
  <si>
    <t>SoilSoilmoisture0_1mAvg10Min_22_4</t>
  </si>
  <si>
    <t>SoilSoilmoisture0_2mAvg10Min_22_5</t>
  </si>
  <si>
    <t>SoilSoilmoisture0_35mAvg10Min_22_6</t>
  </si>
  <si>
    <t>SoilSoilmoisture0_1mAvg10Min_23_1</t>
  </si>
  <si>
    <t>SoilSoilmoisture0_2mAvg10Min_23_2</t>
  </si>
  <si>
    <t>SoilSoilmoisture0_35mAvg10Min_23_3</t>
  </si>
  <si>
    <t>SoilSoilmoisture0_1mAvg10Min_24_4</t>
  </si>
  <si>
    <t>SoilSoilmoisture0_2mAvg10Min_24_5</t>
  </si>
  <si>
    <t>SoilSoilmoisture0_35mAvg10Min_24_6</t>
  </si>
  <si>
    <t>SoilSoilmoisture0_1mAvg10Min_30_1</t>
  </si>
  <si>
    <t>SoilSoilmoisture0_15mAvg10Min_30_2</t>
  </si>
  <si>
    <t>SoilSoilmoisture0_2mAvg10Min_30_3</t>
  </si>
  <si>
    <t>SoilSoilmoisture0_3mAvg10Min_30_4</t>
  </si>
  <si>
    <t>SoilSoilmoisture0_4mAvg10Min_30_5</t>
  </si>
  <si>
    <t>SoilSoilmoisture0_5mAvg10Min_30_6</t>
  </si>
  <si>
    <t>SoilSoilmoisture0_4mAvg10Min_05_6</t>
  </si>
  <si>
    <t>SoilSoiltemperature0_1mAvg10Min_01_1</t>
  </si>
  <si>
    <t>SoilSoiltemperature0_15mAvg10Min_01_2</t>
  </si>
  <si>
    <t>SoilSoiltemperature0_2mAvg10Min_01_3</t>
  </si>
  <si>
    <t>SoilSoiltemperature0_3mAvg10Min_01_4</t>
  </si>
  <si>
    <t>SoilSoiltemperature0_4mAvg10Min_01_5</t>
  </si>
  <si>
    <t>SoilSoiltemperature0_5mAvg10Min_01_6</t>
  </si>
  <si>
    <t>SoilSoiltemperature0_1mAvg10Min_02_1</t>
  </si>
  <si>
    <t>SoilSoiltemperature0_15mAvg10Min_02_2</t>
  </si>
  <si>
    <t>SoilSoiltemperature0_2mAvg10Min_02_3</t>
  </si>
  <si>
    <t>SoilSoiltemperature0_3mAvg10Min_02_4</t>
  </si>
  <si>
    <t>SoilSoiltemperature0_4mAvg10Min_02_5</t>
  </si>
  <si>
    <t>SoilSoiltemperature0_5mAvg10Min_02_6</t>
  </si>
  <si>
    <t>SoilSoiltemperature0_1mAvg10Min_03_1</t>
  </si>
  <si>
    <t>SoilSoiltemperature0_15mAvg10Min_03_2</t>
  </si>
  <si>
    <t>SoilSoiltemperature0_2mAvg10Min_03_3</t>
  </si>
  <si>
    <t>SoilSoiltemperature0_3mAvg10Min_03_4</t>
  </si>
  <si>
    <t>SoilSoiltemperature0_4mAvg10Min_03_5</t>
  </si>
  <si>
    <t>SoilSoiltemperature0_5mAvg10Min_03_6</t>
  </si>
  <si>
    <t>SoilSoiltemperature0_1mAvg10Min_04_1</t>
  </si>
  <si>
    <t>SoilSoiltemperature0_2mAvg10Min_04_2</t>
  </si>
  <si>
    <t>SoilSoiltemperature0_4mAvg10Min_04_3</t>
  </si>
  <si>
    <t>SoilSoiltemperature0_1mAvg10Min_06_1</t>
  </si>
  <si>
    <t>SoilSoiltemperature0_15mAvg10Min_06_2</t>
  </si>
  <si>
    <t>SoilSoiltemperature0_2mAvg10Min_06_3</t>
  </si>
  <si>
    <t>SoilSoiltemperature0_3mAvg10Min_06_4</t>
  </si>
  <si>
    <t>SoilSoiltemperature0_4mAvg10Min_06_5</t>
  </si>
  <si>
    <t>SoilSoiltemperature0_5mAvg10Min_06_6</t>
  </si>
  <si>
    <t>SoilSoiltemperature0_1mAvg10Min_07_1</t>
  </si>
  <si>
    <t>SoilSoiltemperature0_15mAvg10Min_07_2</t>
  </si>
  <si>
    <t>SoilSoiltemperature0_2mAvg10Min_07_3</t>
  </si>
  <si>
    <t>SoilSoiltemperature0_3mAvg10Min_07_4</t>
  </si>
  <si>
    <t>SoilSoiltemperature0_4mAvg10Min_07_5</t>
  </si>
  <si>
    <t>SoilSoiltemperature0_5mAvg10Min_07_6</t>
  </si>
  <si>
    <t>SoilSoiltemperature0_1mAvg10Min_08_1</t>
  </si>
  <si>
    <t>SoilSoiltemperature0_15mAvg10Min_08_2</t>
  </si>
  <si>
    <t>SoilSoiltemperature0_2mAvg10Min_08_3</t>
  </si>
  <si>
    <t>SoilSoiltemperature0_3mAvg10Min_08_4</t>
  </si>
  <si>
    <t>SoilSoiltemperature0_4mAvg10Min_08_5</t>
  </si>
  <si>
    <t>SoilSoiltemperature0_5mAvg10Min_08_6</t>
  </si>
  <si>
    <t>SoilSoiltemperature0_1mAvg10Min_09_1</t>
  </si>
  <si>
    <t>SoilSoiltemperature0_15mAvg10Min_09_2</t>
  </si>
  <si>
    <t>SoilSoiltemperature0_2mAvg10Min_09_3</t>
  </si>
  <si>
    <t>SoilSoiltemperature0_3mAvg10Min_09_4</t>
  </si>
  <si>
    <t>SoilSoiltemperature0_4mAvg10Min_09_5</t>
  </si>
  <si>
    <t>SoilSoiltemperature0_5mAvg10Min_09_6</t>
  </si>
  <si>
    <t>SoilSoiltemperature0_1mAvg10Min_10_1</t>
  </si>
  <si>
    <t>SoilSoiltemperature0_15mAvg10Min_10_2</t>
  </si>
  <si>
    <t>SoilSoiltemperature0_2mAvg10Min_10_3</t>
  </si>
  <si>
    <t>SoilSoiltemperature0_3mAvg10Min_10_4</t>
  </si>
  <si>
    <t>SoilSoiltemperature0_4mAvg10Min_10_5</t>
  </si>
  <si>
    <t>SoilSoiltemperature0_5mAvg10Min_10_6</t>
  </si>
  <si>
    <t>SoilSoiltemperature0_1mAvg10Min_11_1</t>
  </si>
  <si>
    <t>SoilSoiltemperature0_15mAvg10Min_11_2</t>
  </si>
  <si>
    <t>SoilSoiltemperature0_2mAvg10Min_11_3</t>
  </si>
  <si>
    <t>SoilSoiltemperature0_3mAvg10Min_11_4</t>
  </si>
  <si>
    <t>SoilSoiltemperature0_4mAvg10Min_11_5</t>
  </si>
  <si>
    <t>SoilSoiltemperature0_5mAvg10Min_11_6</t>
  </si>
  <si>
    <t>SoilSoiltemperature0_1mAvg10Min_12_1</t>
  </si>
  <si>
    <t>SoilSoiltemperature0_2mAvg10Min_12_2</t>
  </si>
  <si>
    <t>SoilSoiltemperature0_4mAvg10Min_12_3</t>
  </si>
  <si>
    <t>SoilSoiltemperature0_1mAvg10Min_13_4</t>
  </si>
  <si>
    <t>SoilSoiltemperature0_2mAvg10Min_13_5</t>
  </si>
  <si>
    <t>SoilSoiltemperature0_4mAvg10Min_13_6</t>
  </si>
  <si>
    <t>SoilSoiltemperature0_1mAvg10Min_14_1</t>
  </si>
  <si>
    <t>SoilSoiltemperature0_15mAvg10Min_14_2</t>
  </si>
  <si>
    <t>SoilSoiltemperature0_3mAvg10Min_14_3</t>
  </si>
  <si>
    <t>SoilSoiltemperature0_2mAvg10Min_14_4</t>
  </si>
  <si>
    <t>SoilSoiltemperature0_4mAvg10Min_14_5</t>
  </si>
  <si>
    <t>SoilSoiltemperature0_5mAvg10Min_14_6</t>
  </si>
  <si>
    <t>SoilSoiltemperature0_1mAvg10Min_15_1</t>
  </si>
  <si>
    <t>SoilSoiltemperature0_2mAvg10Min_15_2</t>
  </si>
  <si>
    <t>SoilSoiltemperature0_4mAvg10Min_15_3</t>
  </si>
  <si>
    <t>SoilSoiltemperature0_1mAvg10Min_16_4</t>
  </si>
  <si>
    <t>SoilSoiltemperature0_2mAvg10Min_16_5</t>
  </si>
  <si>
    <t>SoilSoiltemperature0_4mAvg10Min_16_6</t>
  </si>
  <si>
    <t>SoilSoiltemperature0_1mAvg10Min_18_1</t>
  </si>
  <si>
    <t>SoilSoiltemperature0_15mAvg10Min_18_2</t>
  </si>
  <si>
    <t>SoilSoiltemperature0_2mAvg10Min_18_3</t>
  </si>
  <si>
    <t>SoilSoiltemperature0_3mAvg10Min_18_4</t>
  </si>
  <si>
    <t>SoilSoiltemperature0_4mAvg10Min_18_5</t>
  </si>
  <si>
    <t>SoilSoiltemperature0_5mAvg10Min_18_6</t>
  </si>
  <si>
    <t>SoilSoiltemperature0_05mAvg10Min_19_1</t>
  </si>
  <si>
    <t>SoilSoiltemperature0_1mAvg10Min_19_2</t>
  </si>
  <si>
    <t>SoilSoiltemperature0_2mAvg10Min_19_3</t>
  </si>
  <si>
    <t>SoilSoiltemperature0_3mAvg10Min_19_4</t>
  </si>
  <si>
    <t>SoilSoiltemperature0_4mAvg10Min_19_5</t>
  </si>
  <si>
    <t>SoilSoiltemperature0_4mAvg10Min_19_6</t>
  </si>
  <si>
    <t>SoilSoiltemperature0_1mAvg10Min_21_1</t>
  </si>
  <si>
    <t>SoilSoiltemperature0_2mAvg10Min_21_2</t>
  </si>
  <si>
    <t>SoilSoiltemperature0_4mAvg10Min_21_3</t>
  </si>
  <si>
    <t>SoilSoiltemperature0_1mAvg10Min_22_4</t>
  </si>
  <si>
    <t>SoilSoiltemperature0_2mAvg10Min_22_5</t>
  </si>
  <si>
    <t>SoilSoiltemperature0_35mAvg10Min_22_6</t>
  </si>
  <si>
    <t>SoilSoiltemperature0_1mAvg10Min_23_1</t>
  </si>
  <si>
    <t>SoilSoiltemperature0_2mAvg10Min_23_2</t>
  </si>
  <si>
    <t>SoilSoiltemperature0_35mAvg10Min_23_3</t>
  </si>
  <si>
    <t>SoilSoiltemperature0_1mAvg10Min_24_4</t>
  </si>
  <si>
    <t>SoilSoiltemperature0_2mAvg10Min_24_5</t>
  </si>
  <si>
    <t>SoilSoiltemperature0_35mAvg10Min_24_6</t>
  </si>
  <si>
    <t>SoilSoiltemperature0_1mAvg10Min_30_1</t>
  </si>
  <si>
    <t>SoilSoiltemperature0_15mAvg10Min_30_2</t>
  </si>
  <si>
    <t>SoilSoiltemperature0_2mAvg10Min_30_3</t>
  </si>
  <si>
    <t>SoilSoiltemperature0_3mAvg10Min_30_4</t>
  </si>
  <si>
    <t>SoilSoiltemperature0_4mAvg10Min_30_5</t>
  </si>
  <si>
    <t>SoilSoiltemperature0_5mAvg10Min_30_6</t>
  </si>
  <si>
    <t>SoilSoiltemperature0_4mAvg10Min_05_6</t>
  </si>
  <si>
    <t>Niederschlagsmenge, Hagel</t>
  </si>
  <si>
    <t>DevicesQualityflag2mAvg10Min_snow</t>
  </si>
  <si>
    <t>SoilSoilmoisture0_1mAvg10Min_17_1</t>
  </si>
  <si>
    <t>SoilSoilmoisture0_15mAvg10Min_17_2</t>
  </si>
  <si>
    <t>SoilSoilmoisture0_2mAvg10Min_17_3</t>
  </si>
  <si>
    <t>SoilSoilmoisture0_3mAvg10Min_17_4</t>
  </si>
  <si>
    <t>SoilSoilmoisture0_4mAvg10Min_17_5</t>
  </si>
  <si>
    <t>SoilSoilmoisture0_5mAvg10Min_17_6</t>
  </si>
  <si>
    <t>SoilSoilmoisture0_1mAvg10Min_20_1</t>
  </si>
  <si>
    <t>SoilSoilmoisture0_15mAvg10Min_20_2</t>
  </si>
  <si>
    <t>SoilSoilmoisture0_2mAvg10Min_20_3</t>
  </si>
  <si>
    <t>SoilSoilmoisture0_3mAvg10Min_20_4</t>
  </si>
  <si>
    <t>SoilSoilmoisture0_4mAvg10Min_20_5</t>
  </si>
  <si>
    <t>SoilSoilmoisture0_5mAvg10Min_20_6</t>
  </si>
  <si>
    <t>SoilSoiltemperature0_1mAvg10Min_17_1</t>
  </si>
  <si>
    <t>SoilSoiltemperature0_15mAvg10Min_17_2</t>
  </si>
  <si>
    <t>SoilSoiltemperature0_2mAvg10Min_17_3</t>
  </si>
  <si>
    <t>SoilSoiltemperature0_3mAvg10Min_17_4</t>
  </si>
  <si>
    <t>SoilSoiltemperature0_4mAvg10Min_17_5</t>
  </si>
  <si>
    <t>SoilSoiltemperature0_5mAvg10Min_17_6</t>
  </si>
  <si>
    <t>SoilSoiltemperature0_1mAvg10Min_20_1</t>
  </si>
  <si>
    <t>SoilSoiltemperature0_15mAvg10Min_20_2</t>
  </si>
  <si>
    <t>SoilSoiltemperature0_2mAvg10Min_20_3</t>
  </si>
  <si>
    <t>SoilSoiltemperature0_3mAvg10Min_20_4</t>
  </si>
  <si>
    <t>SoilSoiltemperature0_4mAvg10Min_20_5</t>
  </si>
  <si>
    <t>SoilSoiltemperature0_5mAvg10Min_20_6</t>
  </si>
  <si>
    <t>WeatherPrecipitationintensity(hail)8mSum10Min</t>
  </si>
  <si>
    <t>old Flag_5</t>
  </si>
  <si>
    <t>old Flag_7</t>
  </si>
  <si>
    <t>old Flag_4</t>
  </si>
  <si>
    <t>Spike thresh=1 toler=0.3 length=60</t>
  </si>
  <si>
    <t>old Flag_6</t>
  </si>
  <si>
    <t>DevicesTemperaturedatalogger1mAvg10Min_bc1</t>
  </si>
  <si>
    <t>DevicesVoltagelogger1mAvg10Min_bc1</t>
  </si>
  <si>
    <t>PlantsSapflow1_3mAvg10Min022_20_e</t>
  </si>
  <si>
    <t>PlantsSapflow1_3mAvg10Min022_20_ne</t>
  </si>
  <si>
    <t>PlantsSapflow1_3mAvg10Min022_20_nw</t>
  </si>
  <si>
    <t>PlantsSapflow1_3mAvg10Min022_40_s</t>
  </si>
  <si>
    <t>PlantsSapflow1_3mAvg10Min026_10_e</t>
  </si>
  <si>
    <t>PlantsSapflow1_3mAvg10Min026_10_s</t>
  </si>
  <si>
    <t>PlantsSapflow1_3mAvg10Min026_20_w</t>
  </si>
  <si>
    <t>PlantsSapflow1_3mAvg10Min026_30_n</t>
  </si>
  <si>
    <t>PlantsSapflow1_3mAvg10Min027_20_n</t>
  </si>
  <si>
    <t>PlantsSapflow1_3mAvg10Min027_20_ne</t>
  </si>
  <si>
    <t>PlantsSapflow1_3mAvg10Min027_43_se</t>
  </si>
  <si>
    <t>PlantsSapflow1_3mAvg10Min027_60_sw</t>
  </si>
  <si>
    <t>PlantsSapflow1_3mAvg10Min027_80_nw</t>
  </si>
  <si>
    <t>PlantsSapflow1_3mAvg10Min028_20_se</t>
  </si>
  <si>
    <t>PlantsSapflow1_3mAvg10Min028_20_sw</t>
  </si>
  <si>
    <t>PlantsSapflow1_3mAvg10Min028_43_w</t>
  </si>
  <si>
    <t>PlantsSapflow1_3mAvg10Min028_60_ne</t>
  </si>
  <si>
    <t>PlantsSapflow1_3mAvg10Min028_80_e</t>
  </si>
  <si>
    <t>PlantsSapflow1_3mAvg10Min029_20_e</t>
  </si>
  <si>
    <t>PlantsSapflow1_3mAvg10Min029_20_sw</t>
  </si>
  <si>
    <t>PlantsSapflow1_3mAvg10Min029_20_n</t>
  </si>
  <si>
    <t>PlantsSapflow1_3mAvg10Min029_43_se</t>
  </si>
  <si>
    <t>PlantsSapflow1_3mAvg10Min029_60_nw</t>
  </si>
  <si>
    <t>PlantsSapflow1_3mAvg10Min029_80_ne</t>
  </si>
  <si>
    <t>PlantsSapflow1_3mAvg10Min030_10_n</t>
  </si>
  <si>
    <t>PlantsSapflow1_3mAvg10Min030_10_w</t>
  </si>
  <si>
    <t>PlantsSapflow1_3mAvg10Min030_20_s</t>
  </si>
  <si>
    <t>PlantsSapflow1_3mAvg10Min030_30_e</t>
  </si>
  <si>
    <t>PlantsSapflow1_3mAvg10Min068_20_nw</t>
  </si>
  <si>
    <t>PlantsSapflow1_3mAvg10Min068_20_s</t>
  </si>
  <si>
    <t>PlantsSapflow1_3mAvg10Min068_43_ne</t>
  </si>
  <si>
    <t>PlantsSapflow1_3mAvg10Min217_100_n</t>
  </si>
  <si>
    <t>PlantsSapflow1_3mAvg10Min217_20_se</t>
  </si>
  <si>
    <t>PlantsSapflow1_3mAvg10Min217_20_sw</t>
  </si>
  <si>
    <t>PlantsSapflow1_3mAvg10Min217_43_ne</t>
  </si>
  <si>
    <t>PlantsSapflow1_3mAvg10Min217_60_nw</t>
  </si>
  <si>
    <t>PlantsSapflow1_3mAvg10Min217_80_w</t>
  </si>
  <si>
    <t>PlantsSapflow1_3mAvg10Min218_20_ne_1</t>
  </si>
  <si>
    <t>PlantsSapflow1_3mAvg10Min218_20_ne_2</t>
  </si>
  <si>
    <t>PlantsSapflow1_3mAvg10Min218_20_ne_3</t>
  </si>
  <si>
    <t>PlantsSapflow1_3mAvg10Min218_20_e</t>
  </si>
  <si>
    <t>PlantsSapflow1_3mAvg10Min218_20_n</t>
  </si>
  <si>
    <t>PlantsSapflow1_3mAvg10Min218_20_se</t>
  </si>
  <si>
    <t>PlantsSapflow1_3mAvg10Min218_40_nw</t>
  </si>
  <si>
    <t>SoilHeatfluxheating0_05mAvg10Min_bc1</t>
  </si>
  <si>
    <t>PlantsTrunktemperature1_3mAvg10Min_024_3</t>
  </si>
  <si>
    <t>PlantsTrunktemperature1_3mAvg10Min_024_7</t>
  </si>
  <si>
    <t>PlantsTrunktemperature1_3mAvg10Min_032_3</t>
  </si>
  <si>
    <t>PlantsTrunktemperature1_3mAvg10Min_032_7</t>
  </si>
  <si>
    <t>PlantsTrunktemperature1_3mAvg10Min_033_5</t>
  </si>
  <si>
    <t>PlantsTrunktemperature1_3mAvg10Min_033_7</t>
  </si>
  <si>
    <t>PlantsTrunktemperature1_3mAvg10Min_034_3</t>
  </si>
  <si>
    <t>PlantsTrunktemperature1_3mAvg10Min_034_7</t>
  </si>
  <si>
    <t>PlantsTrunktemperature1_3mAvg10Min_038_3</t>
  </si>
  <si>
    <t>PlantsTrunktemperature1_3mAvg10Min_038_7</t>
  </si>
  <si>
    <t>PlantsTrunktemperature1_3mAvg10Min_070_3</t>
  </si>
  <si>
    <t>PlantsTrunktemperature1_3mAvg10Min_070_7</t>
  </si>
  <si>
    <t>WeatherPrecipitationheight_liquid1mSum10Min_bc1_ol</t>
  </si>
  <si>
    <t>WeatherThroughfall1mSum10Min_bc1_01</t>
  </si>
  <si>
    <t>WeatherThroughfall1mSum10Min_bc1_02</t>
  </si>
  <si>
    <t>WeatherThroughfall1mSum10Min_bc1_03</t>
  </si>
  <si>
    <t>WeatherThroughfall1mSum10Min_bc1_04</t>
  </si>
  <si>
    <t>_c</t>
  </si>
  <si>
    <t>WeatherConcentrationh2o49mAvg10Min_c</t>
  </si>
  <si>
    <t>WeatherWindspeed33mAvg10Min</t>
  </si>
  <si>
    <t>WeatherWindspeed9mAvg10Min_wxt</t>
  </si>
  <si>
    <t>WeatherThroughfall1mSum10Min_t5_18</t>
  </si>
  <si>
    <t>WeatherAirpressure2mAvg10Min</t>
  </si>
  <si>
    <t>DevicesTemperaturedatalogger1mAvg10Min_bc3</t>
  </si>
  <si>
    <t>DevicesVoltagelogger1mAvg10Min_bc3</t>
  </si>
  <si>
    <t>WeatherStemflow1_3mSum10Min_bc3_123</t>
  </si>
  <si>
    <t>WeatherStemflow1_3mSum10Min_bc3_125</t>
  </si>
  <si>
    <t>WeatherStemflow1_3mSum10Min_bc3_145</t>
  </si>
  <si>
    <t>WeatherStemflow1_3mSum10Min_bc3_149</t>
  </si>
  <si>
    <t>WeatherStemflow1_3mSum10Min_bc3_160</t>
  </si>
  <si>
    <t>WeatherStemflow1_3mSum10Min_bc3_181</t>
  </si>
  <si>
    <t>WeatherStemflow1_3mSum10Min_bc3_279</t>
  </si>
  <si>
    <t>WeatherThroughfall1mSum10Min_bc3_16</t>
  </si>
  <si>
    <t>WeatherThroughfall1mSum10Min_bc3_15</t>
  </si>
  <si>
    <t>WeatherThroughfall1mSum10Min_bc3_14</t>
  </si>
  <si>
    <t>WeatherThroughfall1mSum10Min_bc3_13</t>
  </si>
  <si>
    <t>WeatherThroughfall1mSum10Min_bc3_12</t>
  </si>
  <si>
    <t>WeatherThroughfall1mSum10Min_bc3_11</t>
  </si>
  <si>
    <t>WeatherWinddirection2mAvg10Min_wxt</t>
  </si>
  <si>
    <t>WeatherWindspeed2_0mAvg10Min_wxt</t>
  </si>
  <si>
    <t>soil water content 0.05m 1/1</t>
  </si>
  <si>
    <t>soil water content 0.05m 1/2</t>
  </si>
  <si>
    <t>soil water content 0.05m 1/3</t>
  </si>
  <si>
    <t>soil water content 0.05m 1/4</t>
  </si>
  <si>
    <t>soil water content 0.05m 1/5</t>
  </si>
  <si>
    <t>soil water content 0.05m 1/6</t>
  </si>
  <si>
    <t>Anke</t>
  </si>
  <si>
    <t>soil temperature 0.05m 1/1</t>
  </si>
  <si>
    <t>soil temperature 0.05m 1/2</t>
  </si>
  <si>
    <t>soil temperature 0.05m 1/3</t>
  </si>
  <si>
    <t>soil temperature 0.05m 1/4</t>
  </si>
  <si>
    <t>soil temperature 0.05m 1/5</t>
  </si>
  <si>
    <t>soil temperature 0.05m 1/6</t>
  </si>
  <si>
    <t>soil water content 0.05m 5/1</t>
  </si>
  <si>
    <t>soil water content 0.05m 5/2</t>
  </si>
  <si>
    <t>soil water content 0.05m 5/3</t>
  </si>
  <si>
    <t>soil water content 0.05m 5/4</t>
  </si>
  <si>
    <t>soil water content 0.05m 5/5</t>
  </si>
  <si>
    <t>soil water content 0.05m 5/6</t>
  </si>
  <si>
    <t>no manual flagging performed</t>
  </si>
  <si>
    <t>soil temperature 0.05m 5/1</t>
  </si>
  <si>
    <t>soil temperature 0.05m 5/2</t>
  </si>
  <si>
    <t>soil temperature 0.05m 5/3</t>
  </si>
  <si>
    <t>soil temperature 0.05m 5/4</t>
  </si>
  <si>
    <t>soil temperature 0.05m 5/5</t>
  </si>
  <si>
    <t>soil temperature 0.05m 5/6</t>
  </si>
  <si>
    <t>soil water content 0.05m 8/1</t>
  </si>
  <si>
    <t>soil water content 0.05m 8/2</t>
  </si>
  <si>
    <t>soil water content 0.05m 8/3</t>
  </si>
  <si>
    <t>soil water content 0.05m 8/4</t>
  </si>
  <si>
    <t>soil water content 0.05m 8/5</t>
  </si>
  <si>
    <t>soil water content 0.05m 8/6</t>
  </si>
  <si>
    <t>Box08_Moist1</t>
  </si>
  <si>
    <t>Box08_Moist2</t>
  </si>
  <si>
    <t>Box08_Moist3</t>
  </si>
  <si>
    <t>Box08_Moist4</t>
  </si>
  <si>
    <t>Box08_Moist5</t>
  </si>
  <si>
    <t>Box08_Moist6</t>
  </si>
  <si>
    <t>soil temperature 0.05m 8/1</t>
  </si>
  <si>
    <t>soil temperature 0.05m 8/2</t>
  </si>
  <si>
    <t>soil temperature 0.05m 8/3</t>
  </si>
  <si>
    <t>soil temperature 0.05m 8/4</t>
  </si>
  <si>
    <t>soil temperature 0.05m 8/5</t>
  </si>
  <si>
    <t>soil temperature 0.05m 8/6</t>
  </si>
  <si>
    <t>Box08_Temp1</t>
  </si>
  <si>
    <t>Box08_Temp2</t>
  </si>
  <si>
    <t>Box08_Temp3</t>
  </si>
  <si>
    <t>Box08_Temp4</t>
  </si>
  <si>
    <t>Box08_Temp5</t>
  </si>
  <si>
    <t>Box08_Temp6</t>
  </si>
  <si>
    <t>soil water content 0.05m 9/1</t>
  </si>
  <si>
    <t>Box09_Moist1</t>
  </si>
  <si>
    <t>soil water content 0.05m 9/2</t>
  </si>
  <si>
    <t>Box09_Moist2</t>
  </si>
  <si>
    <t>soil water content 0.05m 9/3</t>
  </si>
  <si>
    <t>Box09_Moist3</t>
  </si>
  <si>
    <t>soil water content 0.05m 9/4</t>
  </si>
  <si>
    <t>Box09_Moist4</t>
  </si>
  <si>
    <t>soil water content 0.05m 9/5</t>
  </si>
  <si>
    <t>Box09_Moist5</t>
  </si>
  <si>
    <t>soil water content 0.05m 9/6</t>
  </si>
  <si>
    <t>Box09_Moist6</t>
  </si>
  <si>
    <t>soil temperature 0.05m 9/1</t>
  </si>
  <si>
    <t>soil temperature 0.05m 9/2</t>
  </si>
  <si>
    <t>soil temperature 0.05m 9/3</t>
  </si>
  <si>
    <t>soil temperature 0.05m 9/4</t>
  </si>
  <si>
    <t>soil temperature 0.05m 9/5</t>
  </si>
  <si>
    <t>soil temperature 0.05m 9/6</t>
  </si>
  <si>
    <t>Box09_Temp1</t>
  </si>
  <si>
    <t>Box09_Temp2</t>
  </si>
  <si>
    <t>Box09_Temp3</t>
  </si>
  <si>
    <t>Box09_Temp4</t>
  </si>
  <si>
    <t>Box09_Temp5</t>
  </si>
  <si>
    <t>Box09_Temp6</t>
  </si>
  <si>
    <t>Box19_Moist6</t>
  </si>
  <si>
    <t>soil water content 0.05m 19/6</t>
  </si>
  <si>
    <t>Box19_Moist5</t>
  </si>
  <si>
    <t>soil water content 0.05m 19/5</t>
  </si>
  <si>
    <t>Box19_Moist4</t>
  </si>
  <si>
    <t>soil water content 0.05m 19/4</t>
  </si>
  <si>
    <t>Box19_Moist3</t>
  </si>
  <si>
    <t>soil water content 0.05m 19/3</t>
  </si>
  <si>
    <t>Box19_Moist2</t>
  </si>
  <si>
    <t>soil water content 0.05m 19/2</t>
  </si>
  <si>
    <t>Box19_Moist1</t>
  </si>
  <si>
    <t>soil water content 0.05m 19/1</t>
  </si>
  <si>
    <t>soil temperature 0.05m 19/1</t>
  </si>
  <si>
    <t>Box19_Temp1</t>
  </si>
  <si>
    <t>soil temperature 0.05m 19/2</t>
  </si>
  <si>
    <t>Box19_Temp2</t>
  </si>
  <si>
    <t>soil temperature 0.05m 19/3</t>
  </si>
  <si>
    <t>Box19_Temp3</t>
  </si>
  <si>
    <t>soil temperature 0.05m 19/4</t>
  </si>
  <si>
    <t>Box19_Temp4</t>
  </si>
  <si>
    <t>soil temperature 0.05m 19/5</t>
  </si>
  <si>
    <t>Box19_Temp5</t>
  </si>
  <si>
    <t>soil temperature 0.05m 19/6</t>
  </si>
  <si>
    <t>Box19_Temp6</t>
  </si>
  <si>
    <t>constant length=12h eps=0.0001</t>
  </si>
  <si>
    <t>PlantsTrunkcircumference1_3mAvg10Min_022</t>
  </si>
  <si>
    <t>PlantsTrunkcircumference1_3mAvg10Min_026</t>
  </si>
  <si>
    <t>PlantsTrunkcircumference1_3mAvg10Min_027</t>
  </si>
  <si>
    <t>PlantsTrunkcircumference1_3mAvg10Min_028</t>
  </si>
  <si>
    <t>PlantsTrunkcircumference1_3mAvg10Min_029</t>
  </si>
  <si>
    <t>PlantsTrunkcircumference1_3mAvg10Min_030</t>
  </si>
  <si>
    <t>PlantsTrunkcircumference1_3mAvg10Min_030r</t>
  </si>
  <si>
    <t>PlantsTrunkcircumference1_3mAvg10Min_035</t>
  </si>
  <si>
    <t>PlantsTrunkcircumference1_3mAvg10Min_217</t>
  </si>
  <si>
    <t>PlantsTrunkcircumference1_3mAvg10Min_218</t>
  </si>
  <si>
    <t>PlantsTrunkcircumference1_3mAvg10Min_033</t>
  </si>
  <si>
    <t>PlantsTrunkcircumference1_3mAvg10Min_048</t>
  </si>
  <si>
    <t>PlantsTrunkcircumference1_3mAvg10Min_050</t>
  </si>
  <si>
    <t>PlantsTrunkcircumference1_3mAvg10Min_050r</t>
  </si>
  <si>
    <t>PlantsTrunkcircumference1_3mAvg10Min_056</t>
  </si>
  <si>
    <t>PlantsTrunkcircumference1_3mAvg10Min_057</t>
  </si>
  <si>
    <t>PlantsTrunkcircumference1_3mAvg10Min_058</t>
  </si>
  <si>
    <t>PlantsTrunkcircumference1_3mAvg10Min_068</t>
  </si>
  <si>
    <t>PlantsTrunkcircumference1_3mAvg10Min_077</t>
  </si>
  <si>
    <t>PlantsTrunkcircumference1_3mAvg10Min_080</t>
  </si>
  <si>
    <t>PlantsTrunkcircumference1_3mAvg10Min_081</t>
  </si>
  <si>
    <t>DevicesTemperaturedatalogger1mAvg10Min_bc2</t>
  </si>
  <si>
    <t>DevicesVoltagelogger1mAvg10Min_bc2</t>
  </si>
  <si>
    <t>PlantsSapflow1_3mAvg10Min_033_20_ne</t>
  </si>
  <si>
    <t>PlantsSapflow1_3mAvg10Min_035_10_n</t>
  </si>
  <si>
    <t>PlantsSapflow1_3mAvg10Min_035_10_s</t>
  </si>
  <si>
    <t>PlantsSapflow1_3mAvg10Min_035_20_e</t>
  </si>
  <si>
    <t>PlantsSapflow1_3mAvg10Min_035_30_w</t>
  </si>
  <si>
    <t>PlantsSapflow1_3mAvg10Min_048_20_n</t>
  </si>
  <si>
    <t>PlantsSapflow1_3mAvg10Min_050_10_ne</t>
  </si>
  <si>
    <t>PlantsSapflow1_3mAvg10Min_050_10_sw</t>
  </si>
  <si>
    <t>PlantsSapflow1_3mAvg10Min_050_20_e</t>
  </si>
  <si>
    <t>PlantsSapflow1_3mAvg10Min_050_20_n</t>
  </si>
  <si>
    <t>PlantsSapflow1_3mAvg10Min_050_20_w</t>
  </si>
  <si>
    <t>PlantsSapflow1_3mAvg10Min_050_30_se</t>
  </si>
  <si>
    <t>PlantsSapflow1_3mAvg10Min_050_40_nw</t>
  </si>
  <si>
    <t>PlantsSapflow1_3mAvg10Min_050_40_w</t>
  </si>
  <si>
    <t>PlantsSapflow1_3mAvg10Min_056_20_n</t>
  </si>
  <si>
    <t>PlantsSapflow1_3mAvg10Min_057_20_ne_1</t>
  </si>
  <si>
    <t>PlantsSapflow1_3mAvg10Min_057_20_ne_2</t>
  </si>
  <si>
    <t>PlantsSapflow1_3mAvg10Min_057_20_ne_3</t>
  </si>
  <si>
    <t>PlantsSapflow1_3mAvg10Min_057_20_n</t>
  </si>
  <si>
    <t>PlantsSapflow1_3mAvg10Min_057_20_se</t>
  </si>
  <si>
    <t>PlantsSapflow1_3mAvg10Min_057_43_nw</t>
  </si>
  <si>
    <t>PlantsSapflow1_3mAvg10Min_058_20_nw_1</t>
  </si>
  <si>
    <t>PlantsSapflow1_3mAvg10Min_058_20_nw_2</t>
  </si>
  <si>
    <t>PlantsSapflow1_3mAvg10Min_058_20_nw_3</t>
  </si>
  <si>
    <t>PlantsSapflow1_3mAvg10Min_058_20_ene</t>
  </si>
  <si>
    <t>PlantsSapflow1_3mAvg10Min_058_20_s</t>
  </si>
  <si>
    <t>PlantsSapflow1_3mAvg10Min_058_43_n</t>
  </si>
  <si>
    <t>PlantsSapflow1_3mAvg10Min_077_20_ne</t>
  </si>
  <si>
    <t>PlantsSapflow1_3mAvg10Min_077_20_sw</t>
  </si>
  <si>
    <t>PlantsSapflow1_3mAvg10Min_080_20_e</t>
  </si>
  <si>
    <t>PlantsSapflow1_3mAvg10Min_080_20_w</t>
  </si>
  <si>
    <t>PlantsSapflow1_3mAvg10Min_081_20_n</t>
  </si>
  <si>
    <t>PlantsSapflow1_3mAvg10Min_081_20_s</t>
  </si>
  <si>
    <t>PlantsTrunktemperature1_3mAvg10Min_036_5</t>
  </si>
  <si>
    <t>PlantsTrunktemperature1_3mAvg10Min_036_7</t>
  </si>
  <si>
    <t>PlantsTrunktemperature1_3mAvg10Min_045_3</t>
  </si>
  <si>
    <t>PlantsTrunktemperature1_3mAvg10Min_045_7</t>
  </si>
  <si>
    <t>PlantsTrunktemperature1_3mAvg10Min_061_3</t>
  </si>
  <si>
    <t>PlantsTrunktemperature1_3mAvg10Min_061_7</t>
  </si>
  <si>
    <t>PlantsTrunktemperature1_3mAvg10Min_064_3</t>
  </si>
  <si>
    <t>PlantsTrunktemperature1_3mAvg10Min_064_7</t>
  </si>
  <si>
    <t>PlantsTrunktemperature1_3mAvg10Min_065_3</t>
  </si>
  <si>
    <t>PlantsTrunktemperature1_3mAvg10Min_065_7</t>
  </si>
  <si>
    <t>PlantsTrunktemperature1_3mAvg10Min_069_5</t>
  </si>
  <si>
    <t>PlantsTrunktemperature1_3mAvg10Min_069_7</t>
  </si>
  <si>
    <t>WeatherStemflow1_3mSum10Min_bc2_049</t>
  </si>
  <si>
    <t>WeatherStemflow1_3mSum10Min_bc2_067</t>
  </si>
  <si>
    <t>WeatherStemflow1_3mSum10Min_bc2_079</t>
  </si>
  <si>
    <t>WeatherStemflow1_3mSum10Min_bc2_094</t>
  </si>
  <si>
    <t>WeatherThroughfall1mSum10Min_bc2_10</t>
  </si>
  <si>
    <t>WeatherThroughfall1mSum10Min_bc2_05</t>
  </si>
  <si>
    <t>WeatherThroughfall1mSum10Min_bc2_06</t>
  </si>
  <si>
    <t>WeatherThroughfall1mSum10Min_bc2_07</t>
  </si>
  <si>
    <t>WeatherThroughfall1mSum10Min_bc2_08</t>
  </si>
  <si>
    <t>WeatherThroughfall1_0mSum10Min_bc2_09</t>
  </si>
  <si>
    <t>PlantsTrunkcircumference1_3mAvg10Min_106</t>
  </si>
  <si>
    <t>PlantsTrunkcircumference1_3mAvg10Min_108r</t>
  </si>
  <si>
    <t>PlantsTrunkcircumference1_3mAvg10Min_114</t>
  </si>
  <si>
    <t>PlantsTrunkcircumference1_3mAvg10Min_143</t>
  </si>
  <si>
    <t>PlantsTrunkcircumference1_3mAvg10Min_151</t>
  </si>
  <si>
    <t>PlantsTrunkcircumference1_3mAvg10Min_158</t>
  </si>
  <si>
    <t>PlantsTrunkcircumference1_3mAvg10Min_282</t>
  </si>
  <si>
    <t>WeatherPrecipitationintensity(hail)2mSum10Min</t>
  </si>
  <si>
    <t>PlantsTrunktemperature1_3mAvg10Min_106_5</t>
  </si>
  <si>
    <t>PlantsTrunktemperature1_3mAvg10Min_106_7</t>
  </si>
  <si>
    <t>PlantsTrunktemperature1_3mAvg10Min_141_3</t>
  </si>
  <si>
    <t>PlantsTrunktemperature1_3mAvg10Min_141_7</t>
  </si>
  <si>
    <t>PlantsTrunktemperature1_3mAvg10Min_144_5</t>
  </si>
  <si>
    <t>PlantsTrunktemperature1_3mAvg10Min_144_7</t>
  </si>
  <si>
    <t>PlantsTrunktemperature1_3mAvg10Min_150_5</t>
  </si>
  <si>
    <t>PlantsTrunktemperature1_3mAvg10Min_150_7</t>
  </si>
  <si>
    <t>PlantsTrunktemperature1_3mAvg10Min_153_5</t>
  </si>
  <si>
    <t>PlantsTrunktemperature1_3mAvg10Min_153_7</t>
  </si>
  <si>
    <t>PlantsTrunktemperature1_3mAvg10Min_280_5</t>
  </si>
  <si>
    <t>PlantsTrunktemperature1_3mAvg10Min_280_7</t>
  </si>
  <si>
    <t>PlantsSapflow1_3mAvg10Min_106_20_e</t>
  </si>
  <si>
    <t>PlantsSapflow1_3mAvg10Min_106_20_s</t>
  </si>
  <si>
    <t>PlantsSapflow1_3mAvg10Min_106_43_n</t>
  </si>
  <si>
    <t>PlantsSapflow1_3mAvg10Min_108_20_ene</t>
  </si>
  <si>
    <t>PlantsSapflow1_3mAvg10Min_108_20_n_1</t>
  </si>
  <si>
    <t>PlantsSapflow1_3mAvg10Min_108_20_n_2</t>
  </si>
  <si>
    <t>PlantsSapflow1_3mAvg10Min_108_20_n_3</t>
  </si>
  <si>
    <t>PlantsSapflow1_3mAvg10Min_108_20_e</t>
  </si>
  <si>
    <t>PlantsSapflow1_3mAvg10Min_108_43_w</t>
  </si>
  <si>
    <t>PlantsSapflow1_3mAvg10Min_114_20_n</t>
  </si>
  <si>
    <t>PlantsSapflow1_3mAvg10Min_114_20_nw_1</t>
  </si>
  <si>
    <t>PlantsSapflow1_3mAvg10Min_114_20_ne</t>
  </si>
  <si>
    <t>PlantsSapflow1_3mAvg10Min_114_20_w</t>
  </si>
  <si>
    <t>PlantsSapflow1_3mAvg10Min_114_43_se</t>
  </si>
  <si>
    <t>PlantsSapflow1_3mAvg10Min_143_20_n</t>
  </si>
  <si>
    <t>PlantsSapflow1_3mAvg10Min_143_20_w</t>
  </si>
  <si>
    <t>PlantsSapflow1_3mAvg10Min_143_43_e</t>
  </si>
  <si>
    <t>PlantsSapflow1_3mAvg10Min_151_10_nw</t>
  </si>
  <si>
    <t>PlantsSapflow1_3mAvg10Min_151_10_se</t>
  </si>
  <si>
    <t>PlantsSapflow1_3mAvg10Min_151_20_sw</t>
  </si>
  <si>
    <t>PlantsSapflow1_3mAvg10Min_151_30_s</t>
  </si>
  <si>
    <t>PlantsSapflow1_3mAvg10Min_151_40_ne</t>
  </si>
  <si>
    <t>PlantsSapflow1_3mAvg10Min_158_20_ene</t>
  </si>
  <si>
    <t>PlantsSapflow1_3mAvg10Min_282_20_n</t>
  </si>
  <si>
    <t>PlantsSapflow1_3mAvg10Min_158_43_s</t>
  </si>
  <si>
    <t>PlantsSapflow1_3mAvg10Min_158_20_n</t>
  </si>
  <si>
    <t>PlantsSapflow1_3mAvg10Min_282_20_ne_1</t>
  </si>
  <si>
    <t>PlantsSapflow1_3mAvg10Min_282_20_nw</t>
  </si>
  <si>
    <t>PlantsSapflow1_3mAvg10Min_282_43_se</t>
  </si>
  <si>
    <t>to be checked if NT!!</t>
  </si>
  <si>
    <t>WeatherAirtemperature49mAvg10Min_mir</t>
  </si>
  <si>
    <t>WeatherDewpointtemperature49mAvg10Min_mir</t>
  </si>
  <si>
    <t>WeatherRelativehumidity49mAvg10Min_mir</t>
  </si>
  <si>
    <t>DevicesTemperaturedatalogger49mAvg10Min_t6</t>
  </si>
  <si>
    <t>DevicesVoltagelogger49mAvg10Min_t6</t>
  </si>
  <si>
    <t>WeatherWindspeed49mAvg10Min_x</t>
  </si>
  <si>
    <t>WeatherWindspeed49mAvg10Min_y</t>
  </si>
  <si>
    <t>WeatherWinddirection49mAvg10Min_csat</t>
  </si>
  <si>
    <t>WeatherWindspeed49mAvg10Min_csat</t>
  </si>
  <si>
    <t>WeatherWindspeed49mStd_dev10Min_x_std</t>
  </si>
  <si>
    <t>WeatherWindspeed49_0mStd_dev10Min_y_std</t>
  </si>
  <si>
    <t>constant length=18h eps=0.001</t>
  </si>
  <si>
    <t>constant length=24h eps=0.01</t>
  </si>
  <si>
    <t>SF022_20_N_</t>
  </si>
  <si>
    <t>SF022_20_N_1</t>
  </si>
  <si>
    <t>SF022_20_N_2</t>
  </si>
  <si>
    <t>SF029_20_NE_1</t>
  </si>
  <si>
    <t>SF029_20_NE_2</t>
  </si>
  <si>
    <t>sap flow tree 081- 20mm- north</t>
  </si>
  <si>
    <t>sap flow tree 081- 20mm- south</t>
  </si>
  <si>
    <t>sap flow tree 068- 43mm -north -west</t>
  </si>
  <si>
    <t>SF048_20_NE_1</t>
  </si>
  <si>
    <t>SF048_20_NE_2</t>
  </si>
  <si>
    <t>SF106_20_W_1</t>
  </si>
  <si>
    <t>SF106_20_W_2</t>
  </si>
  <si>
    <t>SF108_20_NW_1</t>
  </si>
  <si>
    <t>SF108_20_NW_2</t>
  </si>
  <si>
    <t>SF143_20_NW_1</t>
  </si>
  <si>
    <t>SF143_20_NW_2</t>
  </si>
  <si>
    <t>SF282_20_W_1</t>
  </si>
  <si>
    <t>SF282_20_W_2</t>
  </si>
  <si>
    <t>sap flow tree 106 - 20mm - west-1st installation</t>
  </si>
  <si>
    <t>sap flow tree 106 - 20mm - west-2nd installation</t>
  </si>
  <si>
    <t>sap flow tree 282 - 20mm - west-1st installation</t>
  </si>
  <si>
    <t>sap flow tree 143 - 20mm - north-west-2nd installation</t>
  </si>
  <si>
    <t>sap flow tree 143 - 20mm - north-west-1st installation</t>
  </si>
  <si>
    <t>sap flow tree 108 - 20mm - north-west-2nd installation</t>
  </si>
  <si>
    <t>sap flow tree 108 - 20mm - north-west-1st installation</t>
  </si>
  <si>
    <t>PlantsSapflow1_3mAvg10Min022_20_n_1</t>
  </si>
  <si>
    <t>PlantsSapflow1_3mAvg10Min022_20_n_2</t>
  </si>
  <si>
    <t>PlantsSapflow1_3mAvg10Min029_20_ne_2</t>
  </si>
  <si>
    <t>PlantsSapflow1_3mAvg10Min029_20_ne_1</t>
  </si>
  <si>
    <t>PlantsSapflow1_3mAvg10Min_048_20_ne_1</t>
  </si>
  <si>
    <t>PlantsSapflow1_3mAvg10Min_048_20_ne_2</t>
  </si>
  <si>
    <t>PlantsSapflow1_3mAvg10Min_106_20_w_1</t>
  </si>
  <si>
    <t>PlantsSapflow1_3mAvg10Min_106_20_w_2</t>
  </si>
  <si>
    <t>PlantsSapflow1_3mAvg10Min_108_20_nw_1</t>
  </si>
  <si>
    <t>PlantsSapflow1_3mAvg10Min_108_20_nw_2</t>
  </si>
  <si>
    <t>PlantsSapflow1_3mAvg10Min_143_20_nw_1</t>
  </si>
  <si>
    <t>PlantsSapflow1_3mAvg10Min_143_20_nw_2</t>
  </si>
  <si>
    <t>PlantsSapflow1_3mAvg10Min_282_20_w_2</t>
  </si>
  <si>
    <t>PlantsSapflow1_3mAvg10Min_282_20_w_1</t>
  </si>
  <si>
    <t>SF193_20_NW_1</t>
  </si>
  <si>
    <t>SF193_20_NW_2</t>
  </si>
  <si>
    <t>sap flow tree 193- 20mm- north-west-1st installation</t>
  </si>
  <si>
    <t>sap flow tree 193- 20mm- north-west-2nd installation</t>
  </si>
  <si>
    <t>SF188_20_N_1</t>
  </si>
  <si>
    <t>SF188_20_N_2</t>
  </si>
  <si>
    <t>sap flow tree 188- 20mm- north-1st installation</t>
  </si>
  <si>
    <t>sap flow tree 188- 20mm- north-2st installation</t>
  </si>
  <si>
    <t>sap flow tree 214 - 20mm - west</t>
  </si>
  <si>
    <t>PlantsSapflow1_3mAvg10Min_185_10_ene</t>
  </si>
  <si>
    <t>PlantsSapflow1_3mAvg10Min_188_20_n_1</t>
  </si>
  <si>
    <t>PlantsSapflow1_3mAvg10Min_188_20_n_2</t>
  </si>
  <si>
    <t>PlantsSapflow1_3mAvg10Min_193_20_nw_1</t>
  </si>
  <si>
    <t>PlantsSapflow1_3mAvg10Min_193_20_nw_2</t>
  </si>
  <si>
    <t>dendrometer tree 108</t>
  </si>
  <si>
    <t>dendro_108</t>
  </si>
  <si>
    <t>_108</t>
  </si>
  <si>
    <t>stem_inc_108</t>
  </si>
  <si>
    <t>PlantsTrunkcircumference1_3mAvg10Min_108</t>
  </si>
  <si>
    <t>WeatherConcentrationh2o2_1mAvg10Min</t>
  </si>
  <si>
    <t>constant length=10h eps=0.001</t>
  </si>
  <si>
    <t>WeatherPrecipitationheight_liquid1_5mSum10Min</t>
  </si>
  <si>
    <t>DevicesQualityflag33mAvg10Min_wind33</t>
  </si>
  <si>
    <t>DevicesQualityflag29mAvg10Min_wind29</t>
  </si>
  <si>
    <t>DevicesQualityflag14_2mAvg10Min_wind14</t>
  </si>
  <si>
    <t>DevicesQualityflag2mAvg10Min_wind2</t>
  </si>
  <si>
    <t>DevicesQualityflag4mAvg10Min_wind4</t>
  </si>
  <si>
    <t>b4ec10ec81d3d</t>
  </si>
  <si>
    <t>SoilSoilmoisture0_1mAvg10Min_05_4</t>
  </si>
  <si>
    <t>SoilSoilmoisture0_2mAvg10Min_05_5</t>
  </si>
  <si>
    <t>SoilSoiltemperature0_1mAvg10Min_05_4</t>
  </si>
  <si>
    <t>SoilSoiltemperature0_2mAvg10Min_05_5</t>
  </si>
  <si>
    <t>Hordorf H1</t>
  </si>
  <si>
    <t>Hordorf H2</t>
  </si>
  <si>
    <t>TEODOOR</t>
  </si>
  <si>
    <t>x</t>
  </si>
  <si>
    <t>constant length=24h eps=0.005</t>
  </si>
  <si>
    <t xml:space="preserve">Logger-Namings: </t>
  </si>
  <si>
    <t>CR3: CR3000-Campbell</t>
  </si>
  <si>
    <t>CR1: CR1000-Campbell</t>
  </si>
  <si>
    <t>T8_Ptemp_back</t>
  </si>
  <si>
    <t>T8_batt_volt_back</t>
  </si>
  <si>
    <t>SWDR_back</t>
  </si>
  <si>
    <t>SWUR_back</t>
  </si>
  <si>
    <t>LWDR_back</t>
  </si>
  <si>
    <t>LWUR_back</t>
  </si>
  <si>
    <t>RH_back</t>
  </si>
  <si>
    <t>Tair_back</t>
  </si>
  <si>
    <t>airpres_back</t>
  </si>
  <si>
    <t>precip_back</t>
  </si>
  <si>
    <t>WS_back</t>
  </si>
  <si>
    <t>WD_back</t>
  </si>
  <si>
    <t>WD_std_back</t>
  </si>
  <si>
    <t>PTemp_back</t>
  </si>
  <si>
    <t>batt_volt_back</t>
  </si>
  <si>
    <t>precip_back_Tot</t>
  </si>
  <si>
    <t>ws_back</t>
  </si>
  <si>
    <t>wd_back</t>
  </si>
  <si>
    <t>wd_StdDev_back</t>
  </si>
  <si>
    <t>CR3T8_T8_YYYY_MM_DD_hhmm.csv</t>
  </si>
  <si>
    <t>T8</t>
  </si>
  <si>
    <t>short wave downward radiation-ICOS backup</t>
  </si>
  <si>
    <t>short wave upward radiation-ICOS backup</t>
  </si>
  <si>
    <t>long wave downward radiation-ICOS backup</t>
  </si>
  <si>
    <t>long wave upward radiation-ICOS backup</t>
  </si>
  <si>
    <t>air pressure-ICOS backup</t>
  </si>
  <si>
    <t>precipitation-ICOS backup</t>
  </si>
  <si>
    <t>wind speed-ICOS backup</t>
  </si>
  <si>
    <t>wind direction-ICOS backup</t>
  </si>
  <si>
    <t>Logger voltage T8-ICOS backup</t>
  </si>
  <si>
    <t>logger panel temperature T8-ICOS backup</t>
  </si>
  <si>
    <t>relative humidity-ICOS backup</t>
  </si>
  <si>
    <t>air temperature-ICOS backup</t>
  </si>
  <si>
    <t>standard deviation of wind direction-ICOS backup</t>
  </si>
  <si>
    <t>TDR_back Rn_back</t>
  </si>
  <si>
    <t>pyranometer body temp</t>
  </si>
  <si>
    <t>T_NR01_back</t>
  </si>
  <si>
    <t>Tpyr_back</t>
  </si>
  <si>
    <t>actual vapour pressure 37m (from Tair_back and RH_back)</t>
  </si>
  <si>
    <t>VPdef_back</t>
  </si>
  <si>
    <t>Tdew_back</t>
  </si>
  <si>
    <t>sh_back</t>
  </si>
  <si>
    <t>rho_back</t>
  </si>
  <si>
    <t>Tpot_back</t>
  </si>
  <si>
    <t>H2Oc_back</t>
  </si>
  <si>
    <t>Air vapour pressure deficit 37m, T8 (back-up meteo)</t>
  </si>
  <si>
    <t>Dew point temperature 37m, T8 (back-up meteo)</t>
  </si>
  <si>
    <t>specific humidity 37m, T8 (back-up meteo)</t>
  </si>
  <si>
    <t>air density 37m, T8 (back-up meteo)</t>
  </si>
  <si>
    <t>potential temperature 37m, T8 (back-up meteo)</t>
  </si>
  <si>
    <t>water vapour concentration 37m, T8 (back-up meteo)</t>
  </si>
  <si>
    <t>Total downward radiation for T8 (back-up meteo)</t>
  </si>
  <si>
    <t>TDR_back</t>
  </si>
  <si>
    <t>Total upward radiation for T8 (back-up meteo)</t>
  </si>
  <si>
    <t>TUR_back</t>
  </si>
  <si>
    <t>Rn_back</t>
  </si>
  <si>
    <t>Net radiation for T8 (back-up meteo)</t>
  </si>
  <si>
    <t>Albedo for T8 (back-up meteo)</t>
  </si>
  <si>
    <t>Albedo_back</t>
  </si>
  <si>
    <t>Radiation temperature from NR01 T8 (back-up meteo)</t>
  </si>
  <si>
    <t>Trad_pyr_back</t>
  </si>
  <si>
    <t>VPact_back</t>
  </si>
  <si>
    <t>saturation vapour pressure  37m , T8 (back-up meteo)</t>
  </si>
  <si>
    <t>VPmax_back</t>
  </si>
  <si>
    <t>SWDR_back LWDR_back</t>
  </si>
  <si>
    <t>SWUR_back LWUR_back</t>
  </si>
  <si>
    <t>SWDR_back LWDR_back SWUR_back LWUR_back</t>
  </si>
  <si>
    <t>SWDR_back SWUR_back</t>
  </si>
  <si>
    <t>Tair_back RH_back</t>
  </si>
  <si>
    <t>Tair_back RH_back airpres_back</t>
  </si>
  <si>
    <t>Tair_back airpres_back</t>
  </si>
  <si>
    <t>VPact_back VPdef_back Tdew_back sh_back rho_back H2Oc_back</t>
  </si>
  <si>
    <t>VPact_back VPdef_back Tdew_back sh_back rho_back H2Oc_back VPmax_back Tpot_back</t>
  </si>
  <si>
    <t>sh_back rho_back H2Oc_back Tpot_back</t>
  </si>
  <si>
    <t>TDR_back TUR_back Rn_back LWDR_back LWUR_back Trad_pyr_back</t>
  </si>
  <si>
    <t>WS50_WVT</t>
  </si>
  <si>
    <t>WD50_WVT</t>
  </si>
  <si>
    <t>WD50_SD1_WVT</t>
  </si>
  <si>
    <t>WSDiag</t>
  </si>
  <si>
    <t>PARBF5</t>
  </si>
  <si>
    <t>PARdiff</t>
  </si>
  <si>
    <t>SunStatBF5</t>
  </si>
  <si>
    <t>WS49_2D</t>
  </si>
  <si>
    <t>WD49_2D</t>
  </si>
  <si>
    <t>WD49_std_2D</t>
  </si>
  <si>
    <t>WS49_diag_2D</t>
  </si>
  <si>
    <t>wind speed-49m 2D sonic anemometer</t>
  </si>
  <si>
    <t>wind direction-49m 2D sonic anemometer</t>
  </si>
  <si>
    <t>wind direction standard deviation-49m 2D sonic anemometer</t>
  </si>
  <si>
    <t>diagnostic for 49m 2D sonic anemometer</t>
  </si>
  <si>
    <t>photosynthetic active radiation 49m (in) from BF5</t>
  </si>
  <si>
    <t>diffuse photosynthetic active radiation 49m (in) from BF5</t>
  </si>
  <si>
    <t>sun status from BF5 (cloudy-non-cloudy)</t>
  </si>
  <si>
    <t>T7</t>
  </si>
  <si>
    <t>moved to T7</t>
  </si>
  <si>
    <t>CR3T7_T7_YYYY_MM_DD_hhmm.level1.csv</t>
  </si>
  <si>
    <t>stem increment tree 029 (diameter)</t>
  </si>
  <si>
    <t>Box41_Moist1</t>
  </si>
  <si>
    <t>Box41_Moist2</t>
  </si>
  <si>
    <t>Box41_Moist3</t>
  </si>
  <si>
    <t>Box41_Moist4</t>
  </si>
  <si>
    <t>Box41_Moist5</t>
  </si>
  <si>
    <t>Box41_Moist6</t>
  </si>
  <si>
    <t>CP1</t>
  </si>
  <si>
    <t>ICOS</t>
  </si>
  <si>
    <t>Box42_Moist1</t>
  </si>
  <si>
    <t>Box42_Moist2</t>
  </si>
  <si>
    <t>Box42_Moist3</t>
  </si>
  <si>
    <t>Box42_Moist4</t>
  </si>
  <si>
    <t>Box42_Moist5</t>
  </si>
  <si>
    <t>Box42_Moist6</t>
  </si>
  <si>
    <t>CP2</t>
  </si>
  <si>
    <t>Box43_Moist1</t>
  </si>
  <si>
    <t>Box43_Moist2</t>
  </si>
  <si>
    <t>Box43_Moist3</t>
  </si>
  <si>
    <t>Box43_Moist4</t>
  </si>
  <si>
    <t>Box43_Moist5</t>
  </si>
  <si>
    <t>Box43_Moist6</t>
  </si>
  <si>
    <t>CP3</t>
  </si>
  <si>
    <t>Box44_Moist1</t>
  </si>
  <si>
    <t>Box44_Moist2</t>
  </si>
  <si>
    <t>Box44_Moist3</t>
  </si>
  <si>
    <t>Box44_Moist4</t>
  </si>
  <si>
    <t>Box44_Moist5</t>
  </si>
  <si>
    <t>Box44_Moist6</t>
  </si>
  <si>
    <t>CP4</t>
  </si>
  <si>
    <t>Box41_Temp1</t>
  </si>
  <si>
    <t>Box41_Temp2</t>
  </si>
  <si>
    <t>Box41_Temp3</t>
  </si>
  <si>
    <t>Box41_Temp4</t>
  </si>
  <si>
    <t>Box41_Temp5</t>
  </si>
  <si>
    <t>Box41_Temp6</t>
  </si>
  <si>
    <t>Box42_Temp1</t>
  </si>
  <si>
    <t>Box42_Temp2</t>
  </si>
  <si>
    <t>Box42_Temp3</t>
  </si>
  <si>
    <t>Box42_Temp4</t>
  </si>
  <si>
    <t>Box42_Temp5</t>
  </si>
  <si>
    <t>Box42_Temp6</t>
  </si>
  <si>
    <t>Box43_Temp1</t>
  </si>
  <si>
    <t>Box43_Temp2</t>
  </si>
  <si>
    <t>Box43_Temp3</t>
  </si>
  <si>
    <t>Box43_Temp4</t>
  </si>
  <si>
    <t>Box43_Temp5</t>
  </si>
  <si>
    <t>Box43_Temp6</t>
  </si>
  <si>
    <t>Box44_Temp1</t>
  </si>
  <si>
    <t>Box44_Temp2</t>
  </si>
  <si>
    <t>Box44_Temp3</t>
  </si>
  <si>
    <t>Box44_Temp4</t>
  </si>
  <si>
    <t>Box44_Temp5</t>
  </si>
  <si>
    <t>Box44_Temp6</t>
  </si>
  <si>
    <t>G_SF_1_1_1</t>
  </si>
  <si>
    <t>sap wood depth (cm)</t>
  </si>
  <si>
    <t>oak</t>
  </si>
  <si>
    <t>hornbeam</t>
  </si>
  <si>
    <t>beech</t>
  </si>
  <si>
    <t>birch</t>
  </si>
  <si>
    <t>SWC_1_1_1</t>
  </si>
  <si>
    <t>SWC_11_1_1</t>
  </si>
  <si>
    <t>SWC_1_2_1</t>
  </si>
  <si>
    <t>SWC_1_3_1</t>
  </si>
  <si>
    <t>SWC_1_4_1</t>
  </si>
  <si>
    <t>SWC_1_5_1</t>
  </si>
  <si>
    <t>SWC_1_6_1</t>
  </si>
  <si>
    <t>SWC_2_1_1</t>
  </si>
  <si>
    <t>SWC_2_2_1</t>
  </si>
  <si>
    <t>SWC_2_3_1</t>
  </si>
  <si>
    <t>SWC_2_4_1</t>
  </si>
  <si>
    <t>SWC_2_5_1</t>
  </si>
  <si>
    <t>SWC_2_6_1</t>
  </si>
  <si>
    <t>SWC_3_1_1</t>
  </si>
  <si>
    <t>SWC_3_2_1</t>
  </si>
  <si>
    <t>SWC_3_3_1</t>
  </si>
  <si>
    <t>SWC_3_4_1</t>
  </si>
  <si>
    <t>SWC_3_5_1</t>
  </si>
  <si>
    <t>SWC_3_6_1</t>
  </si>
  <si>
    <t>SWC_4_1_1</t>
  </si>
  <si>
    <t>SWC_4_2_1</t>
  </si>
  <si>
    <t>SWC_4_3_1</t>
  </si>
  <si>
    <t>SWC_4_4_1</t>
  </si>
  <si>
    <t>SWC_4_5_1</t>
  </si>
  <si>
    <t>SWC_4_6_1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</si>
  <si>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</si>
  <si>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</si>
  <si>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</si>
  <si>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</si>
  <si>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</si>
  <si>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</si>
  <si>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</si>
  <si>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</si>
  <si>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</si>
  <si>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</si>
  <si>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TS_2_5_1</t>
  </si>
  <si>
    <t>TS_2_6_1</t>
  </si>
  <si>
    <t>TS_3_1_1</t>
  </si>
  <si>
    <t>TS_3_2_1</t>
  </si>
  <si>
    <t>TS_3_3_1</t>
  </si>
  <si>
    <t>TS_3_4_1</t>
  </si>
  <si>
    <t>TS_3_5_1</t>
  </si>
  <si>
    <t>TS_3_6_1</t>
  </si>
  <si>
    <t>TS_4_1_1</t>
  </si>
  <si>
    <t>TS_4_2_1</t>
  </si>
  <si>
    <t>TS_4_3_1</t>
  </si>
  <si>
    <t>TS_4_4_1</t>
  </si>
  <si>
    <t>TS_4_5_1</t>
  </si>
  <si>
    <t>TS_4_6_1</t>
  </si>
  <si>
    <t>G_1_1_1</t>
  </si>
  <si>
    <t>Box41_SHF07</t>
  </si>
  <si>
    <t>ICOS CP</t>
  </si>
  <si>
    <t>G_2_1_1</t>
  </si>
  <si>
    <t>Box42_SHF08</t>
  </si>
  <si>
    <t>G_3_1_1</t>
  </si>
  <si>
    <t>Box43_SHF08</t>
  </si>
  <si>
    <t>G_4_1_1</t>
  </si>
  <si>
    <t>Box44_SHF08</t>
  </si>
  <si>
    <t>SWC_11_2_1</t>
  </si>
  <si>
    <t>SWC_11_3_1</t>
  </si>
  <si>
    <t>SWC_11_4_1</t>
  </si>
  <si>
    <t>SWC_11_5_1</t>
  </si>
  <si>
    <t>SWC_11_6_1</t>
  </si>
  <si>
    <t>SWC_12_1_1</t>
  </si>
  <si>
    <t>SWC_12_2_1</t>
  </si>
  <si>
    <t>SWC_12_3_1</t>
  </si>
  <si>
    <t>SWC_12_4_1</t>
  </si>
  <si>
    <t>SWC_12_5_1</t>
  </si>
  <si>
    <t>SWC_12_6_1</t>
  </si>
  <si>
    <t>SWC_13_1_1</t>
  </si>
  <si>
    <t>SWC_13_2_1</t>
  </si>
  <si>
    <t>SWC_13_3_1</t>
  </si>
  <si>
    <t>SWC_13_4_1</t>
  </si>
  <si>
    <t>SWC_13_5_1</t>
  </si>
  <si>
    <t>SWC_13_6_1</t>
  </si>
  <si>
    <t>SWC_14_1_1</t>
  </si>
  <si>
    <t>SWC_14_2_1</t>
  </si>
  <si>
    <t>SWC_14_3_1</t>
  </si>
  <si>
    <t>SWC_14_4_1</t>
  </si>
  <si>
    <t>SWC_14_5_1</t>
  </si>
  <si>
    <t>SWC_14_6_1</t>
  </si>
  <si>
    <t>TS_14_1_1</t>
  </si>
  <si>
    <t>TS_14_2_1</t>
  </si>
  <si>
    <t>TS_14_3_1</t>
  </si>
  <si>
    <t>TS_14_4_1</t>
  </si>
  <si>
    <t>TS_14_5_1</t>
  </si>
  <si>
    <t>TS_14_6_1</t>
  </si>
  <si>
    <t>TS_13_1_1</t>
  </si>
  <si>
    <t>TS_13_2_1</t>
  </si>
  <si>
    <t>TS_13_3_1</t>
  </si>
  <si>
    <t>TS_13_4_1</t>
  </si>
  <si>
    <t>TS_13_5_1</t>
  </si>
  <si>
    <t>TS_13_6_1</t>
  </si>
  <si>
    <t>TS_12_1_1</t>
  </si>
  <si>
    <t>TS_12_2_1</t>
  </si>
  <si>
    <t>TS_12_3_1</t>
  </si>
  <si>
    <t>TS_12_4_1</t>
  </si>
  <si>
    <t>TS_12_5_1</t>
  </si>
  <si>
    <t>TS_12_6_1</t>
  </si>
  <si>
    <t>TS_11_1_1</t>
  </si>
  <si>
    <t>TS_11_2_1</t>
  </si>
  <si>
    <t>TS_11_3_1</t>
  </si>
  <si>
    <t>TS_11_4_1</t>
  </si>
  <si>
    <t>TS_11_5_1</t>
  </si>
  <si>
    <t>TS_11_6_1</t>
  </si>
  <si>
    <t>G_11_1_1</t>
  </si>
  <si>
    <t>G_12_1_1</t>
  </si>
  <si>
    <t>G_13_1_1</t>
  </si>
  <si>
    <t>G_14_1_1</t>
  </si>
  <si>
    <t xml:space="preserve">Box41-CP1 Battery Voltage </t>
  </si>
  <si>
    <t>battery_1_0_0</t>
  </si>
  <si>
    <t>Box41_Voltage</t>
  </si>
  <si>
    <t>battery_2_0_0</t>
  </si>
  <si>
    <t>battery_3_0_0</t>
  </si>
  <si>
    <t>battery_4_0_0</t>
  </si>
  <si>
    <t>Box42_Voltage</t>
  </si>
  <si>
    <t>Box43_Voltage</t>
  </si>
  <si>
    <t>Box44_Voltage</t>
  </si>
  <si>
    <t>G_ISCAL_1_1_1</t>
  </si>
  <si>
    <t>µV (W/m**2)-1</t>
  </si>
  <si>
    <t>SHFsc07cal</t>
  </si>
  <si>
    <t>G_SF_2_1_1</t>
  </si>
  <si>
    <t>G_SF_3_1_1</t>
  </si>
  <si>
    <t>G_SF_4_1_1</t>
  </si>
  <si>
    <t>SHFsc08cal</t>
  </si>
  <si>
    <t>SHFsc09cal</t>
  </si>
  <si>
    <t>SHFsc10cal</t>
  </si>
  <si>
    <t>SHFheat07</t>
  </si>
  <si>
    <t>G_ISCAL_2_1_1</t>
  </si>
  <si>
    <t>G_ISCAL_3_1_1</t>
  </si>
  <si>
    <t>G_ISCAL_4_1_1</t>
  </si>
  <si>
    <t>SHFheat08</t>
  </si>
  <si>
    <t>SHFheat09</t>
  </si>
  <si>
    <t>SHFheat10</t>
  </si>
  <si>
    <t>species (engl.)</t>
  </si>
  <si>
    <t>DBH (for each year)
[cm]</t>
  </si>
  <si>
    <t>battery_11_0_0</t>
  </si>
  <si>
    <t>battery_12_0_0</t>
  </si>
  <si>
    <t>battery_13_0_0</t>
  </si>
  <si>
    <t>battery_14_0_0</t>
  </si>
  <si>
    <t xml:space="preserve">Box42-CP2 Battery Voltage </t>
  </si>
  <si>
    <t xml:space="preserve">Box43-CP3 Battery Voltage </t>
  </si>
  <si>
    <t xml:space="preserve">Box44-CP4 Battery Voltage </t>
  </si>
  <si>
    <t>G_ISCAL_11_1_1</t>
  </si>
  <si>
    <t>G_SF_11_1_1</t>
  </si>
  <si>
    <t>G_ISCAL_12_1_1</t>
  </si>
  <si>
    <t>G_SF_12_1_1</t>
  </si>
  <si>
    <t>G_ISCAL_13_1_1</t>
  </si>
  <si>
    <t>G_SF_13_1_1</t>
  </si>
  <si>
    <t>G_ISCAL_14_1_1</t>
  </si>
  <si>
    <t>G_SF_14_1_1</t>
  </si>
  <si>
    <t>_cp1</t>
  </si>
  <si>
    <t>_cp2</t>
  </si>
  <si>
    <t>_cp3</t>
  </si>
  <si>
    <t>_cp4</t>
  </si>
  <si>
    <t>never installed</t>
  </si>
  <si>
    <t>sap flow tree 029- 20mm- north</t>
  </si>
  <si>
    <t>sap flow tree 029- 20mm- north- natural temp grad 1</t>
  </si>
  <si>
    <t>sap flow tree 029- 20mm- north- natural temp grad 2</t>
  </si>
  <si>
    <t>sap flow tree 029- 20mm- north- natural temp grad mean</t>
  </si>
  <si>
    <t>CP1_Voltage</t>
  </si>
  <si>
    <t>SHFscCP1cal</t>
  </si>
  <si>
    <t>SHFheatCP1</t>
  </si>
  <si>
    <t>ce6f94bf2fce5</t>
  </si>
  <si>
    <t>CP2_Voltage</t>
  </si>
  <si>
    <t>CP3_Voltage</t>
  </si>
  <si>
    <t>CP4_Voltage</t>
  </si>
  <si>
    <t>Heatfluxplate CP1-7 calibration flag for SHF07</t>
  </si>
  <si>
    <t>Heatfluxplate CP1-7 calibration/sensitivity factor of SHF07</t>
  </si>
  <si>
    <t>Heatfluxplate CP2-8 calibration flag for SHF08</t>
  </si>
  <si>
    <t>Heatfluxplate CP2-8 calibration/sensitivity factor of SHF08</t>
  </si>
  <si>
    <t>Heatfluxplate CP3-9 calibration flag for SHF09</t>
  </si>
  <si>
    <t>Heatfluxplate CP3-9 calibration/sensitivity factor of SHF09</t>
  </si>
  <si>
    <t>Heatfluxplate CP4-10 calibration flag for SHF09</t>
  </si>
  <si>
    <t>Heatfluxplate CP4-10 calibration/sensitivity factor of SHF09</t>
  </si>
  <si>
    <t>soil heat flux 07 CP1-0.05m</t>
  </si>
  <si>
    <t>soil heat flux 08 CP2-0.05m</t>
  </si>
  <si>
    <t>soil heat flux 09 CP3-0.05m</t>
  </si>
  <si>
    <t>soil heat flux 10 CP4-0.05m</t>
  </si>
  <si>
    <t>soil temperature 0.05m CP1 41/1</t>
  </si>
  <si>
    <t>soil temperature 0.05m CP2 42/1</t>
  </si>
  <si>
    <t>soil temperature 0.05m CP3 43/1</t>
  </si>
  <si>
    <t>soil temperature 0.05m CP4 CP4 44/1</t>
  </si>
  <si>
    <t>soil temperature 0.1m CP4 44/2</t>
  </si>
  <si>
    <t>soil temperature 0.2m CP4 44/3</t>
  </si>
  <si>
    <t>soil temperature 0.3m CP4 44/4</t>
  </si>
  <si>
    <t>soil temperature 0.5m CP4 44/5</t>
  </si>
  <si>
    <t>soil temperature 0.7m CP4 44/6</t>
  </si>
  <si>
    <t>soil water content 0.05m CP4 44/1</t>
  </si>
  <si>
    <t>soil water content 0.1m CP4 44/2</t>
  </si>
  <si>
    <t>soil water content 0.2m CP4 44/3</t>
  </si>
  <si>
    <t>soil water content 0.3m CP4 44/4</t>
  </si>
  <si>
    <t>soil water content 0.5m CP4 44/5</t>
  </si>
  <si>
    <t>soil water content 0.7m CP4 44/6</t>
  </si>
  <si>
    <t>soil temperature 0.15m CP1 41/2</t>
  </si>
  <si>
    <t>soil temperature 0.25m CP1 41/3</t>
  </si>
  <si>
    <t>soil temperature 0.35m CP1 41/4</t>
  </si>
  <si>
    <t>soil temperature 0.5m CP1 41/5</t>
  </si>
  <si>
    <t>soil temperature 0.7m CP1 41/6</t>
  </si>
  <si>
    <t>soil water content 0.05m CP1 41/1</t>
  </si>
  <si>
    <t>soil water content 0.15m CP1 41/2</t>
  </si>
  <si>
    <t>soil water content 0.25m CP1 41/3</t>
  </si>
  <si>
    <t>soil water content 0.35m CP1 41/4</t>
  </si>
  <si>
    <t>soil water content 0.5m CP1 41/5</t>
  </si>
  <si>
    <t>soil water content 0.7m CP1 41/6</t>
  </si>
  <si>
    <t>soil temperature 0.1m CP2 42/2</t>
  </si>
  <si>
    <t>soil temperature 0.2m CP2 42/3</t>
  </si>
  <si>
    <t>soil temperature 0.3m CP2 42/4</t>
  </si>
  <si>
    <t>soil temperature 0.5m CP2 42/5</t>
  </si>
  <si>
    <t>soil temperature 0.7m CP2 42/6</t>
  </si>
  <si>
    <t>soil water content 0.05m CP2 42/1</t>
  </si>
  <si>
    <t>soil water content 0.1m CP2 42/2</t>
  </si>
  <si>
    <t>soil water content 0.2m CP2 42/3</t>
  </si>
  <si>
    <t>soil water content 0.3m CP2 42/4</t>
  </si>
  <si>
    <t>soil water content 0.5m CP2 42/5</t>
  </si>
  <si>
    <t>soil water content 0.7m CP2 42/6</t>
  </si>
  <si>
    <t>soil temperature 0.1m CP3 43/2</t>
  </si>
  <si>
    <t>soil temperature 0.2m CP3 43/3</t>
  </si>
  <si>
    <t>soil temperature 0.3m CP3 43/4</t>
  </si>
  <si>
    <t>soil temperature 0.4m CP3 43/5</t>
  </si>
  <si>
    <t>soil temperature 0.7m CP3 43/6</t>
  </si>
  <si>
    <t>soil water content 0.05m CP3 43/1</t>
  </si>
  <si>
    <t>soil water content 0.1m CP3 43/2</t>
  </si>
  <si>
    <t>soil water content 0.2m CP3 43/3</t>
  </si>
  <si>
    <t>soil water content 0.3m CP3 43/4</t>
  </si>
  <si>
    <t>soil water content 0.4m CP3 43/5</t>
  </si>
  <si>
    <t>soil water content 0.7m CP3 43/6</t>
  </si>
  <si>
    <t>SHFheatCP2</t>
  </si>
  <si>
    <t>SHFheatCP3</t>
  </si>
  <si>
    <t>SHFheatCP4</t>
  </si>
  <si>
    <t>SHFscCP2cal</t>
  </si>
  <si>
    <t>SHFscCP3cal</t>
  </si>
  <si>
    <t>SHFscCP4cal</t>
  </si>
  <si>
    <t>SHF07_CP1</t>
  </si>
  <si>
    <t>SHF08_CP2</t>
  </si>
  <si>
    <t>SHF09_CP3</t>
  </si>
  <si>
    <t>SHF10_CP4</t>
  </si>
  <si>
    <t>1cc5869e4917a</t>
  </si>
  <si>
    <t>24f6c5b49ac1b</t>
  </si>
  <si>
    <t>288ef535fb55f</t>
  </si>
  <si>
    <t>Hohes Holz SN Box41 CP1</t>
  </si>
  <si>
    <t>Hohes Holz SN Box41 CP2</t>
  </si>
  <si>
    <t>Hohes Holz SN Box41 CP3</t>
  </si>
  <si>
    <t>Hohes Holz SN Box41 CP4</t>
  </si>
  <si>
    <t>airpres08WXT airpres_back airpres_KS1</t>
  </si>
  <si>
    <t>SDI12adr</t>
  </si>
  <si>
    <t>SDI12adr_Tot</t>
  </si>
  <si>
    <t>p</t>
  </si>
  <si>
    <t>totalweight</t>
  </si>
  <si>
    <t>ptot</t>
  </si>
  <si>
    <t>ombrometer output 1 tmp</t>
  </si>
  <si>
    <t>ombrometer output 3 tmp</t>
  </si>
  <si>
    <t>ombrometer output 5 tmp</t>
  </si>
  <si>
    <t>p_Tot</t>
  </si>
  <si>
    <t>precip_ombro</t>
  </si>
  <si>
    <t>ombrometer output: accumulated precipitation</t>
  </si>
  <si>
    <t>something1</t>
  </si>
  <si>
    <t>something2</t>
  </si>
  <si>
    <t>cum_precip_ombro</t>
  </si>
  <si>
    <t>something3</t>
  </si>
  <si>
    <t>constant length=36h eps=0.0001</t>
  </si>
  <si>
    <t>mvdiff_max=0.05</t>
  </si>
  <si>
    <t>sap flow tree 214 - 20mm - west natural temp grad 1</t>
  </si>
  <si>
    <t>sap flow tree 214 - 20mm - west natural temp grad 2</t>
  </si>
  <si>
    <t>soil temperature 3cm SHF04</t>
  </si>
  <si>
    <t>soil temperature 3cm SHF01 SHF02</t>
  </si>
  <si>
    <t>TF_BC1_OL precip_ombro</t>
  </si>
  <si>
    <t>logger panel temperature T7</t>
  </si>
  <si>
    <t>Logger voltage T7</t>
  </si>
  <si>
    <t>T7_Voltage</t>
  </si>
  <si>
    <t>T7_Ptemp</t>
  </si>
  <si>
    <t>maximum percentage of missing  data for flag 1 daily</t>
  </si>
  <si>
    <t>maximum percentage of missing  data for flag 2 daily</t>
  </si>
  <si>
    <t xml:space="preserve">Sample Name </t>
  </si>
  <si>
    <t>Sample ID</t>
  </si>
  <si>
    <t>Depth</t>
  </si>
  <si>
    <t>UTM 32 N WGS 84</t>
  </si>
  <si>
    <t>S in %</t>
  </si>
  <si>
    <t>U in %</t>
  </si>
  <si>
    <t>T in %</t>
  </si>
  <si>
    <t>Texture class (KA 5)</t>
  </si>
  <si>
    <t>Bulk density</t>
  </si>
  <si>
    <t>Porosity</t>
  </si>
  <si>
    <t>Porosity= ((1-(Bulk Density/2,65))*100)</t>
  </si>
  <si>
    <t>X</t>
  </si>
  <si>
    <t>Y</t>
  </si>
  <si>
    <r>
      <t>g/cm</t>
    </r>
    <r>
      <rPr>
        <b/>
        <vertAlign val="superscript"/>
        <sz val="11"/>
        <color indexed="8"/>
        <rFont val="Calibri"/>
        <family val="2"/>
        <charset val="1"/>
      </rPr>
      <t>3</t>
    </r>
  </si>
  <si>
    <t>NT1</t>
  </si>
  <si>
    <t>0-5</t>
  </si>
  <si>
    <t>Ut3   mittel toniger Schluff</t>
  </si>
  <si>
    <t>20-25</t>
  </si>
  <si>
    <t>t2   schwach toniger Schluff</t>
  </si>
  <si>
    <t>40-45</t>
  </si>
  <si>
    <t>60-65</t>
  </si>
  <si>
    <t>NT2</t>
  </si>
  <si>
    <t>Ut2   schwach toniger Schluff</t>
  </si>
  <si>
    <t>Tu4   stark schluffiger Ton</t>
  </si>
  <si>
    <t>k.a.</t>
  </si>
  <si>
    <t>NT3</t>
  </si>
  <si>
    <t>HHolz_A_0-5</t>
  </si>
  <si>
    <t>HHolz_A_20-25</t>
  </si>
  <si>
    <t>HHolz_A_40-45</t>
  </si>
  <si>
    <t>Ut4   stark toniger Schluff</t>
  </si>
  <si>
    <t>HHolz_A_60-65</t>
  </si>
  <si>
    <t>bis 0.8m</t>
  </si>
  <si>
    <t>HHolz_B_0-5</t>
  </si>
  <si>
    <t>HHolz_B_20-25</t>
  </si>
  <si>
    <t>Uu    Schluff</t>
  </si>
  <si>
    <t>HHolz_B_40-45</t>
  </si>
  <si>
    <t>HHolz_B_60-65</t>
  </si>
  <si>
    <t>FID</t>
  </si>
  <si>
    <t>Dry Soil Weight</t>
  </si>
  <si>
    <t>g</t>
  </si>
  <si>
    <t>WULF_0_0-10</t>
  </si>
  <si>
    <t>0</t>
  </si>
  <si>
    <t>1</t>
  </si>
  <si>
    <t>0-10</t>
  </si>
  <si>
    <t>Tu3</t>
  </si>
  <si>
    <t>WULF_0_10-20</t>
  </si>
  <si>
    <t>2</t>
  </si>
  <si>
    <t>10-20</t>
  </si>
  <si>
    <t>Lu</t>
  </si>
  <si>
    <t>WULF_0_20-30</t>
  </si>
  <si>
    <t>3</t>
  </si>
  <si>
    <t>20-30</t>
  </si>
  <si>
    <t>WULF_0_30-40</t>
  </si>
  <si>
    <t>4</t>
  </si>
  <si>
    <t>30-40</t>
  </si>
  <si>
    <t>Tu4</t>
  </si>
  <si>
    <t>WULF_1_0-10</t>
  </si>
  <si>
    <t>6</t>
  </si>
  <si>
    <t>WULF_1_10-20</t>
  </si>
  <si>
    <t>7</t>
  </si>
  <si>
    <t>WULF_1_20-30</t>
  </si>
  <si>
    <t>8</t>
  </si>
  <si>
    <t>WULF_1_30-40</t>
  </si>
  <si>
    <t>9</t>
  </si>
  <si>
    <t>WULF_2_0-10</t>
  </si>
  <si>
    <t>11</t>
  </si>
  <si>
    <t>WULF_2_10-20</t>
  </si>
  <si>
    <t>12</t>
  </si>
  <si>
    <t>WULF_2_20-30</t>
  </si>
  <si>
    <t>13</t>
  </si>
  <si>
    <t>WULF_2_30-40</t>
  </si>
  <si>
    <t>14</t>
  </si>
  <si>
    <t>WULF_3_0-10</t>
  </si>
  <si>
    <t>16</t>
  </si>
  <si>
    <t>WULF_3_10-20</t>
  </si>
  <si>
    <t>17</t>
  </si>
  <si>
    <t>WULF_3_20-30</t>
  </si>
  <si>
    <t>18</t>
  </si>
  <si>
    <t>WULF_3_30-40</t>
  </si>
  <si>
    <t>19</t>
  </si>
  <si>
    <t>WULF_14_L1</t>
  </si>
  <si>
    <t>39</t>
  </si>
  <si>
    <t>WULF_14_L2</t>
  </si>
  <si>
    <t>40</t>
  </si>
  <si>
    <t>WULF_14_L3</t>
  </si>
  <si>
    <t>41</t>
  </si>
  <si>
    <t>WULF_14_L4</t>
  </si>
  <si>
    <t>42</t>
  </si>
  <si>
    <t>Ut4</t>
  </si>
  <si>
    <t>WULF_14_L5</t>
  </si>
  <si>
    <t>43</t>
  </si>
  <si>
    <t>40-50</t>
  </si>
  <si>
    <t>WULF_15_L1</t>
  </si>
  <si>
    <t>44</t>
  </si>
  <si>
    <t>WULF_15_L2</t>
  </si>
  <si>
    <t>45</t>
  </si>
  <si>
    <t>WULF_15_L3</t>
  </si>
  <si>
    <t>46</t>
  </si>
  <si>
    <t>WULF_16_L1</t>
  </si>
  <si>
    <t>47</t>
  </si>
  <si>
    <t>5-10</t>
  </si>
  <si>
    <t>Uu</t>
  </si>
  <si>
    <t>WULF_16_L2</t>
  </si>
  <si>
    <t>48</t>
  </si>
  <si>
    <t>WULF_16_L3</t>
  </si>
  <si>
    <t>49</t>
  </si>
  <si>
    <t>WULF_19_L1</t>
  </si>
  <si>
    <t>56</t>
  </si>
  <si>
    <t>WULF_19_L2</t>
  </si>
  <si>
    <t>57</t>
  </si>
  <si>
    <t>WULF_19_L3</t>
  </si>
  <si>
    <t>58</t>
  </si>
  <si>
    <t>Ut3</t>
  </si>
  <si>
    <t>WULF_20_L1</t>
  </si>
  <si>
    <t>59</t>
  </si>
  <si>
    <t>WULF_20_L2</t>
  </si>
  <si>
    <t>60</t>
  </si>
  <si>
    <t>15-25</t>
  </si>
  <si>
    <t>WULF_20_L3</t>
  </si>
  <si>
    <t>61</t>
  </si>
  <si>
    <t>25-35</t>
  </si>
  <si>
    <t>WULF_20_L4</t>
  </si>
  <si>
    <t>62</t>
  </si>
  <si>
    <t>35-50</t>
  </si>
  <si>
    <t>WULF_21_L1</t>
  </si>
  <si>
    <t>63</t>
  </si>
  <si>
    <t>WULF_21_L2</t>
  </si>
  <si>
    <t>64</t>
  </si>
  <si>
    <t>WULF_21_L3</t>
  </si>
  <si>
    <t>65</t>
  </si>
  <si>
    <t>20-40</t>
  </si>
  <si>
    <t>WULF_22_L1</t>
  </si>
  <si>
    <t>66</t>
  </si>
  <si>
    <t>WULF_22_L2</t>
  </si>
  <si>
    <t>67</t>
  </si>
  <si>
    <t>WULF_22_L3</t>
  </si>
  <si>
    <t>68</t>
  </si>
  <si>
    <t>WULF_23_L1</t>
  </si>
  <si>
    <t>69</t>
  </si>
  <si>
    <t>WULF_23_L2</t>
  </si>
  <si>
    <t>70</t>
  </si>
  <si>
    <t>WULF_24_L1</t>
  </si>
  <si>
    <t>72</t>
  </si>
  <si>
    <t>WULF_24_L2</t>
  </si>
  <si>
    <t>73</t>
  </si>
  <si>
    <t>Boden</t>
  </si>
  <si>
    <t>constant length=10h eps=0.0001</t>
  </si>
  <si>
    <t>CO2-concentration (0.1m)</t>
  </si>
  <si>
    <t>CO2_001</t>
  </si>
  <si>
    <t>CO2_001m</t>
  </si>
  <si>
    <t>CO2-concentration (0.4m)</t>
  </si>
  <si>
    <t>CO2_004</t>
  </si>
  <si>
    <t>CO2_004m</t>
  </si>
  <si>
    <t>CO2-concentration (10m)</t>
  </si>
  <si>
    <t>CO2_10</t>
  </si>
  <si>
    <t>CO2_10m</t>
  </si>
  <si>
    <t>CO2_38</t>
  </si>
  <si>
    <t>CO2_38m</t>
  </si>
  <si>
    <t>CO2-concentration (38m)</t>
  </si>
  <si>
    <t>H2O-concentration (0.1m)</t>
  </si>
  <si>
    <t>H2O-concentration (0.4m)</t>
  </si>
  <si>
    <t>H2O-concentration (10m)</t>
  </si>
  <si>
    <t>H2O-concentration (38m)</t>
  </si>
  <si>
    <t>H2O_001</t>
  </si>
  <si>
    <t>H2O_004</t>
  </si>
  <si>
    <t>H2O_10</t>
  </si>
  <si>
    <t>H2O_38</t>
  </si>
  <si>
    <t>H2O_38m</t>
  </si>
  <si>
    <t>H2O_001m</t>
  </si>
  <si>
    <t>H2O_004m</t>
  </si>
  <si>
    <t>H2O_10m</t>
  </si>
  <si>
    <t>CO2_50</t>
  </si>
  <si>
    <t>H2O_50</t>
  </si>
  <si>
    <t>profile analyser flow (0.1m)</t>
  </si>
  <si>
    <t>profile analyser flow (0.4m)</t>
  </si>
  <si>
    <t>Flow_001</t>
  </si>
  <si>
    <t>Flow_004</t>
  </si>
  <si>
    <t>Flow_001m</t>
  </si>
  <si>
    <t>Flow_004m</t>
  </si>
  <si>
    <t>profile analyser flow (10m)</t>
  </si>
  <si>
    <t>Flow_10</t>
  </si>
  <si>
    <t>Flow_10m</t>
  </si>
  <si>
    <t>profile analyser flow (38m)</t>
  </si>
  <si>
    <t>Flow_38</t>
  </si>
  <si>
    <t>Flow_38m</t>
  </si>
  <si>
    <t>Flow_50</t>
  </si>
  <si>
    <t>derived  (level1):</t>
  </si>
  <si>
    <t>T1, T2, T4</t>
  </si>
  <si>
    <t>T1, T3, T4</t>
  </si>
  <si>
    <t>airpres_corr33</t>
  </si>
  <si>
    <t>airpres_corr29</t>
  </si>
  <si>
    <t>airpres_corr22</t>
  </si>
  <si>
    <t>airpres_corr14</t>
  </si>
  <si>
    <t>airpres_corr08</t>
  </si>
  <si>
    <t>airpres_corr04</t>
  </si>
  <si>
    <t>airpres_corr02</t>
  </si>
  <si>
    <t>airpres_corr01</t>
  </si>
  <si>
    <t>HH_derived_rho_YYYY.level1.csv</t>
  </si>
  <si>
    <t>air pressure 33m (from air pressure 49m, air temp 33m, H2O-conc. 33m)</t>
  </si>
  <si>
    <t>air density 33m (from air pressure 33m, air temp 33m, H2O-conc. 33m)</t>
  </si>
  <si>
    <t>air density 1m (from air pressure 1m, air temp 1m, H2O-conc. 1m)</t>
  </si>
  <si>
    <t>air density 2m (from air pressure 2m, air temp 2m, H2O-conc. 2m)</t>
  </si>
  <si>
    <t>air density 4m (from air pressure 4m, air temp 4m, H2O-conc. 4m)</t>
  </si>
  <si>
    <t>air density 8m (from air pressure 8m, air temp 8m, H2O-conc. 8m)</t>
  </si>
  <si>
    <t>air density 14m (from air pressure 14m, air temp 14m, H2O-conc. 14m)</t>
  </si>
  <si>
    <t>air density 22m (from air pressure 22m, air temp 22m, H2O-conc. 22m)</t>
  </si>
  <si>
    <t>air density 29m (from air pressure 29m, air temp 29m, H2O-conc. 29m)</t>
  </si>
  <si>
    <t>air density 49m (from air pressure 49m, air temp 49m, H2O-conc. 49m)</t>
  </si>
  <si>
    <t>CO2_stor</t>
  </si>
  <si>
    <t>H2O_stor</t>
  </si>
  <si>
    <t>mmol/m**2 s*-1</t>
  </si>
  <si>
    <t>umol/m**2 s*-1</t>
  </si>
  <si>
    <t>CO2_stor H2O_stor</t>
  </si>
  <si>
    <t>HH_derived_p_YYYY.level1.csv</t>
  </si>
  <si>
    <t>rho_01</t>
  </si>
  <si>
    <t>rho_02</t>
  </si>
  <si>
    <t>rho_04</t>
  </si>
  <si>
    <t>rho_08</t>
  </si>
  <si>
    <t>rho_14</t>
  </si>
  <si>
    <t>rho_22</t>
  </si>
  <si>
    <t>rho_29</t>
  </si>
  <si>
    <t>rho_33</t>
  </si>
  <si>
    <t>rho_49</t>
  </si>
  <si>
    <t>HH_derived_storage_flux_30min_YYYY.level1.csv</t>
  </si>
  <si>
    <t>Tair_stor</t>
  </si>
  <si>
    <t>LE_stor</t>
  </si>
  <si>
    <t>heat storage in canopy air humidity</t>
  </si>
  <si>
    <t>heat storage in canopy air rel. humidity</t>
  </si>
  <si>
    <t>RH_stor</t>
  </si>
  <si>
    <t>BC2_Ptemp&lt;0+5h</t>
  </si>
  <si>
    <t>BC1_Ptemp&lt;0+5h</t>
  </si>
  <si>
    <t>BC3_Ptemp&lt;0+5h</t>
  </si>
  <si>
    <t>T5_Ptemp&lt;0+5h</t>
  </si>
  <si>
    <t>constant length=300m eps=0.005</t>
  </si>
  <si>
    <t>air temperature (PT1000- 0.1m)</t>
  </si>
  <si>
    <t>PRTRs_Ro001</t>
  </si>
  <si>
    <t>Tair001PT</t>
  </si>
  <si>
    <t>air temperature (PT1000- 0.4m)</t>
  </si>
  <si>
    <t>PRTRs_Ro004</t>
  </si>
  <si>
    <t>Tair004PT</t>
  </si>
  <si>
    <t>air temperature (PT1000- 10m)</t>
  </si>
  <si>
    <t>PRTRs_Ro10</t>
  </si>
  <si>
    <t>Tair10PT</t>
  </si>
  <si>
    <t>Fan PT1000 0.4m</t>
  </si>
  <si>
    <t>Fan_PRTRs_Ro004</t>
  </si>
  <si>
    <t>PT004Fan</t>
  </si>
  <si>
    <t>Fan PT1000 10m</t>
  </si>
  <si>
    <t>Fan_PRTRs_Ro010</t>
  </si>
  <si>
    <t>PT10Fan</t>
  </si>
  <si>
    <t>corrected surface soil heat flux 1</t>
  </si>
  <si>
    <t>HH_derived_SHF_corr_YYYY.level1.csv</t>
  </si>
  <si>
    <t>SHF01a_fin</t>
  </si>
  <si>
    <t>SHF02b_fin</t>
  </si>
  <si>
    <t>SHF03_fin</t>
  </si>
  <si>
    <t>SHF04_fin</t>
  </si>
  <si>
    <t>SHF05_fin</t>
  </si>
  <si>
    <t>SHF06_fin</t>
  </si>
  <si>
    <t>SHFm, SHF01a_fin</t>
  </si>
  <si>
    <t>SHFm, SHF02b_fin</t>
  </si>
  <si>
    <t>SHFm, SHF03_fin</t>
  </si>
  <si>
    <t>SHFm, SHF04_fin</t>
  </si>
  <si>
    <t>SHFm, SHF05_fin</t>
  </si>
  <si>
    <t>SHFm, SHF06_fin</t>
  </si>
  <si>
    <t>corrected surface soil heat flux 2</t>
  </si>
  <si>
    <t>corrected surface soil heat flux 3</t>
  </si>
  <si>
    <t>corrected surface soil heat flux 4</t>
  </si>
  <si>
    <t>corrected surface soil heat flux 5</t>
  </si>
  <si>
    <t>corrected surface soil heat flux 6</t>
  </si>
  <si>
    <t>HD_0-30</t>
  </si>
  <si>
    <t>649487.0</t>
  </si>
  <si>
    <t>5763425.0</t>
  </si>
  <si>
    <t>Ut</t>
  </si>
  <si>
    <t>HD_30-60</t>
  </si>
  <si>
    <t>0-30</t>
  </si>
  <si>
    <t>30-60</t>
  </si>
  <si>
    <t>snow qualifier</t>
  </si>
  <si>
    <t>soil water content 0.1m 7/1</t>
  </si>
  <si>
    <t>soil water content 0.15m 7/2</t>
  </si>
  <si>
    <t>soil water content 0.1m 8/1</t>
  </si>
  <si>
    <t>soil water content 0.15m 8/2</t>
  </si>
  <si>
    <t>soil water content 0.2m 8/3</t>
  </si>
  <si>
    <t>soil water content 0.3m 8/4</t>
  </si>
  <si>
    <t>soil water content 0.4m 8/5</t>
  </si>
  <si>
    <t>soil water content 0.5m 8/6</t>
  </si>
  <si>
    <t>soil water content 0.1m 9/1</t>
  </si>
  <si>
    <t>soil water content 0.15m 9/2</t>
  </si>
  <si>
    <t>soil water content 0.2m 9/3</t>
  </si>
  <si>
    <t>soil water content 0.3m 9/4</t>
  </si>
  <si>
    <t>soil water content 0.4m 9/5</t>
  </si>
  <si>
    <t>soil water content 0.5m 9/6</t>
  </si>
  <si>
    <t>soil water content 0.15m 10/2</t>
  </si>
  <si>
    <t>soil water content 0.2m 10/3</t>
  </si>
  <si>
    <t>soil water content 0.3m 10/4</t>
  </si>
  <si>
    <t>soil water content 0.4m 10/5</t>
  </si>
  <si>
    <t>soil water content 0.5m 10/6</t>
  </si>
  <si>
    <t>soil water content 0.15m 11/2</t>
  </si>
  <si>
    <t>soil water content 0.2m 11/3</t>
  </si>
  <si>
    <t>soil water content 0.4m 11/5</t>
  </si>
  <si>
    <t>soil water content 0.5m 11/6</t>
  </si>
  <si>
    <t>soil water content 0.1m 12/1</t>
  </si>
  <si>
    <t>soil water content 0.2m 12/2</t>
  </si>
  <si>
    <t>soil water content 0.4m 12/3</t>
  </si>
  <si>
    <t>soil water content 0.1m 13/4</t>
  </si>
  <si>
    <t>soil water content 0.2m 13/5</t>
  </si>
  <si>
    <t>soil water content 0.4m 13/6</t>
  </si>
  <si>
    <t>soil water content 0.1m 14/1</t>
  </si>
  <si>
    <t>soil water content 0.15m 14/2</t>
  </si>
  <si>
    <t>soil water content 0.3m 14/3</t>
  </si>
  <si>
    <t>soil water content 0.2m 14/4</t>
  </si>
  <si>
    <t>soil water content 0.5m 14/6</t>
  </si>
  <si>
    <t>soil water content 0.1m 15/1</t>
  </si>
  <si>
    <t>soil water content 0.2m 15/2</t>
  </si>
  <si>
    <t>soil water content 0.4m 15/3</t>
  </si>
  <si>
    <t>soil water content 0.1m 16/4</t>
  </si>
  <si>
    <t>soil water content 0.2m 16/5</t>
  </si>
  <si>
    <t>soil water content 0.4m 16/6</t>
  </si>
  <si>
    <t>soil water content 0.15m 17/2</t>
  </si>
  <si>
    <t>soil water content 0.2m 17/3</t>
  </si>
  <si>
    <t>soil water content 0.3m 17/4</t>
  </si>
  <si>
    <t>soil water content 0.4m 17/5</t>
  </si>
  <si>
    <t>soil water content 0.5m 17/6</t>
  </si>
  <si>
    <t>soil water content 0.1m 18/1</t>
  </si>
  <si>
    <t>soil water content 0.15m 18/2</t>
  </si>
  <si>
    <t>soil water content 0.1m 19/2</t>
  </si>
  <si>
    <t>soil water content 0.2m 19/3</t>
  </si>
  <si>
    <t>soil water content 0.3m 19/4</t>
  </si>
  <si>
    <t>soil water content 0.4m 19/5</t>
  </si>
  <si>
    <t>soil water content 0.4m 19/6</t>
  </si>
  <si>
    <t>soil water content 0.1m 20/1</t>
  </si>
  <si>
    <t>soil water content 0.15m 20/2</t>
  </si>
  <si>
    <t>soil water content 0.5m 20/6</t>
  </si>
  <si>
    <t>soil water content 0.1m 21/1</t>
  </si>
  <si>
    <t>soil water content 0.2m 21/2</t>
  </si>
  <si>
    <t>soil water content 0.4m 21/3</t>
  </si>
  <si>
    <t>soil water content 0.1m 22/4</t>
  </si>
  <si>
    <t>soil water content 0.2m 22/5</t>
  </si>
  <si>
    <t>soil water content 0.35m 22/6</t>
  </si>
  <si>
    <t>soil water content 0.1m 23/1</t>
  </si>
  <si>
    <t>soil water content 0.2m 23/2</t>
  </si>
  <si>
    <t>soil water content 0.35m 23/3</t>
  </si>
  <si>
    <t>soil water content 0.1m 24/4</t>
  </si>
  <si>
    <t>soil water content 0.2m 24/5</t>
  </si>
  <si>
    <t>soil water content 0.35m 24/6</t>
  </si>
  <si>
    <t>soil water content 0.15m 30/2</t>
  </si>
  <si>
    <t>soil water content 0.2m 30/3</t>
  </si>
  <si>
    <t>soil water content 0.3m 30/4</t>
  </si>
  <si>
    <t>soil water content 0.4m 30/5</t>
  </si>
  <si>
    <t>soil water content 0.5m 30/6</t>
  </si>
  <si>
    <t>changed resolution of sensor-consequences on automatic flagging (constant values)</t>
  </si>
  <si>
    <t>SHF06_fin SHF03 SHF06</t>
  </si>
  <si>
    <t>SHF03_fin SHF03</t>
  </si>
  <si>
    <t>SHFm, SHF01_fin</t>
  </si>
  <si>
    <t>SHFm, SHF02_fin</t>
  </si>
  <si>
    <t>W1, W2</t>
  </si>
  <si>
    <t>GB_derived_SHF_corr_YYYY.level1.csv</t>
  </si>
  <si>
    <t>SHF02_fin SHF03_fin SHF04_fin SHF05_fin SHF06_fin SHF01 SHF02 SHF03 SHF04 SHF05 SHF06</t>
  </si>
  <si>
    <t>corrected surface soil soil heat flux 2</t>
  </si>
  <si>
    <t>SHF01_fin SHF03_fin SHF04_fin SHF05_fin SHF06_fin SHF02 SHF01 SHF03 SHF04 SHF05 SHF06</t>
  </si>
  <si>
    <t>corrected surface soil soil heat flux 3</t>
  </si>
  <si>
    <t>SHF01_fin SHF02_fin SHF04_fin SHF05_fin SHF06_fin SHF03 SHF01 SHF02 SHF04 SHF05 SHF06</t>
  </si>
  <si>
    <t>corrected surface soil soil heat flux 4</t>
  </si>
  <si>
    <t>SHF01_fin SHF02_fin SHF03_fin SHF05_fin SHF06_fin SHF04 SHF01 SHF02 SHF03 SHF05 SHF06</t>
  </si>
  <si>
    <t>corrected surface soil soil heat flux 5</t>
  </si>
  <si>
    <t>SHF01_fin SHF02_fin SHF03_fin SHF04_fin SHF06_fin SHF05 SHF01 SHF02 SHF03 SHF04 SHF06</t>
  </si>
  <si>
    <t>corrected surface soil soil heat flux 6</t>
  </si>
  <si>
    <t>SHF01_fin SHF02_fin SHF03_fin SHF04_fin SHF05_fin SHF06 SHF01 SHF02 SHF03 SHF04 SHF05</t>
  </si>
  <si>
    <t>corrected surface soil heat flux plate 1</t>
  </si>
  <si>
    <t>H1, H2</t>
  </si>
  <si>
    <t>HD_derived_SHF_corr_YYYY.level1.csv</t>
  </si>
  <si>
    <t>SHF01_fin</t>
  </si>
  <si>
    <t>SHF02_fin SHF03_fin SHF01 SHF02 SHF03</t>
  </si>
  <si>
    <t>corrected surface soil heat flux plate 2</t>
  </si>
  <si>
    <t>SHF02_fin</t>
  </si>
  <si>
    <t>SHF01_fin SHF03_fin SHF02 SHF01 SHF03</t>
  </si>
  <si>
    <t>corrected surface soil heat flux plate 3</t>
  </si>
  <si>
    <t>SHF01_fin SHF02_fin SHF03 SHF01 SHF03</t>
  </si>
  <si>
    <t>EL_derived_SHF_corr_YYYY.level1.csv</t>
  </si>
  <si>
    <t>HK_derived_SHF_corr_YYYY.level1.csv</t>
  </si>
  <si>
    <t>EL_A_0-10</t>
  </si>
  <si>
    <t>EL_A_10-20</t>
  </si>
  <si>
    <t>EL_A_20-30</t>
  </si>
  <si>
    <t>HE_A_0-10</t>
  </si>
  <si>
    <t>HE_A_10-20</t>
  </si>
  <si>
    <t>HE_A_20-30</t>
  </si>
  <si>
    <t>potential evapotranspiration latent heat flux</t>
  </si>
  <si>
    <t>potential evapotranspiration liquid equivalent</t>
  </si>
  <si>
    <t>T1, T5, BC1</t>
  </si>
  <si>
    <t>HH_derived_PET_YYYY.level1.csv</t>
  </si>
  <si>
    <t>PET_equivalent</t>
  </si>
  <si>
    <t>PET</t>
  </si>
  <si>
    <t>Volumenäquivalent latenter Wärme</t>
  </si>
  <si>
    <t>ombrometer precipitation open land</t>
  </si>
  <si>
    <t>Messort muss noch angepasst werden</t>
  </si>
  <si>
    <t>ICOS variable name</t>
  </si>
  <si>
    <t>TA_1_5_1</t>
  </si>
  <si>
    <t>TA_1_4_1</t>
  </si>
  <si>
    <t>TA_1_3_1</t>
  </si>
  <si>
    <t>TA_1_9_1</t>
  </si>
  <si>
    <t>TA_1_10_1</t>
  </si>
  <si>
    <t>TA_1_8_1</t>
  </si>
  <si>
    <t>TA_1_7_1</t>
  </si>
  <si>
    <t>TA_1_12_1</t>
  </si>
  <si>
    <t>TA_1_11_1</t>
  </si>
  <si>
    <t>TA_1_6_1</t>
  </si>
  <si>
    <t>air temperature (PT1000- 49m)</t>
  </si>
  <si>
    <t>Tair49PT</t>
  </si>
  <si>
    <t>TA_1_1_2</t>
  </si>
  <si>
    <t>air temperature (PT1000- 38m)</t>
  </si>
  <si>
    <t>Tair38PT</t>
  </si>
  <si>
    <t>TA_1_2_1</t>
  </si>
  <si>
    <t>P_2_1_1</t>
  </si>
  <si>
    <t>PA_2_1_1</t>
  </si>
  <si>
    <t>SW_IN_2_1_1</t>
  </si>
  <si>
    <t>SW_OUT_2_1_1</t>
  </si>
  <si>
    <t>LW_IN_2_1_1</t>
  </si>
  <si>
    <t>LW_OUT_2_1_1</t>
  </si>
  <si>
    <t>RH_2_1_1</t>
  </si>
  <si>
    <t>TA_2_1_1</t>
  </si>
  <si>
    <t>WS_2_1_1</t>
  </si>
  <si>
    <t>WD_2_1_1</t>
  </si>
  <si>
    <t>PA_1_1_1</t>
  </si>
  <si>
    <t>TA_1_1_1</t>
  </si>
  <si>
    <t>SW_IN_1_1_1</t>
  </si>
  <si>
    <t>SW_OUT_1_1_1</t>
  </si>
  <si>
    <t>LW_IN_1_1_1</t>
  </si>
  <si>
    <t>LW_OUT_1_1_1</t>
  </si>
  <si>
    <t>SW_IN_1_1_2</t>
  </si>
  <si>
    <t>SW_DIF_1_1_1</t>
  </si>
  <si>
    <t>PPFD_DIF_1_1_1</t>
  </si>
  <si>
    <t>PPFD_IN_1_1_1</t>
  </si>
  <si>
    <t>PPFD_OUT_1_1_1</t>
  </si>
  <si>
    <t>PPFD_IN_1_1_2</t>
  </si>
  <si>
    <t>WD_1_1_1</t>
  </si>
  <si>
    <t>WS_1_1_1</t>
  </si>
  <si>
    <t>P_1_1_2</t>
  </si>
  <si>
    <t>prec ombro</t>
  </si>
  <si>
    <t>WeatherAirtemperature0_1mAvg10Min_pt</t>
  </si>
  <si>
    <t>WeatherAirtemperature0_4mAvg10Min_pt</t>
  </si>
  <si>
    <t>WeatherAirtemperature10mAvg10Min_pt</t>
  </si>
  <si>
    <t>H2Oc storage below eddy system from profile H2Oc concentrations calculated by relative humidity</t>
  </si>
  <si>
    <t>H2Oc_stor</t>
  </si>
  <si>
    <t>Flow_14m&lt;0.5or&gt;1.8</t>
  </si>
  <si>
    <t>Flow_01m&lt;0.5or&gt;1.8</t>
  </si>
  <si>
    <t>Flow_001m&lt;0.5or&gt;1.8</t>
  </si>
  <si>
    <t>Flow_004m&lt;0.5or&gt;1.8</t>
  </si>
  <si>
    <t>Flow_10m&lt;0.5or&gt;1.8</t>
  </si>
  <si>
    <t>Flow_22m&lt;0.5or&gt;1.8</t>
  </si>
  <si>
    <t>Flow_29m&lt;0.5or&gt;1.8</t>
  </si>
  <si>
    <t>Flow_02m&lt;0.5or&gt;1.8</t>
  </si>
  <si>
    <t>Flow_33m&lt;0.5or&gt;1.8</t>
  </si>
  <si>
    <t>Flow_38m&lt;0.5or&gt;1.8</t>
  </si>
  <si>
    <t>Flow_49m&lt;0.5or&gt;1.8</t>
  </si>
  <si>
    <t>Flow_04m&lt;0.5or&gt;1.8</t>
  </si>
  <si>
    <t>Flow_08m&lt;0.5or&gt;1.8</t>
  </si>
  <si>
    <t>Info: Dateien enthalten keine Header, Dateinamen geändert ab DE-HoH_BM_20171016, zunächst L01 bis L04, ab 9.11. dann L11 bis L14</t>
  </si>
  <si>
    <t>Variablen ergänzt seit</t>
  </si>
  <si>
    <t>CSATx_std&lt;0.01</t>
  </si>
  <si>
    <t>CSATy_std&lt;0.01</t>
  </si>
  <si>
    <t>err1&gt;0</t>
  </si>
  <si>
    <t>soil heat flux 3 (conversion correct)</t>
  </si>
  <si>
    <t>soil heat flux 2 (conversion correct?)</t>
  </si>
  <si>
    <t>stdeviation of x-component of sonic anemometer</t>
  </si>
  <si>
    <t>stdeviation of y-component of sonic anemometer</t>
  </si>
  <si>
    <t>if CSATx_std or CSATy_std&gt;10</t>
  </si>
  <si>
    <t>constant length=20h eps=0.01</t>
  </si>
  <si>
    <t>actual vapour pressure 38m (from Tair38HMP and RH38HMP)</t>
  </si>
  <si>
    <t>VPact38</t>
  </si>
  <si>
    <t>Tair38HMP RH38HMP</t>
  </si>
  <si>
    <t>air rel humidity (HMP- 38m)</t>
  </si>
  <si>
    <t>RH38HMP</t>
  </si>
  <si>
    <t>VPact38 VPdef38 Tdew38 sh38 rho38 H2Oc38</t>
  </si>
  <si>
    <t>HMPFan38 off</t>
  </si>
  <si>
    <t>air temperature (HMP- 38m)</t>
  </si>
  <si>
    <t>Tair38HMP</t>
  </si>
  <si>
    <t>VPmax38 VPact38 VPdef38 Tdew38 sh38 rho38 Tpot38 H2Oc38</t>
  </si>
  <si>
    <t>VPmax38</t>
  </si>
  <si>
    <t>dew point temperature 38m from Tair38HMP and RH38HMP</t>
  </si>
  <si>
    <t>Tdew38</t>
  </si>
  <si>
    <t>saturation vapour pressure 38m from Tair38HMP</t>
  </si>
  <si>
    <t>vapour pressure deficit 38m (Tair38HMP RH38HMP)</t>
  </si>
  <si>
    <t>VPdef38</t>
  </si>
  <si>
    <t>ventilation HMP45c (for air temp and hum- 38m)</t>
  </si>
  <si>
    <t>HMPFan38</t>
  </si>
  <si>
    <t>SoilSoilmoisture1mAvg10Min</t>
  </si>
  <si>
    <t>sensor type</t>
  </si>
  <si>
    <t>Campbell CS616</t>
  </si>
  <si>
    <t>dendro_032</t>
  </si>
  <si>
    <t>dendrometer tree 032</t>
  </si>
  <si>
    <t>stem_inc_032</t>
  </si>
  <si>
    <t>Tair45</t>
  </si>
  <si>
    <t>RH45</t>
  </si>
  <si>
    <t>PRTRs_Ro45</t>
  </si>
  <si>
    <t>Fan_HMP45</t>
  </si>
  <si>
    <t>Fan_PRTRs_Ro045</t>
  </si>
  <si>
    <t>Tair45HMP</t>
  </si>
  <si>
    <t>RH45HMP</t>
  </si>
  <si>
    <t>Tair45PT</t>
  </si>
  <si>
    <t>HMPFan45</t>
  </si>
  <si>
    <t>PTFan45</t>
  </si>
  <si>
    <t xml:space="preserve">ventilation HMP45m </t>
  </si>
  <si>
    <t>ventilation PT1000-45m</t>
  </si>
  <si>
    <t>air temperature 45m - HMP45A</t>
  </si>
  <si>
    <t>air humidity 45m - HMP45A-</t>
  </si>
  <si>
    <t>air temperature 45m - PT1000</t>
  </si>
  <si>
    <t>Tair50HMP Tair33HMP</t>
  </si>
  <si>
    <t>RH38HMP RH50HMP</t>
  </si>
  <si>
    <t>HMPFan45 off</t>
  </si>
  <si>
    <t>PTFan45 off</t>
  </si>
  <si>
    <t>HMP45A</t>
  </si>
  <si>
    <t>PT1000</t>
  </si>
  <si>
    <t>dendrometer tree 062</t>
  </si>
  <si>
    <t>dendro_062</t>
  </si>
  <si>
    <t>stem_inc_062</t>
  </si>
  <si>
    <t>dendrometer tree 082</t>
  </si>
  <si>
    <t>dendro_082</t>
  </si>
  <si>
    <t>SF050_20_N_1</t>
  </si>
  <si>
    <t>SF050_20_N_2</t>
  </si>
  <si>
    <t>SF062_20_N_1</t>
  </si>
  <si>
    <t>SF062_20_N_2</t>
  </si>
  <si>
    <t>SF082_20_N_1</t>
  </si>
  <si>
    <t>SF082_20_N_2</t>
  </si>
  <si>
    <t>sap flow tree 282 - 20mm - west-12nd installation</t>
  </si>
  <si>
    <t>dendrometer tree 280</t>
  </si>
  <si>
    <t>dendro_280</t>
  </si>
  <si>
    <t>stem_inc_280</t>
  </si>
  <si>
    <t>SF280_20_N_1</t>
  </si>
  <si>
    <t>SF280_20_N_2</t>
  </si>
  <si>
    <t>SF282_20_N_1</t>
  </si>
  <si>
    <t>SF282_20_N_2</t>
  </si>
  <si>
    <t>sap flow tree 282- 20mm- north-1st installation 2019</t>
  </si>
  <si>
    <t>sap flow tree 282- 20mm- north-2nd installation 2019</t>
  </si>
  <si>
    <t>sap flow tree 194 north 1st installation 2019</t>
  </si>
  <si>
    <t>sap flow tree 194 north 2nd installation 2019</t>
  </si>
  <si>
    <t>SF185_20_N_1</t>
  </si>
  <si>
    <t>SF185_20_N_2</t>
  </si>
  <si>
    <t>SF190_20_N_1</t>
  </si>
  <si>
    <t>SF190_20_N_2</t>
  </si>
  <si>
    <t>SF192_20_N_1</t>
  </si>
  <si>
    <t>SF192_20_N_2</t>
  </si>
  <si>
    <t>SF194_20_N_1</t>
  </si>
  <si>
    <t>SF194_20_N_2</t>
  </si>
  <si>
    <t>SF301_20_N_1</t>
  </si>
  <si>
    <t>SF301_20_N_2</t>
  </si>
  <si>
    <t>dendro_192</t>
  </si>
  <si>
    <t>dendrometer tree 192</t>
  </si>
  <si>
    <t>dendrometer tree 194</t>
  </si>
  <si>
    <t>dendro_194</t>
  </si>
  <si>
    <t>dummya</t>
  </si>
  <si>
    <t>dummyb</t>
  </si>
  <si>
    <t>throughfall trough 3-by fault</t>
  </si>
  <si>
    <t>throughfall trough 4-by fault</t>
  </si>
  <si>
    <t>sap flow tree 022 - 20mm - north-1st installation 2017</t>
  </si>
  <si>
    <t>sap flow tree 022 - 20mm - north-2nd installation 2017</t>
  </si>
  <si>
    <t>sap flow tree 029 - 20mm - north-east-1st installation 2017</t>
  </si>
  <si>
    <t>sap flow tree 029 - 20mm - north-east-2nd installation 2017</t>
  </si>
  <si>
    <t>SF022_20_ENE_1</t>
  </si>
  <si>
    <t>SF022_20_ENE_2</t>
  </si>
  <si>
    <t>SF032_20_NNW_1</t>
  </si>
  <si>
    <t>SF032_20_NNW_2</t>
  </si>
  <si>
    <t>sap flow tree 22 east-north-east first installation 2019</t>
  </si>
  <si>
    <t>sap flow tree 22 east-north-east second installation 2019</t>
  </si>
  <si>
    <t>sap flow tree 32 north-north-west first installation 2019</t>
  </si>
  <si>
    <t>sap flow tree 32 north-north-west second installation 2019</t>
  </si>
  <si>
    <t>sap flow tree 082 north-1st installation 2019</t>
  </si>
  <si>
    <t>sap flow tree 082 north-2nd installation 2019</t>
  </si>
  <si>
    <t>sap flow tree 080- 20mm- east 2013</t>
  </si>
  <si>
    <t>sap flow tree 080- 20mm- west 2013</t>
  </si>
  <si>
    <t>sap flow tree 077- 20mm- north-east 2013</t>
  </si>
  <si>
    <t>sap flow tree 077- 20mm- south-west 2013</t>
  </si>
  <si>
    <t>sap flow tree 048- 20mm- north-east, 1st installation 2017</t>
  </si>
  <si>
    <t>sap flow tree 048- 20mm- north-east, 2nd installation 2017</t>
  </si>
  <si>
    <t>sap flow tree 057- 20mm- north-east, 1st installation 2017</t>
  </si>
  <si>
    <t>sap flow tree 057- 20mm- north-east, 2nd installation 2017</t>
  </si>
  <si>
    <t>sap flow tree 033- 20mm- north-east 2015</t>
  </si>
  <si>
    <t>sap flow tree 033- 20mm- north-east- natural temp grad 1 2015</t>
  </si>
  <si>
    <t>sap flow tree 033- 20mm- north-east- natural temp grad 2 2015</t>
  </si>
  <si>
    <t>sap flow tree 033- 20mm- north-east- natural temp grad mean 2015</t>
  </si>
  <si>
    <t>sap flow tree 035- 10mm- north 2013</t>
  </si>
  <si>
    <t>sap flow tree 035- 10mm- south 2013</t>
  </si>
  <si>
    <t>sap flow tree 035- 20mm- east 2013</t>
  </si>
  <si>
    <t>sap flow tree 035- 30mm- west 2013</t>
  </si>
  <si>
    <t>sap flow tree 048- 20mm- north 2015</t>
  </si>
  <si>
    <t>sap flow tree 050 east-north-east -1st installation 2019</t>
  </si>
  <si>
    <t>sap flow tree 050 east-north-east-2nd installation 2019</t>
  </si>
  <si>
    <t>SF050_20_ENE_1</t>
  </si>
  <si>
    <t>SF050_20_ENE_2</t>
  </si>
  <si>
    <t>SF062_20_NNE_1</t>
  </si>
  <si>
    <t>SF062_20_NNE_2</t>
  </si>
  <si>
    <t>sap flow tree 062 north-north-east-1st installation 2019</t>
  </si>
  <si>
    <t>sap flow tree 062 north-north-east-2nd installation 2019</t>
  </si>
  <si>
    <t>sap flow tree 280- 20mm- north-north-east-1st installation 2019</t>
  </si>
  <si>
    <t>sap flow tree 280- 20mm- north-north-east-2nd installation 2019</t>
  </si>
  <si>
    <t>SF280_20_NNE_1</t>
  </si>
  <si>
    <t>SF280_20_NNE_2</t>
  </si>
  <si>
    <t>sap flow tree 192 west-north-west 1st installation 2019</t>
  </si>
  <si>
    <t>sap flow tree 192 west-north-west 2nd installation 2019</t>
  </si>
  <si>
    <t>SF192_20_WNW_1</t>
  </si>
  <si>
    <t>SF192_20_WNW_2</t>
  </si>
  <si>
    <t>sap flow tree 185 north-west 1st installation 2019</t>
  </si>
  <si>
    <t>sap flow tree 185 north-west 2nd installation 2019</t>
  </si>
  <si>
    <t>SF185_20_NW_1</t>
  </si>
  <si>
    <t>SF185_20_NW_2</t>
  </si>
  <si>
    <t>SF190_20_NNW_1</t>
  </si>
  <si>
    <t>SF190_20_NNW_2</t>
  </si>
  <si>
    <t>sap flow tree 190 north-north-west 1st installation 2019</t>
  </si>
  <si>
    <t>sap flow tree 190 north-north-west 2nd installation 2019</t>
  </si>
  <si>
    <t>SF301_20_NNE_1</t>
  </si>
  <si>
    <t>SF301_20_NNE_2</t>
  </si>
  <si>
    <t>sap flow tree 301 north-north-east 1st installation 2019</t>
  </si>
  <si>
    <t>sap flow tree 301 north-north-east 2nd installation 2019</t>
  </si>
  <si>
    <t>sap flow tree 022- 40mm- south 2014</t>
  </si>
  <si>
    <t>SF032_20_N_1</t>
  </si>
  <si>
    <t>SF032_20_N_2</t>
  </si>
  <si>
    <t>constant length=36h eps=0.001</t>
  </si>
  <si>
    <t>diffuse radiation SPN1</t>
  </si>
  <si>
    <t>short wave radiation (in - CNR4)</t>
  </si>
  <si>
    <t>short wave radiation (in - SPN1)</t>
  </si>
  <si>
    <t>short wave radiation (out - CNR4)</t>
  </si>
  <si>
    <t>_bf5</t>
  </si>
  <si>
    <t>Hohes Holz T7</t>
  </si>
  <si>
    <t>e6530ae84d842</t>
  </si>
  <si>
    <t>WeatherRelativehumidity45mAvg10Min_hmp</t>
  </si>
  <si>
    <t>WeatherAirtemperature45mAvg10Min_hmp</t>
  </si>
  <si>
    <t>WeatherAirtemperature45mAvg10Min_pt</t>
  </si>
  <si>
    <t>DevicesTemperaturedatalogger49mAvg10Min_t7</t>
  </si>
  <si>
    <t>DevicesVoltagelogger49mAvg10Min_t7</t>
  </si>
  <si>
    <t>DevicesImpulsescounts45mAvg10Min_hmp</t>
  </si>
  <si>
    <t>_t7</t>
  </si>
  <si>
    <t>DevicesImpulsescounts45mAvg10Min_pt</t>
  </si>
  <si>
    <t>Irradiance_Avg(1)</t>
  </si>
  <si>
    <t>Irradiance_Avg(2)</t>
  </si>
  <si>
    <t>Irradiance_Avg(3)</t>
  </si>
  <si>
    <t>Irradiance_Avg(4)</t>
  </si>
  <si>
    <t>Radiance_Avg(1)</t>
  </si>
  <si>
    <t>Radiance_Avg(2)</t>
  </si>
  <si>
    <t>Radiance_Avg(3)</t>
  </si>
  <si>
    <t>Radiance_Avg(4)</t>
  </si>
  <si>
    <t>Skye</t>
  </si>
  <si>
    <t>Irradiance_663.4</t>
  </si>
  <si>
    <t>W/m**2/sr</t>
  </si>
  <si>
    <t>Irradiance_709.6</t>
  </si>
  <si>
    <t>Irradiance_739.7</t>
  </si>
  <si>
    <t>Irradiance_860.1</t>
  </si>
  <si>
    <t>Radiance_663.4</t>
  </si>
  <si>
    <t>Radiance_709.6</t>
  </si>
  <si>
    <t>Radiance_739.7</t>
  </si>
  <si>
    <t>Radiance_860.1</t>
  </si>
  <si>
    <t>cabels for radiance and irradiance exchange- solved by change in cal-file</t>
  </si>
  <si>
    <t>multispec irradiance output 1 wavelength 663.4</t>
  </si>
  <si>
    <t>multispec irradiance output 2 wavelength 709.6</t>
  </si>
  <si>
    <t>multispec irradiance output 3 wavelength 739.7</t>
  </si>
  <si>
    <t>multispec irradiance output 4 wavelength 860.1</t>
  </si>
  <si>
    <t>multispec radiance output 1 wavelength 663.4</t>
  </si>
  <si>
    <t>multispec radiance output 2 wavelength 709.6</t>
  </si>
  <si>
    <t>multispec radiance output 3 wavelength 739.7</t>
  </si>
  <si>
    <t>multispec radiance output 4 wavelength 860.1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</si>
</sst>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"/>
    <numFmt numFmtId="165" formatCode="0.00000000"/>
    <numFmt numFmtId="166" formatCode="dd/mm/yyyy\ \ hh:mm"/>
    <numFmt numFmtId="167" formatCode="dd/mm/yyyy\ hh:mm:ss"/>
    <numFmt numFmtId="168" formatCode="0.0"/>
    <numFmt numFmtId="169" formatCode="00000"/>
    <numFmt numFmtId="170" formatCode="0.000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5">
    <xf numFmtId="0" fontId="0" fillId="0" borderId="0"/>
    <xf numFmtId="0" fontId="9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3" fillId="7" borderId="0" applyNumberFormat="0" applyBorder="0" applyAlignment="0" applyProtection="0"/>
  </cellStyleXfs>
  <cellXfs count="215">
    <xf numFmtId="0" fontId="0" fillId="0" borderId="0" xfId="0"/>
    <xf numFmtId="0" fontId="9" fillId="0" borderId="0" xfId="1"/>
    <xf numFmtId="0" fontId="10" fillId="0" borderId="0" xfId="1" applyFont="1" applyAlignment="1">
      <alignment wrapText="1"/>
    </xf>
    <xf numFmtId="0" fontId="9" fillId="0" borderId="0" xfId="1" applyFont="1" applyAlignment="1">
      <alignment wrapText="1"/>
    </xf>
    <xf numFmtId="14" fontId="9" fillId="0" borderId="0" xfId="1" applyNumberFormat="1"/>
    <xf numFmtId="0" fontId="9" fillId="2" borderId="0" xfId="1" applyFont="1" applyFill="1"/>
    <xf numFmtId="0" fontId="9" fillId="0" borderId="0" xfId="1" applyFont="1" applyFill="1"/>
    <xf numFmtId="22" fontId="9" fillId="0" borderId="0" xfId="1" applyNumberFormat="1"/>
    <xf numFmtId="0" fontId="12" fillId="0" borderId="0" xfId="1" applyFont="1"/>
    <xf numFmtId="0" fontId="10" fillId="0" borderId="0" xfId="1" applyFont="1"/>
    <xf numFmtId="14" fontId="9" fillId="0" borderId="0" xfId="1" applyNumberFormat="1" applyFont="1" applyAlignment="1">
      <alignment wrapText="1"/>
    </xf>
    <xf numFmtId="14" fontId="0" fillId="0" borderId="0" xfId="0" applyNumberFormat="1"/>
    <xf numFmtId="164" fontId="9" fillId="0" borderId="0" xfId="1" applyNumberFormat="1"/>
    <xf numFmtId="164" fontId="9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13" fillId="0" borderId="0" xfId="1" applyFont="1"/>
    <xf numFmtId="0" fontId="9" fillId="0" borderId="0" xfId="1" applyAlignment="1">
      <alignment wrapText="1"/>
    </xf>
    <xf numFmtId="22" fontId="0" fillId="0" borderId="0" xfId="0" applyNumberFormat="1"/>
    <xf numFmtId="0" fontId="9" fillId="0" borderId="0" xfId="1" applyFont="1" applyFill="1" applyAlignment="1">
      <alignment wrapText="1"/>
    </xf>
    <xf numFmtId="0" fontId="0" fillId="0" borderId="0" xfId="0" applyAlignment="1">
      <alignment wrapText="1"/>
    </xf>
    <xf numFmtId="0" fontId="9" fillId="2" borderId="0" xfId="1" applyFont="1" applyFill="1" applyAlignment="1">
      <alignment wrapText="1"/>
    </xf>
    <xf numFmtId="22" fontId="11" fillId="0" borderId="0" xfId="1" applyNumberFormat="1" applyFont="1" applyBorder="1"/>
    <xf numFmtId="166" fontId="0" fillId="0" borderId="0" xfId="0" applyNumberFormat="1"/>
    <xf numFmtId="166" fontId="14" fillId="0" borderId="0" xfId="0" applyNumberFormat="1" applyFont="1"/>
    <xf numFmtId="0" fontId="9" fillId="0" borderId="0" xfId="1" applyFill="1"/>
    <xf numFmtId="0" fontId="0" fillId="0" borderId="0" xfId="0" quotePrefix="1"/>
    <xf numFmtId="0" fontId="17" fillId="0" borderId="0" xfId="0" applyFont="1" applyAlignment="1">
      <alignment wrapText="1"/>
    </xf>
    <xf numFmtId="0" fontId="17" fillId="0" borderId="0" xfId="0" applyFont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18" fillId="0" borderId="0" xfId="0" applyFont="1" applyBorder="1"/>
    <xf numFmtId="0" fontId="9" fillId="0" borderId="0" xfId="1" applyFill="1" applyAlignment="1">
      <alignment wrapText="1"/>
    </xf>
    <xf numFmtId="0" fontId="8" fillId="0" borderId="0" xfId="0" applyFont="1" applyBorder="1"/>
    <xf numFmtId="22" fontId="0" fillId="3" borderId="0" xfId="0" applyNumberFormat="1" applyFill="1"/>
    <xf numFmtId="22" fontId="0" fillId="0" borderId="0" xfId="0" applyNumberFormat="1" applyFill="1"/>
    <xf numFmtId="0" fontId="7" fillId="0" borderId="0" xfId="0" applyFont="1" applyBorder="1"/>
    <xf numFmtId="0" fontId="9" fillId="4" borderId="0" xfId="1" applyFill="1" applyAlignment="1">
      <alignment wrapText="1"/>
    </xf>
    <xf numFmtId="0" fontId="9" fillId="5" borderId="0" xfId="1" applyFill="1"/>
    <xf numFmtId="0" fontId="0" fillId="5" borderId="0" xfId="0" applyFill="1" applyAlignment="1">
      <alignment wrapText="1"/>
    </xf>
    <xf numFmtId="0" fontId="9" fillId="5" borderId="0" xfId="1" applyFill="1" applyBorder="1"/>
    <xf numFmtId="0" fontId="9" fillId="5" borderId="1" xfId="1" applyFill="1" applyBorder="1"/>
    <xf numFmtId="0" fontId="2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24" fillId="0" borderId="0" xfId="1" applyFont="1"/>
    <xf numFmtId="0" fontId="0" fillId="6" borderId="0" xfId="0" applyFill="1"/>
    <xf numFmtId="0" fontId="9" fillId="6" borderId="0" xfId="1" applyFill="1"/>
    <xf numFmtId="0" fontId="0" fillId="6" borderId="0" xfId="0" applyFill="1" applyAlignment="1">
      <alignment horizontal="center"/>
    </xf>
    <xf numFmtId="0" fontId="24" fillId="6" borderId="0" xfId="1" applyFont="1" applyFill="1"/>
    <xf numFmtId="22" fontId="0" fillId="6" borderId="0" xfId="0" applyNumberFormat="1" applyFill="1"/>
    <xf numFmtId="0" fontId="9" fillId="6" borderId="0" xfId="1" applyFill="1" applyAlignment="1">
      <alignment wrapText="1"/>
    </xf>
    <xf numFmtId="22" fontId="9" fillId="6" borderId="0" xfId="1" applyNumberFormat="1" applyFill="1"/>
    <xf numFmtId="0" fontId="0" fillId="0" borderId="0" xfId="0" applyFill="1" applyAlignment="1">
      <alignment horizontal="center"/>
    </xf>
    <xf numFmtId="0" fontId="25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9" fillId="0" borderId="0" xfId="0" applyFont="1" applyFill="1" applyBorder="1" applyAlignment="1" applyProtection="1">
      <alignment wrapText="1"/>
    </xf>
    <xf numFmtId="0" fontId="6" fillId="0" borderId="0" xfId="0" applyFont="1" applyBorder="1"/>
    <xf numFmtId="0" fontId="9" fillId="0" borderId="0" xfId="1" applyFill="1" applyAlignment="1">
      <alignment horizontal="center"/>
    </xf>
    <xf numFmtId="164" fontId="9" fillId="0" borderId="0" xfId="1" applyNumberFormat="1" applyFill="1"/>
    <xf numFmtId="0" fontId="0" fillId="0" borderId="0" xfId="0" applyFill="1" applyAlignment="1">
      <alignment wrapText="1"/>
    </xf>
    <xf numFmtId="167" fontId="0" fillId="0" borderId="0" xfId="0" applyNumberFormat="1" applyFill="1"/>
    <xf numFmtId="164" fontId="0" fillId="0" borderId="0" xfId="0" applyNumberFormat="1" applyFill="1"/>
    <xf numFmtId="0" fontId="9" fillId="0" borderId="0" xfId="1" applyFill="1" applyBorder="1"/>
    <xf numFmtId="0" fontId="9" fillId="0" borderId="0" xfId="1" applyFill="1" applyBorder="1" applyAlignment="1">
      <alignment horizontal="center"/>
    </xf>
    <xf numFmtId="22" fontId="0" fillId="0" borderId="0" xfId="0" applyNumberFormat="1" applyFill="1" applyBorder="1"/>
    <xf numFmtId="0" fontId="9" fillId="0" borderId="0" xfId="1" applyFill="1" applyBorder="1" applyAlignment="1">
      <alignment wrapText="1"/>
    </xf>
    <xf numFmtId="164" fontId="9" fillId="0" borderId="0" xfId="1" applyNumberFormat="1" applyFill="1" applyBorder="1"/>
    <xf numFmtId="0" fontId="0" fillId="0" borderId="0" xfId="0" applyFill="1" applyBorder="1" applyAlignment="1">
      <alignment wrapText="1"/>
    </xf>
    <xf numFmtId="0" fontId="9" fillId="0" borderId="1" xfId="1" applyFill="1" applyBorder="1"/>
    <xf numFmtId="0" fontId="9" fillId="0" borderId="1" xfId="1" applyFill="1" applyBorder="1" applyAlignment="1">
      <alignment horizontal="center"/>
    </xf>
    <xf numFmtId="22" fontId="0" fillId="0" borderId="1" xfId="0" applyNumberFormat="1" applyFill="1" applyBorder="1"/>
    <xf numFmtId="0" fontId="9" fillId="0" borderId="1" xfId="1" applyFill="1" applyBorder="1" applyAlignment="1">
      <alignment wrapText="1"/>
    </xf>
    <xf numFmtId="164" fontId="9" fillId="0" borderId="1" xfId="1" applyNumberFormat="1" applyFill="1" applyBorder="1"/>
    <xf numFmtId="0" fontId="0" fillId="0" borderId="1" xfId="0" applyFill="1" applyBorder="1" applyAlignment="1">
      <alignment wrapText="1"/>
    </xf>
    <xf numFmtId="164" fontId="9" fillId="0" borderId="0" xfId="1" applyNumberFormat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1" applyFont="1"/>
    <xf numFmtId="0" fontId="27" fillId="0" borderId="0" xfId="0" applyFont="1" applyFill="1"/>
    <xf numFmtId="0" fontId="0" fillId="0" borderId="0" xfId="0" applyFont="1" applyAlignment="1">
      <alignment horizontal="center"/>
    </xf>
    <xf numFmtId="0" fontId="9" fillId="3" borderId="0" xfId="1" applyFill="1"/>
    <xf numFmtId="0" fontId="29" fillId="0" borderId="0" xfId="0" applyFont="1" applyFill="1" applyBorder="1" applyAlignment="1" applyProtection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24" fillId="0" borderId="0" xfId="1" applyFont="1" applyFill="1"/>
    <xf numFmtId="0" fontId="32" fillId="0" borderId="0" xfId="1" applyFont="1" applyAlignment="1">
      <alignment wrapText="1"/>
    </xf>
    <xf numFmtId="0" fontId="0" fillId="0" borderId="2" xfId="0" applyFill="1" applyBorder="1"/>
    <xf numFmtId="2" fontId="0" fillId="0" borderId="0" xfId="0" applyNumberFormat="1"/>
    <xf numFmtId="2" fontId="9" fillId="0" borderId="0" xfId="1" applyNumberFormat="1" applyFill="1"/>
    <xf numFmtId="0" fontId="0" fillId="0" borderId="0" xfId="0" applyBorder="1" applyAlignment="1">
      <alignment horizontal="left"/>
    </xf>
    <xf numFmtId="0" fontId="9" fillId="0" borderId="2" xfId="1" applyBorder="1"/>
    <xf numFmtId="0" fontId="0" fillId="0" borderId="0" xfId="0" applyBorder="1" applyAlignment="1">
      <alignment horizontal="center"/>
    </xf>
    <xf numFmtId="0" fontId="9" fillId="0" borderId="0" xfId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2" fontId="10" fillId="8" borderId="5" xfId="1" applyNumberFormat="1" applyFont="1" applyFill="1" applyBorder="1" applyAlignment="1">
      <alignment horizontal="center"/>
    </xf>
    <xf numFmtId="0" fontId="34" fillId="8" borderId="6" xfId="0" applyFont="1" applyFill="1" applyBorder="1" applyAlignment="1">
      <alignment horizontal="center" vertical="center"/>
    </xf>
    <xf numFmtId="49" fontId="10" fillId="8" borderId="8" xfId="1" applyNumberFormat="1" applyFont="1" applyFill="1" applyBorder="1" applyAlignment="1">
      <alignment horizontal="center"/>
    </xf>
    <xf numFmtId="2" fontId="10" fillId="8" borderId="8" xfId="1" applyNumberFormat="1" applyFont="1" applyFill="1" applyBorder="1" applyAlignment="1">
      <alignment horizontal="center"/>
    </xf>
    <xf numFmtId="0" fontId="34" fillId="8" borderId="9" xfId="0" applyFont="1" applyFill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/>
    </xf>
    <xf numFmtId="0" fontId="0" fillId="0" borderId="5" xfId="0" applyBorder="1"/>
    <xf numFmtId="168" fontId="0" fillId="0" borderId="5" xfId="0" applyNumberFormat="1" applyBorder="1" applyAlignment="1">
      <alignment horizontal="center"/>
    </xf>
    <xf numFmtId="168" fontId="0" fillId="0" borderId="5" xfId="0" applyNumberFormat="1" applyBorder="1"/>
    <xf numFmtId="2" fontId="0" fillId="0" borderId="5" xfId="0" applyNumberFormat="1" applyFont="1" applyBorder="1"/>
    <xf numFmtId="2" fontId="0" fillId="0" borderId="6" xfId="0" applyNumberFormat="1" applyBorder="1"/>
    <xf numFmtId="168" fontId="0" fillId="0" borderId="0" xfId="0" applyNumberFormat="1"/>
    <xf numFmtId="49" fontId="13" fillId="0" borderId="10" xfId="0" applyNumberFormat="1" applyFont="1" applyBorder="1" applyAlignment="1">
      <alignment horizontal="center"/>
    </xf>
    <xf numFmtId="0" fontId="0" fillId="0" borderId="3" xfId="0" applyBorder="1"/>
    <xf numFmtId="168" fontId="0" fillId="0" borderId="3" xfId="0" applyNumberFormat="1" applyBorder="1" applyAlignment="1">
      <alignment horizontal="center"/>
    </xf>
    <xf numFmtId="168" fontId="0" fillId="0" borderId="3" xfId="0" applyNumberFormat="1" applyBorder="1"/>
    <xf numFmtId="2" fontId="0" fillId="0" borderId="3" xfId="0" applyNumberFormat="1" applyFont="1" applyBorder="1"/>
    <xf numFmtId="2" fontId="0" fillId="0" borderId="11" xfId="0" applyNumberFormat="1" applyBorder="1"/>
    <xf numFmtId="168" fontId="0" fillId="0" borderId="3" xfId="0" applyNumberFormat="1" applyFill="1" applyBorder="1"/>
    <xf numFmtId="2" fontId="0" fillId="0" borderId="3" xfId="0" applyNumberFormat="1" applyFont="1" applyBorder="1" applyAlignment="1">
      <alignment horizontal="right"/>
    </xf>
    <xf numFmtId="2" fontId="0" fillId="0" borderId="14" xfId="0" applyNumberFormat="1" applyBorder="1"/>
    <xf numFmtId="0" fontId="10" fillId="8" borderId="5" xfId="1" applyFont="1" applyFill="1" applyBorder="1" applyAlignment="1">
      <alignment horizontal="center"/>
    </xf>
    <xf numFmtId="0" fontId="10" fillId="8" borderId="8" xfId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13" fillId="0" borderId="10" xfId="1" applyFont="1" applyBorder="1"/>
    <xf numFmtId="49" fontId="10" fillId="0" borderId="3" xfId="1" applyNumberFormat="1" applyFont="1" applyBorder="1" applyAlignment="1">
      <alignment horizontal="center"/>
    </xf>
    <xf numFmtId="49" fontId="9" fillId="0" borderId="3" xfId="1" applyNumberFormat="1" applyFont="1" applyBorder="1" applyAlignment="1">
      <alignment horizontal="center"/>
    </xf>
    <xf numFmtId="168" fontId="0" fillId="0" borderId="3" xfId="0" applyNumberFormat="1" applyBorder="1" applyAlignment="1">
      <alignment horizontal="center" vertical="center"/>
    </xf>
    <xf numFmtId="2" fontId="9" fillId="0" borderId="3" xfId="1" applyNumberForma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0" fillId="0" borderId="3" xfId="1" applyFont="1" applyBorder="1" applyAlignment="1">
      <alignment horizontal="center"/>
    </xf>
    <xf numFmtId="49" fontId="9" fillId="0" borderId="3" xfId="1" applyNumberFormat="1" applyBorder="1" applyAlignment="1">
      <alignment horizontal="center"/>
    </xf>
    <xf numFmtId="2" fontId="9" fillId="0" borderId="3" xfId="1" applyNumberFormat="1" applyFont="1" applyBorder="1" applyAlignment="1">
      <alignment horizontal="center" vertical="center"/>
    </xf>
    <xf numFmtId="2" fontId="37" fillId="0" borderId="3" xfId="0" applyNumberFormat="1" applyFont="1" applyFill="1" applyBorder="1" applyAlignment="1">
      <alignment horizontal="center"/>
    </xf>
    <xf numFmtId="0" fontId="13" fillId="0" borderId="12" xfId="1" applyFont="1" applyBorder="1"/>
    <xf numFmtId="0" fontId="10" fillId="0" borderId="13" xfId="1" applyFont="1" applyBorder="1" applyAlignment="1">
      <alignment horizontal="center"/>
    </xf>
    <xf numFmtId="49" fontId="9" fillId="0" borderId="13" xfId="1" applyNumberFormat="1" applyFont="1" applyBorder="1" applyAlignment="1">
      <alignment horizontal="center"/>
    </xf>
    <xf numFmtId="168" fontId="0" fillId="0" borderId="13" xfId="0" applyNumberFormat="1" applyBorder="1" applyAlignment="1">
      <alignment horizontal="center" vertical="center"/>
    </xf>
    <xf numFmtId="2" fontId="9" fillId="0" borderId="13" xfId="1" applyNumberForma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9" fillId="0" borderId="13" xfId="1" applyNumberFormat="1" applyFont="1" applyBorder="1" applyAlignment="1">
      <alignment horizontal="center" vertical="center"/>
    </xf>
    <xf numFmtId="0" fontId="34" fillId="0" borderId="3" xfId="0" applyFont="1" applyBorder="1"/>
    <xf numFmtId="169" fontId="0" fillId="0" borderId="3" xfId="0" applyNumberFormat="1" applyBorder="1"/>
    <xf numFmtId="0" fontId="0" fillId="0" borderId="3" xfId="0" applyFill="1" applyBorder="1" applyAlignment="1">
      <alignment horizontal="center"/>
    </xf>
    <xf numFmtId="0" fontId="14" fillId="0" borderId="3" xfId="154" applyFont="1" applyFill="1" applyBorder="1"/>
    <xf numFmtId="169" fontId="0" fillId="0" borderId="3" xfId="0" quotePrefix="1" applyNumberFormat="1" applyBorder="1"/>
    <xf numFmtId="0" fontId="13" fillId="3" borderId="4" xfId="1" applyFont="1" applyFill="1" applyBorder="1"/>
    <xf numFmtId="49" fontId="10" fillId="3" borderId="5" xfId="1" applyNumberFormat="1" applyFont="1" applyFill="1" applyBorder="1" applyAlignment="1">
      <alignment horizontal="center"/>
    </xf>
    <xf numFmtId="49" fontId="9" fillId="3" borderId="5" xfId="1" applyNumberFormat="1" applyFont="1" applyFill="1" applyBorder="1" applyAlignment="1">
      <alignment horizontal="center"/>
    </xf>
    <xf numFmtId="168" fontId="0" fillId="3" borderId="5" xfId="0" applyNumberFormat="1" applyFill="1" applyBorder="1" applyAlignment="1">
      <alignment horizontal="center" vertical="center"/>
    </xf>
    <xf numFmtId="2" fontId="9" fillId="3" borderId="5" xfId="1" applyNumberForma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/>
    <xf numFmtId="0" fontId="13" fillId="3" borderId="10" xfId="1" applyFont="1" applyFill="1" applyBorder="1"/>
    <xf numFmtId="49" fontId="10" fillId="3" borderId="3" xfId="1" applyNumberFormat="1" applyFont="1" applyFill="1" applyBorder="1" applyAlignment="1">
      <alignment horizontal="center"/>
    </xf>
    <xf numFmtId="49" fontId="9" fillId="3" borderId="3" xfId="1" applyNumberFormat="1" applyFon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 vertical="center"/>
    </xf>
    <xf numFmtId="2" fontId="9" fillId="3" borderId="3" xfId="1" applyNumberForma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11" xfId="0" applyNumberFormat="1" applyFill="1" applyBorder="1"/>
    <xf numFmtId="0" fontId="34" fillId="3" borderId="10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168" fontId="0" fillId="3" borderId="3" xfId="0" applyNumberFormat="1" applyFill="1" applyBorder="1"/>
    <xf numFmtId="2" fontId="0" fillId="3" borderId="3" xfId="0" applyNumberFormat="1" applyFont="1" applyFill="1" applyBorder="1"/>
    <xf numFmtId="2" fontId="0" fillId="3" borderId="3" xfId="0" applyNumberFormat="1" applyFill="1" applyBorder="1"/>
    <xf numFmtId="0" fontId="34" fillId="3" borderId="12" xfId="0" applyFont="1" applyFill="1" applyBorder="1"/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168" fontId="0" fillId="3" borderId="13" xfId="0" applyNumberFormat="1" applyFill="1" applyBorder="1"/>
    <xf numFmtId="2" fontId="0" fillId="3" borderId="13" xfId="0" applyNumberFormat="1" applyFont="1" applyFill="1" applyBorder="1"/>
    <xf numFmtId="2" fontId="0" fillId="3" borderId="14" xfId="0" applyNumberForma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2" fontId="0" fillId="0" borderId="5" xfId="0" applyNumberFormat="1" applyBorder="1"/>
    <xf numFmtId="0" fontId="0" fillId="0" borderId="12" xfId="0" applyBorder="1"/>
    <xf numFmtId="0" fontId="0" fillId="0" borderId="13" xfId="0" applyBorder="1" applyAlignment="1">
      <alignment horizontal="center"/>
    </xf>
    <xf numFmtId="49" fontId="0" fillId="0" borderId="13" xfId="0" applyNumberFormat="1" applyBorder="1" applyAlignment="1">
      <alignment horizontal="center" vertical="center"/>
    </xf>
    <xf numFmtId="168" fontId="0" fillId="0" borderId="13" xfId="0" applyNumberFormat="1" applyBorder="1" applyAlignment="1">
      <alignment horizontal="center"/>
    </xf>
    <xf numFmtId="2" fontId="0" fillId="0" borderId="13" xfId="0" applyNumberFormat="1" applyBorder="1"/>
    <xf numFmtId="0" fontId="38" fillId="0" borderId="0" xfId="1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9" fillId="3" borderId="0" xfId="1" applyFill="1" applyAlignment="1">
      <alignment wrapText="1"/>
    </xf>
    <xf numFmtId="0" fontId="2" fillId="0" borderId="0" xfId="0" applyFont="1" applyBorder="1"/>
    <xf numFmtId="49" fontId="0" fillId="0" borderId="3" xfId="0" applyNumberFormat="1" applyBorder="1"/>
    <xf numFmtId="170" fontId="0" fillId="0" borderId="0" xfId="0" applyNumberFormat="1"/>
    <xf numFmtId="0" fontId="0" fillId="0" borderId="1" xfId="0" applyBorder="1" applyAlignment="1">
      <alignment wrapText="1"/>
    </xf>
    <xf numFmtId="0" fontId="1" fillId="0" borderId="0" xfId="0" applyFont="1" applyBorder="1"/>
    <xf numFmtId="0" fontId="0" fillId="9" borderId="0" xfId="0" applyFill="1"/>
    <xf numFmtId="0" fontId="39" fillId="10" borderId="15" xfId="0" applyFont="1" applyFill="1" applyBorder="1" applyAlignment="1">
      <alignment horizontal="left" vertical="center"/>
    </xf>
    <xf numFmtId="0" fontId="40" fillId="11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2" borderId="0" xfId="0" applyFill="1" applyAlignment="1">
      <alignment wrapText="1"/>
    </xf>
    <xf numFmtId="0" fontId="0" fillId="11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top"/>
    </xf>
    <xf numFmtId="2" fontId="10" fillId="8" borderId="5" xfId="1" applyNumberFormat="1" applyFont="1" applyFill="1" applyBorder="1" applyAlignment="1">
      <alignment horizontal="center" vertical="center"/>
    </xf>
    <xf numFmtId="2" fontId="10" fillId="8" borderId="8" xfId="1" applyNumberFormat="1" applyFont="1" applyFill="1" applyBorder="1" applyAlignment="1">
      <alignment horizontal="center" vertical="center"/>
    </xf>
    <xf numFmtId="0" fontId="10" fillId="8" borderId="5" xfId="1" applyFont="1" applyFill="1" applyBorder="1" applyAlignment="1">
      <alignment horizontal="center" vertical="center"/>
    </xf>
    <xf numFmtId="0" fontId="10" fillId="8" borderId="8" xfId="1" applyFont="1" applyFill="1" applyBorder="1" applyAlignment="1">
      <alignment horizontal="center" vertical="center"/>
    </xf>
    <xf numFmtId="0" fontId="10" fillId="8" borderId="4" xfId="1" applyFont="1" applyFill="1" applyBorder="1" applyAlignment="1">
      <alignment horizontal="center" vertical="center"/>
    </xf>
    <xf numFmtId="0" fontId="10" fillId="8" borderId="7" xfId="1" applyFont="1" applyFill="1" applyBorder="1" applyAlignment="1">
      <alignment horizontal="center" vertical="center"/>
    </xf>
    <xf numFmtId="49" fontId="10" fillId="8" borderId="5" xfId="1" applyNumberFormat="1" applyFont="1" applyFill="1" applyBorder="1" applyAlignment="1">
      <alignment horizontal="center" vertical="center"/>
    </xf>
    <xf numFmtId="49" fontId="10" fillId="8" borderId="8" xfId="1" applyNumberFormat="1" applyFont="1" applyFill="1" applyBorder="1" applyAlignment="1">
      <alignment horizontal="center" vertical="center"/>
    </xf>
    <xf numFmtId="0" fontId="35" fillId="8" borderId="5" xfId="0" applyFont="1" applyFill="1" applyBorder="1" applyAlignment="1">
      <alignment horizontal="center"/>
    </xf>
  </cellXfs>
  <cellStyles count="155"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Besuchter Hyperlink" xfId="19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Besuchter Hyperlink" xfId="77" builtinId="9" hidden="1"/>
    <cellStyle name="Besuchter Hyperlink" xfId="79" builtinId="9" hidden="1"/>
    <cellStyle name="Besuchter Hyperlink" xfId="81" builtinId="9" hidden="1"/>
    <cellStyle name="Besuchter Hyperlink" xfId="83" builtinId="9" hidden="1"/>
    <cellStyle name="Besuchter Hyperlink" xfId="85" builtinId="9" hidden="1"/>
    <cellStyle name="Besuchter Hyperlink" xfId="87" builtinId="9" hidden="1"/>
    <cellStyle name="Besuchter Hyperlink" xfId="89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Besuchter Hyperlink" xfId="137" builtinId="9" hidden="1"/>
    <cellStyle name="Besuchter Hyperlink" xfId="139" builtinId="9" hidden="1"/>
    <cellStyle name="Besuchter Hyperlink" xfId="141" builtinId="9" hidden="1"/>
    <cellStyle name="Besuchter Hyperlink" xfId="143" builtinId="9" hidden="1"/>
    <cellStyle name="Besuchter Hyperlink" xfId="145" builtinId="9" hidden="1"/>
    <cellStyle name="Besuchter Hyperlink" xfId="147" builtinId="9" hidden="1"/>
    <cellStyle name="Besuchter Hyperlink" xfId="149" builtinId="9" hidden="1"/>
    <cellStyle name="Besuchter Hyperlink" xfId="151" builtinId="9" hidden="1"/>
    <cellStyle name="Besuchter Hyperlink" xfId="153" builtinId="9" hidden="1"/>
    <cellStyle name="Excel Built-in Normal" xfId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Neutral" xfId="154" builtinId="2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ucht\Desktop\CHS-measurement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ger Hohes Holz"/>
      <sheetName val="Logger Grosses Bruch"/>
      <sheetName val="Logger Hordorf"/>
      <sheetName val="KS1 Ermsleben Logger"/>
      <sheetName val="KS2 Hecklingen Logger"/>
      <sheetName val="SoilMoisture Network HH"/>
      <sheetName val="SoilTemperature Network HH"/>
      <sheetName val="ICOS soilNetwork HH"/>
      <sheetName val="SoilMoisture Network GB"/>
      <sheetName val="SoilTemperature Network GB"/>
      <sheetName val="cont SR per chamber"/>
      <sheetName val="other Hohes Holz"/>
      <sheetName val="Tabelle1"/>
      <sheetName val="deactivated flags"/>
      <sheetName val="database overview"/>
      <sheetName val="infos"/>
      <sheetName val="HH soil"/>
      <sheetName val="GB soil"/>
      <sheetName val="EL soil"/>
      <sheetName val="HE soil"/>
      <sheetName val="HD soil"/>
    </sheetNames>
    <sheetDataSet>
      <sheetData sheetId="0">
        <row r="1">
          <cell r="A1" t="str">
            <v>variable description</v>
          </cell>
          <cell r="B1" t="str">
            <v>counter</v>
          </cell>
          <cell r="C1" t="str">
            <v>depth/height (m)</v>
          </cell>
          <cell r="D1" t="str">
            <v>sap wood depth (cm)</v>
          </cell>
          <cell r="E1" t="str">
            <v>species (engl.)</v>
          </cell>
          <cell r="F1" t="str">
            <v>DBH (for each year)
[cm]</v>
          </cell>
          <cell r="G1" t="str">
            <v>date start</v>
          </cell>
          <cell r="H1" t="str">
            <v>date end</v>
          </cell>
          <cell r="I1" t="str">
            <v>logger/data acquisition</v>
          </cell>
          <cell r="J1" t="str">
            <v>level 1 data file name</v>
          </cell>
          <cell r="K1" t="str">
            <v>headerout (logger)</v>
          </cell>
          <cell r="L1" t="str">
            <v>headerout</v>
          </cell>
          <cell r="M1" t="str">
            <v>units</v>
          </cell>
          <cell r="N1" t="str">
            <v>headerout (final)</v>
          </cell>
          <cell r="O1" t="str">
            <v>headerout (DB)</v>
          </cell>
          <cell r="P1" t="str">
            <v>database ID</v>
          </cell>
          <cell r="Q1" t="str">
            <v>Umweltkompartiment</v>
          </cell>
          <cell r="R1" t="str">
            <v>Probemedium</v>
          </cell>
          <cell r="S1" t="str">
            <v>Physikalische Eigenschaft</v>
          </cell>
          <cell r="T1" t="str">
            <v>Beobachtungsart</v>
          </cell>
          <cell r="U1" t="str">
            <v>Zusätzliche Sensornummer</v>
          </cell>
          <cell r="V1" t="str">
            <v>Zusätzliche Bezeichnung</v>
          </cell>
          <cell r="W1" t="str">
            <v>Messort</v>
          </cell>
          <cell r="X1" t="str">
            <v>Eddypro Label</v>
          </cell>
          <cell r="Y1" t="str">
            <v>musica</v>
          </cell>
          <cell r="Z1" t="str">
            <v>Min</v>
          </cell>
          <cell r="AA1" t="str">
            <v>Max</v>
          </cell>
          <cell r="AB1" t="str">
            <v>Obs_Min</v>
          </cell>
          <cell r="AC1" t="str">
            <v>Obs_Max</v>
          </cell>
          <cell r="AD1" t="str">
            <v>derived/influenced variables</v>
          </cell>
          <cell r="AE1" t="str">
            <v>compare with/emergency replacement</v>
          </cell>
          <cell r="AF1" t="str">
            <v>remarks</v>
          </cell>
          <cell r="AG1" t="str">
            <v>coordinates x</v>
          </cell>
          <cell r="AH1" t="str">
            <v>coordinates y</v>
          </cell>
          <cell r="AI1" t="str">
            <v>final units</v>
          </cell>
          <cell r="AJ1" t="str">
            <v>maximum percentage of missing  data for flag 1 daily</v>
          </cell>
          <cell r="AK1" t="str">
            <v>maximum percentage of missing  data for flag 2 daily</v>
          </cell>
          <cell r="AL1" t="str">
            <v>Flag_0</v>
          </cell>
          <cell r="AM1" t="str">
            <v>Flag_1</v>
          </cell>
          <cell r="AN1" t="str">
            <v>Flag_2</v>
          </cell>
          <cell r="AO1" t="str">
            <v>Flag_3</v>
          </cell>
          <cell r="AP1" t="str">
            <v>Flag_4</v>
          </cell>
          <cell r="AQ1" t="str">
            <v>Flag_5</v>
          </cell>
          <cell r="AR1" t="str">
            <v>Flag_6</v>
          </cell>
          <cell r="AS1" t="str">
            <v>Flag_7</v>
          </cell>
          <cell r="AT1" t="str">
            <v>Flag_8</v>
          </cell>
          <cell r="AU1" t="str">
            <v>Alert_1</v>
          </cell>
          <cell r="AV1" t="str">
            <v>Alert_2</v>
          </cell>
          <cell r="AW1" t="str">
            <v>Alert_3</v>
          </cell>
          <cell r="AX1" t="str">
            <v>comment</v>
          </cell>
        </row>
        <row r="2">
          <cell r="A2" t="str">
            <v>actual vapour pressure 33m (from Tair33HMP and RH33HMP)</v>
          </cell>
        </row>
        <row r="3">
          <cell r="A3" t="str">
            <v>actual vapour pressure 50m from Tair50HMP and RH50HMP</v>
          </cell>
        </row>
        <row r="4">
          <cell r="A4" t="str">
            <v>actual vapour pressure 8m from Tair08WXT and RH08WXT</v>
          </cell>
        </row>
        <row r="5">
          <cell r="A5" t="str">
            <v>air density 50m from Tair50HMP RH50HMP airpres50</v>
          </cell>
        </row>
        <row r="6">
          <cell r="A6" t="str">
            <v>air density 8m (from airpres08WXT Tair08PT RH08WXT)</v>
          </cell>
        </row>
        <row r="7">
          <cell r="A7" t="str">
            <v>air pressure (WXT- 2m)</v>
          </cell>
        </row>
        <row r="8">
          <cell r="A8" t="str">
            <v>air pressure (WXT- 8m)</v>
          </cell>
        </row>
        <row r="9">
          <cell r="A9" t="str">
            <v>air pressure 50m</v>
          </cell>
        </row>
        <row r="10">
          <cell r="A10" t="str">
            <v>air rel humidity (HMP- 33m)</v>
          </cell>
        </row>
        <row r="11">
          <cell r="A11" t="str">
            <v>air rel humidity (HMP- 50m)</v>
          </cell>
        </row>
        <row r="12">
          <cell r="A12" t="str">
            <v>air rel humidity (WXT- 2m)</v>
          </cell>
        </row>
        <row r="13">
          <cell r="A13" t="str">
            <v>air rel humidity (WXT- 8m)</v>
          </cell>
        </row>
        <row r="14">
          <cell r="A14" t="str">
            <v>air temperature (HMP- 33m)</v>
          </cell>
        </row>
        <row r="15">
          <cell r="A15" t="str">
            <v>air temperature (HMP- 50m)</v>
          </cell>
        </row>
        <row r="16">
          <cell r="A16" t="str">
            <v>air temperature (PT1000- 14.2m)</v>
          </cell>
        </row>
        <row r="17">
          <cell r="A17" t="str">
            <v>air temperature (PT1000- 1m)</v>
          </cell>
        </row>
        <row r="18">
          <cell r="A18" t="str">
            <v>air temperature (PT1000- 22m)</v>
          </cell>
        </row>
        <row r="19">
          <cell r="A19" t="str">
            <v>air temperature (PT1000- 29m)</v>
          </cell>
        </row>
        <row r="20">
          <cell r="A20" t="str">
            <v>air temperature (PT1000- 2m)</v>
          </cell>
        </row>
        <row r="21">
          <cell r="A21" t="str">
            <v>air temperature (PT1000- 33m)</v>
          </cell>
        </row>
        <row r="22">
          <cell r="A22" t="str">
            <v>air temperature (PT1000- 4m)</v>
          </cell>
        </row>
        <row r="23">
          <cell r="A23" t="str">
            <v>air temperature (PT1000- 9m)</v>
          </cell>
        </row>
        <row r="24">
          <cell r="A24" t="str">
            <v>air temperature (WXT- 2m)</v>
          </cell>
        </row>
        <row r="25">
          <cell r="A25" t="str">
            <v>air temperature (PT1000- 0.1m)</v>
          </cell>
        </row>
        <row r="26">
          <cell r="A26" t="str">
            <v>air temperature (PT1000- 0.4m)</v>
          </cell>
        </row>
        <row r="27">
          <cell r="A27" t="str">
            <v>air temperature (PT1000- 10m)</v>
          </cell>
        </row>
        <row r="28">
          <cell r="A28" t="str">
            <v>Fan PT1000 0.4m</v>
          </cell>
        </row>
        <row r="29">
          <cell r="A29" t="str">
            <v>Fan PT1000 10m</v>
          </cell>
        </row>
        <row r="30">
          <cell r="A30" t="str">
            <v>air temperature (WXT- 9m)</v>
          </cell>
        </row>
        <row r="31">
          <cell r="A31" t="str">
            <v>albedo (SWUR/SWDR*100)</v>
          </cell>
        </row>
        <row r="32">
          <cell r="A32" t="str">
            <v>albedo of PAR 50m (PARU50/PARD50*100)</v>
          </cell>
        </row>
        <row r="33">
          <cell r="A33" t="str">
            <v>albedo of PAR 8m (PARU08/PARD08*100)</v>
          </cell>
        </row>
        <row r="34">
          <cell r="A34" t="str">
            <v>body temperature of CNR4</v>
          </cell>
        </row>
        <row r="35">
          <cell r="A35" t="str">
            <v>cal fac for soil heat flux 4</v>
          </cell>
        </row>
        <row r="36">
          <cell r="A36" t="str">
            <v>cal fac for soil heat flux 5</v>
          </cell>
        </row>
        <row r="37">
          <cell r="A37" t="str">
            <v>cal fac for soil heat flux 6</v>
          </cell>
        </row>
        <row r="38">
          <cell r="A38" t="str">
            <v>cal fac for soil heat flux 6</v>
          </cell>
        </row>
        <row r="39">
          <cell r="A39" t="str">
            <v>CO2-concentration (14m)</v>
          </cell>
        </row>
        <row r="40">
          <cell r="A40" t="str">
            <v>CO2-concentration (1m)</v>
          </cell>
        </row>
        <row r="41">
          <cell r="A41" t="str">
            <v>CO2-concentration (0.1m)</v>
          </cell>
        </row>
        <row r="42">
          <cell r="A42" t="str">
            <v>CO2-concentration (0.4m)</v>
          </cell>
        </row>
        <row r="43">
          <cell r="A43" t="str">
            <v>CO2-concentration (10m)</v>
          </cell>
        </row>
        <row r="44">
          <cell r="A44" t="str">
            <v>CO2-concentration (22m)</v>
          </cell>
        </row>
        <row r="45">
          <cell r="A45" t="str">
            <v>CO2-concentration (29m)</v>
          </cell>
        </row>
        <row r="46">
          <cell r="A46" t="str">
            <v>CO2-concentration (2m)</v>
          </cell>
        </row>
        <row r="47">
          <cell r="A47" t="str">
            <v>CO2-concentration (33m)</v>
          </cell>
        </row>
        <row r="48">
          <cell r="A48" t="str">
            <v>CO2-concentration (38m)</v>
          </cell>
        </row>
        <row r="49">
          <cell r="A49" t="str">
            <v>CO2-concentration (49m)</v>
          </cell>
        </row>
        <row r="50">
          <cell r="A50" t="str">
            <v>CO2-concentration (49m)</v>
          </cell>
        </row>
        <row r="51">
          <cell r="A51" t="str">
            <v>CO2-concentration (4m)</v>
          </cell>
        </row>
        <row r="52">
          <cell r="A52" t="str">
            <v>CO2-concentration (8m)</v>
          </cell>
        </row>
        <row r="53">
          <cell r="A53" t="str">
            <v>dendrometer tree 022</v>
          </cell>
        </row>
        <row r="54">
          <cell r="A54" t="str">
            <v>dendrometer tree 025</v>
          </cell>
        </row>
        <row r="55">
          <cell r="A55" t="str">
            <v>dendrometer tree 026</v>
          </cell>
        </row>
        <row r="56">
          <cell r="A56" t="str">
            <v>dendrometer tree 027</v>
          </cell>
        </row>
        <row r="57">
          <cell r="A57" t="str">
            <v>dendrometer tree 028</v>
          </cell>
        </row>
        <row r="58">
          <cell r="A58" t="str">
            <v>dendrometer tree 029</v>
          </cell>
        </row>
        <row r="59">
          <cell r="A59" t="str">
            <v>dendrometer tree 029</v>
          </cell>
        </row>
        <row r="60">
          <cell r="A60" t="str">
            <v>dendrometer tree 030</v>
          </cell>
        </row>
        <row r="61">
          <cell r="A61" t="str">
            <v>dendrometer tree 030 radial</v>
          </cell>
        </row>
        <row r="62">
          <cell r="A62" t="str">
            <v>dendrometer tree 033</v>
          </cell>
        </row>
        <row r="63">
          <cell r="A63" t="str">
            <v>dendrometer tree 035</v>
          </cell>
        </row>
        <row r="64">
          <cell r="A64" t="str">
            <v>dendrometer tree 048</v>
          </cell>
        </row>
        <row r="65">
          <cell r="A65" t="str">
            <v>dendrometer tree 050</v>
          </cell>
        </row>
        <row r="66">
          <cell r="A66" t="str">
            <v>dendrometer tree 050 radial</v>
          </cell>
        </row>
        <row r="67">
          <cell r="A67" t="str">
            <v>dendrometer tree 056</v>
          </cell>
        </row>
        <row r="68">
          <cell r="A68" t="str">
            <v>dendrometer tree 057</v>
          </cell>
        </row>
        <row r="69">
          <cell r="A69" t="str">
            <v>dendrometer tree 058</v>
          </cell>
        </row>
        <row r="70">
          <cell r="A70" t="str">
            <v>dendrometer tree 060</v>
          </cell>
        </row>
        <row r="71">
          <cell r="A71" t="str">
            <v>dendrometer tree 066</v>
          </cell>
        </row>
        <row r="72">
          <cell r="A72" t="str">
            <v>dendrometer tree 067</v>
          </cell>
        </row>
        <row r="73">
          <cell r="A73" t="str">
            <v>dendrometer tree 068</v>
          </cell>
        </row>
        <row r="74">
          <cell r="A74" t="str">
            <v>dendrometer tree 077</v>
          </cell>
        </row>
        <row r="75">
          <cell r="A75" t="str">
            <v>dendrometer tree 080</v>
          </cell>
        </row>
        <row r="76">
          <cell r="A76" t="str">
            <v>dendrometer tree 081</v>
          </cell>
        </row>
        <row r="77">
          <cell r="A77" t="str">
            <v>dendrometer tree 106</v>
          </cell>
        </row>
        <row r="78">
          <cell r="A78" t="str">
            <v>dendrometer tree 108 radial</v>
          </cell>
        </row>
        <row r="79">
          <cell r="A79" t="str">
            <v>dendrometer tree 108</v>
          </cell>
        </row>
        <row r="80">
          <cell r="A80" t="str">
            <v>dendrometer tree 114</v>
          </cell>
        </row>
        <row r="81">
          <cell r="A81" t="str">
            <v>dendrometer tree 114</v>
          </cell>
        </row>
        <row r="82">
          <cell r="A82" t="str">
            <v>dendrometer tree 115</v>
          </cell>
        </row>
        <row r="83">
          <cell r="A83" t="str">
            <v>dendrometer tree 128</v>
          </cell>
        </row>
        <row r="84">
          <cell r="A84" t="str">
            <v>dendrometer tree 129</v>
          </cell>
        </row>
        <row r="85">
          <cell r="A85" t="str">
            <v>dendrometer tree 136</v>
          </cell>
        </row>
        <row r="86">
          <cell r="A86" t="str">
            <v>dendrometer tree 143</v>
          </cell>
        </row>
        <row r="87">
          <cell r="A87" t="str">
            <v>dendrometer tree 151</v>
          </cell>
        </row>
        <row r="88">
          <cell r="A88" t="str">
            <v>dendrometer tree 158</v>
          </cell>
        </row>
        <row r="89">
          <cell r="A89" t="str">
            <v>dendrometer tree 185</v>
          </cell>
        </row>
        <row r="90">
          <cell r="A90" t="str">
            <v>dendrometer tree 188</v>
          </cell>
        </row>
        <row r="91">
          <cell r="A91" t="str">
            <v>dendrometer tree 188</v>
          </cell>
        </row>
        <row r="92">
          <cell r="A92" t="str">
            <v>dendrometer tree 188 on channel dendro_301r</v>
          </cell>
        </row>
        <row r="93">
          <cell r="A93" t="str">
            <v>dendrometer tree 190</v>
          </cell>
        </row>
        <row r="94">
          <cell r="A94" t="str">
            <v>dendrometer tree 193</v>
          </cell>
        </row>
        <row r="95">
          <cell r="A95" t="str">
            <v>dendrometer tree 202</v>
          </cell>
        </row>
        <row r="96">
          <cell r="A96" t="str">
            <v>dendrometer tree 214</v>
          </cell>
        </row>
        <row r="97">
          <cell r="A97" t="str">
            <v>dendrometer tree 215</v>
          </cell>
        </row>
        <row r="98">
          <cell r="A98" t="str">
            <v>dendrometer tree 217</v>
          </cell>
        </row>
        <row r="99">
          <cell r="A99" t="str">
            <v>dendrometer tree 218</v>
          </cell>
        </row>
        <row r="100">
          <cell r="A100" t="str">
            <v>dendrometer tree 233</v>
          </cell>
        </row>
        <row r="101">
          <cell r="A101" t="str">
            <v>dendrometer tree 235</v>
          </cell>
        </row>
        <row r="102">
          <cell r="A102" t="str">
            <v>dendrometer tree 236</v>
          </cell>
        </row>
        <row r="103">
          <cell r="A103" t="str">
            <v>dendrometer tree 282</v>
          </cell>
        </row>
        <row r="104">
          <cell r="A104" t="str">
            <v>dendrometer tree 301</v>
          </cell>
        </row>
        <row r="105">
          <cell r="A105" t="str">
            <v>dendrometer tree 301 radial</v>
          </cell>
        </row>
        <row r="106">
          <cell r="A106" t="str">
            <v>dendrometer tree 301 radial-not present anymore by fault</v>
          </cell>
        </row>
        <row r="107">
          <cell r="A107" t="str">
            <v>dendrometer tree 301 radial-not present anymore by fault</v>
          </cell>
        </row>
        <row r="108">
          <cell r="A108" t="str">
            <v>dendrometer tree 301 radial-not present thereafter by fault</v>
          </cell>
        </row>
        <row r="109">
          <cell r="A109" t="str">
            <v>dew point temperature 33m from Tair33HMP and RH33HMP</v>
          </cell>
        </row>
        <row r="110">
          <cell r="A110" t="str">
            <v>dew point temperature 50m from Tair50HMP and RH50HMP</v>
          </cell>
        </row>
        <row r="111">
          <cell r="A111" t="str">
            <v>dew point temperature 8m from Tair08WXT and RH08WXT</v>
          </cell>
        </row>
        <row r="112">
          <cell r="A112" t="str">
            <v>Dewpointmirror measures - No DCC - No controlling</v>
          </cell>
        </row>
        <row r="113">
          <cell r="A113" t="str">
            <v>diag for snow/vegetation height</v>
          </cell>
        </row>
        <row r="114">
          <cell r="A114" t="str">
            <v>diffuse radiation</v>
          </cell>
        </row>
        <row r="115">
          <cell r="A115" t="str">
            <v>distance to target from snow depth sensor</v>
          </cell>
        </row>
        <row r="116">
          <cell r="A116" t="str">
            <v>dew point mirror air temp from dew point mirror</v>
          </cell>
        </row>
        <row r="117">
          <cell r="A117" t="str">
            <v xml:space="preserve">dew point mirror alarm </v>
          </cell>
        </row>
        <row r="118">
          <cell r="A118" t="str">
            <v>dew point mirror- cooling of peltier- percentage of a 10 minute interval</v>
          </cell>
        </row>
        <row r="119">
          <cell r="A119" t="str">
            <v>dew point mirror dew point temperature from dew point mirror</v>
          </cell>
        </row>
        <row r="120">
          <cell r="A120" t="str">
            <v>dew point mirror flow dew point mirror</v>
          </cell>
        </row>
        <row r="121">
          <cell r="A121" t="str">
            <v>dew point mirror heating of peltier - percentage of a 10 minute interval</v>
          </cell>
        </row>
        <row r="122">
          <cell r="A122" t="str">
            <v>dew point mirror Mirror Signal Level</v>
          </cell>
        </row>
        <row r="123">
          <cell r="A123" t="str">
            <v>dew point mirror peltier controlling - digital output</v>
          </cell>
        </row>
        <row r="124">
          <cell r="A124" t="str">
            <v>dew point mirror peltier cooling digital output</v>
          </cell>
        </row>
        <row r="125">
          <cell r="A125" t="str">
            <v>dew point mirror peltier heating - digital output</v>
          </cell>
        </row>
        <row r="126">
          <cell r="A126" t="str">
            <v>dew point mirror peltier neither heating nor cooling - percentage of a 10 minute interval</v>
          </cell>
        </row>
        <row r="127">
          <cell r="A127" t="str">
            <v>dew point mirror rel humidity from dew point temp</v>
          </cell>
        </row>
        <row r="128">
          <cell r="A128" t="str">
            <v>Dummy</v>
          </cell>
        </row>
        <row r="129">
          <cell r="A129" t="str">
            <v>H2O-concentration (0.1m)</v>
          </cell>
        </row>
        <row r="130">
          <cell r="A130" t="str">
            <v>H2O-concentration (0.4m)</v>
          </cell>
        </row>
        <row r="131">
          <cell r="A131" t="str">
            <v>H2O-concentration (10m)</v>
          </cell>
        </row>
        <row r="132">
          <cell r="A132" t="str">
            <v>H2O-concentration (14m)</v>
          </cell>
        </row>
        <row r="133">
          <cell r="A133" t="str">
            <v>H2O-concentration (1m)</v>
          </cell>
        </row>
        <row r="134">
          <cell r="A134" t="str">
            <v>H2O-concentration (22m)</v>
          </cell>
        </row>
        <row r="135">
          <cell r="A135" t="str">
            <v>H2O-concentration (29m)</v>
          </cell>
        </row>
        <row r="136">
          <cell r="A136" t="str">
            <v>H2O-concentration (2m)</v>
          </cell>
        </row>
        <row r="137">
          <cell r="A137" t="str">
            <v>H2O-concentration (33m)</v>
          </cell>
        </row>
        <row r="138">
          <cell r="A138" t="str">
            <v>H2O-concentration (38m)</v>
          </cell>
        </row>
        <row r="139">
          <cell r="A139" t="str">
            <v>H2O-concentration (49m)</v>
          </cell>
        </row>
        <row r="140">
          <cell r="A140" t="str">
            <v>H2O-concentration (49m)</v>
          </cell>
        </row>
        <row r="141">
          <cell r="A141" t="str">
            <v>H2O-concentration (4m)</v>
          </cell>
        </row>
        <row r="142">
          <cell r="A142" t="str">
            <v>H2O-concentration (8m)</v>
          </cell>
        </row>
        <row r="143">
          <cell r="A143" t="str">
            <v>hail (WXT- 2m)</v>
          </cell>
        </row>
        <row r="144">
          <cell r="A144" t="str">
            <v>hail (WXT- 8m)</v>
          </cell>
        </row>
        <row r="145">
          <cell r="A145" t="str">
            <v>infrared temperature of surface 2m</v>
          </cell>
        </row>
        <row r="146">
          <cell r="A146" t="str">
            <v>infrared temperature of surface 50m- north</v>
          </cell>
        </row>
        <row r="147">
          <cell r="A147" t="str">
            <v>infrared temperature of surface 50m- south</v>
          </cell>
        </row>
        <row r="148">
          <cell r="A148" t="str">
            <v>logger panel temperature CR1000-BC1</v>
          </cell>
        </row>
        <row r="149">
          <cell r="A149" t="str">
            <v>logger panel temperature CR1000-BC2</v>
          </cell>
        </row>
        <row r="150">
          <cell r="A150" t="str">
            <v>logger panel temperature CR1000-BC3</v>
          </cell>
        </row>
        <row r="151">
          <cell r="A151" t="str">
            <v>logger panel temperature CR1000-T5</v>
          </cell>
        </row>
        <row r="152">
          <cell r="A152" t="str">
            <v>logger panel temperature T1</v>
          </cell>
        </row>
        <row r="153">
          <cell r="A153" t="str">
            <v>logger panel temperature T2</v>
          </cell>
        </row>
        <row r="154">
          <cell r="A154" t="str">
            <v>logger panel temperature T3</v>
          </cell>
        </row>
        <row r="155">
          <cell r="A155" t="str">
            <v>profile analyser cell pressure</v>
          </cell>
        </row>
        <row r="156">
          <cell r="A156" t="str">
            <v>logger panel temperature T6</v>
          </cell>
        </row>
        <row r="157">
          <cell r="A157" t="str">
            <v>Logger voltage CR1000-BC1</v>
          </cell>
        </row>
        <row r="158">
          <cell r="A158" t="str">
            <v>Logger voltage CR1000-BC2</v>
          </cell>
        </row>
        <row r="159">
          <cell r="A159" t="str">
            <v>Logger voltage CR1000-BC3</v>
          </cell>
        </row>
        <row r="160">
          <cell r="A160" t="str">
            <v>Logger voltage CR1000-T5</v>
          </cell>
        </row>
        <row r="161">
          <cell r="A161" t="str">
            <v>Logger voltage T1</v>
          </cell>
        </row>
        <row r="162">
          <cell r="A162" t="str">
            <v>Logger voltage T2</v>
          </cell>
        </row>
        <row r="163">
          <cell r="A163" t="str">
            <v>Logger voltage T3</v>
          </cell>
        </row>
        <row r="164">
          <cell r="A164" t="str">
            <v>profile analyser cell temperature</v>
          </cell>
        </row>
        <row r="165">
          <cell r="A165" t="str">
            <v>Logger voltage T6</v>
          </cell>
        </row>
        <row r="166">
          <cell r="A166" t="str">
            <v>long wave radiation (in)</v>
          </cell>
        </row>
        <row r="167">
          <cell r="A167" t="str">
            <v>long wave radiation (out)</v>
          </cell>
        </row>
        <row r="168">
          <cell r="A168" t="str">
            <v>net radiation (from SWDR SWUR LWDR LWUR)</v>
          </cell>
        </row>
        <row r="169">
          <cell r="A169" t="str">
            <v>photosynthetic active radiation 14.2m (in)</v>
          </cell>
        </row>
        <row r="170">
          <cell r="A170" t="str">
            <v>photosynthetic active radiation 22m (in)</v>
          </cell>
        </row>
        <row r="171">
          <cell r="A171" t="str">
            <v>photosynthetic active radiation 2m (in)</v>
          </cell>
        </row>
        <row r="172">
          <cell r="A172" t="str">
            <v>photosynthetic active radiation 4m (in)</v>
          </cell>
        </row>
        <row r="173">
          <cell r="A173" t="str">
            <v>photosynthetic active radiation 50m (in)</v>
          </cell>
        </row>
        <row r="174">
          <cell r="A174" t="str">
            <v>photosynthetic active radiation 50m (out)</v>
          </cell>
        </row>
        <row r="175">
          <cell r="A175" t="str">
            <v>photosynthetic active radiation 8m (in)</v>
          </cell>
        </row>
        <row r="176">
          <cell r="A176" t="str">
            <v>photosynthetic active radiation 8m (out)</v>
          </cell>
        </row>
        <row r="177">
          <cell r="A177" t="str">
            <v>potential temperature 1m from Tair01PT</v>
          </cell>
        </row>
        <row r="178">
          <cell r="A178" t="str">
            <v>potential temperature 2m from Tair02PT</v>
          </cell>
        </row>
        <row r="179">
          <cell r="A179" t="str">
            <v>potential temperature 4m from Tair04PT</v>
          </cell>
        </row>
        <row r="180">
          <cell r="A180" t="str">
            <v>potential temperature 50m from Tair50HMP airpres50</v>
          </cell>
        </row>
        <row r="181">
          <cell r="A181" t="str">
            <v>potential temperature 8m (from Tair08PT and airpres08WXT)</v>
          </cell>
        </row>
        <row r="182">
          <cell r="A182" t="str">
            <v>precipitation (top of tower)</v>
          </cell>
        </row>
        <row r="183">
          <cell r="A183" t="str">
            <v>precipitation (WXT- 2m)</v>
          </cell>
        </row>
        <row r="184">
          <cell r="A184" t="str">
            <v>precipitation (WXT- 9m)</v>
          </cell>
        </row>
        <row r="185">
          <cell r="A185" t="str">
            <v>profile analyser flow (14m)</v>
          </cell>
        </row>
        <row r="186">
          <cell r="A186" t="str">
            <v>profile analyser flow (0.1m)</v>
          </cell>
        </row>
        <row r="187">
          <cell r="A187" t="str">
            <v>profile analyser flow (0.4m)</v>
          </cell>
        </row>
        <row r="188">
          <cell r="A188" t="str">
            <v>profile analyser flow (1m)</v>
          </cell>
        </row>
        <row r="189">
          <cell r="A189" t="str">
            <v>profile analyser flow (10m)</v>
          </cell>
        </row>
        <row r="190">
          <cell r="A190" t="str">
            <v>profile analyser flow (22m)</v>
          </cell>
        </row>
        <row r="191">
          <cell r="A191" t="str">
            <v>profile analyser flow (29m)</v>
          </cell>
        </row>
        <row r="192">
          <cell r="A192" t="str">
            <v>profile analyser flow (2m)</v>
          </cell>
        </row>
        <row r="193">
          <cell r="A193" t="str">
            <v>profile analyser flow (33m)</v>
          </cell>
        </row>
        <row r="194">
          <cell r="A194" t="str">
            <v>profile analyser flow (38m)</v>
          </cell>
        </row>
        <row r="195">
          <cell r="A195" t="str">
            <v>profile analyser flow (49m)</v>
          </cell>
        </row>
        <row r="196">
          <cell r="A196" t="str">
            <v>profile analyser flow (49m)</v>
          </cell>
        </row>
        <row r="197">
          <cell r="A197" t="str">
            <v>profile analyser flow (4m)</v>
          </cell>
        </row>
        <row r="198">
          <cell r="A198" t="str">
            <v>profile analyser flow (8m)</v>
          </cell>
        </row>
        <row r="199">
          <cell r="A199" t="str">
            <v>logger panel temperature T4</v>
          </cell>
        </row>
        <row r="200">
          <cell r="A200" t="str">
            <v>Logger voltage T4</v>
          </cell>
        </row>
        <row r="201">
          <cell r="A201" t="str">
            <v>radiation temperature of surface from LWUR</v>
          </cell>
        </row>
        <row r="202">
          <cell r="A202" t="str">
            <v>sap flow tree 022- 20mm- east</v>
          </cell>
        </row>
        <row r="203">
          <cell r="A203" t="str">
            <v>sap flow tree 022- 20mm- north-east</v>
          </cell>
        </row>
        <row r="204">
          <cell r="A204" t="str">
            <v>sap flow tree 022- 20mm- north-west</v>
          </cell>
        </row>
        <row r="205">
          <cell r="A205" t="str">
            <v>sap flow tree 022- 40mm- south</v>
          </cell>
        </row>
        <row r="206">
          <cell r="A206" t="str">
            <v>sap flow tree 026- 10mm- east</v>
          </cell>
        </row>
        <row r="207">
          <cell r="A207" t="str">
            <v>sap flow tree 026- 10mm- south</v>
          </cell>
        </row>
        <row r="208">
          <cell r="A208" t="str">
            <v>sap flow tree 026- 20mm- west</v>
          </cell>
        </row>
        <row r="209">
          <cell r="A209" t="str">
            <v>sap flow tree 026- 30mm- north</v>
          </cell>
        </row>
        <row r="210">
          <cell r="A210" t="str">
            <v>sap flow tree 027- 20mm- north</v>
          </cell>
        </row>
        <row r="211">
          <cell r="A211" t="str">
            <v>sap flow tree 027- 20mm- north-east</v>
          </cell>
        </row>
        <row r="212">
          <cell r="A212" t="str">
            <v>sap flow tree 027- 43mm- south-east</v>
          </cell>
        </row>
        <row r="213">
          <cell r="A213" t="str">
            <v>sap flow tree 027- 43mm- south-east- natural temp grad 1</v>
          </cell>
        </row>
        <row r="214">
          <cell r="A214" t="str">
            <v>sap flow tree 027- 43mm- south-east- natural temp grad 2</v>
          </cell>
        </row>
        <row r="215">
          <cell r="A215" t="str">
            <v>sap flow tree 027- 43mm- south-east- natural temp grad mean</v>
          </cell>
        </row>
        <row r="216">
          <cell r="A216" t="str">
            <v>sap flow tree 027- 60mm- south-west</v>
          </cell>
        </row>
        <row r="217">
          <cell r="A217" t="str">
            <v>sap flow tree 027- 80mm- north-west</v>
          </cell>
        </row>
        <row r="218">
          <cell r="A218" t="str">
            <v>sap flow tree 028- 20mm- south-east</v>
          </cell>
        </row>
        <row r="219">
          <cell r="A219" t="str">
            <v>sap flow tree 028- 20mm- south-west</v>
          </cell>
        </row>
        <row r="220">
          <cell r="A220" t="str">
            <v>sap flow tree 028- 43mm- west</v>
          </cell>
        </row>
        <row r="221">
          <cell r="A221" t="str">
            <v>sap flow tree 028- 43mm- west- natural temp grad 1</v>
          </cell>
        </row>
        <row r="222">
          <cell r="A222" t="str">
            <v>sap flow tree 028- 43mm- west- natural temp grad 2</v>
          </cell>
        </row>
        <row r="223">
          <cell r="A223" t="str">
            <v>sap flow tree 028- 43mm- west- natural temp grad mean</v>
          </cell>
        </row>
        <row r="224">
          <cell r="A224" t="str">
            <v>sap flow tree 028- 60mm- north-east</v>
          </cell>
        </row>
        <row r="225">
          <cell r="A225" t="str">
            <v>sap flow tree 028- 80mm- east</v>
          </cell>
        </row>
        <row r="226">
          <cell r="A226" t="str">
            <v>sap flow tree 029- 20mm- east</v>
          </cell>
        </row>
        <row r="227">
          <cell r="A227" t="str">
            <v>sap flow tree 029- 20mm- south-west</v>
          </cell>
        </row>
        <row r="228">
          <cell r="A228" t="str">
            <v>sap flow tree 029- 20mm- north</v>
          </cell>
        </row>
        <row r="229">
          <cell r="A229" t="str">
            <v>sap flow tree 029- 20mm- north- natural temp grad 1</v>
          </cell>
        </row>
        <row r="230">
          <cell r="A230" t="str">
            <v>sap flow tree 029- 20mm- north- natural temp grad 2</v>
          </cell>
        </row>
        <row r="231">
          <cell r="A231" t="str">
            <v>sap flow tree 029- 20mm- north- natural temp grad mean</v>
          </cell>
        </row>
        <row r="232">
          <cell r="A232" t="str">
            <v>sap flow tree 029- 43mm- south-east</v>
          </cell>
        </row>
        <row r="233">
          <cell r="A233" t="str">
            <v>sap flow tree 029- 43mm- south-east- natural temp grad 1</v>
          </cell>
        </row>
        <row r="234">
          <cell r="A234" t="str">
            <v>sap flow tree 029- 43mm- south-east- natural temp grad 2</v>
          </cell>
        </row>
        <row r="235">
          <cell r="A235" t="str">
            <v>sap flow tree 029- 43mm- south-east- natural temp grad mean</v>
          </cell>
        </row>
        <row r="236">
          <cell r="A236" t="str">
            <v>sap flow tree 029- 60mm- north-west</v>
          </cell>
        </row>
        <row r="237">
          <cell r="A237" t="str">
            <v>sap flow tree 029- 80mm- north-east</v>
          </cell>
        </row>
        <row r="238">
          <cell r="A238" t="str">
            <v>sap flow tree 030- 10mm- north</v>
          </cell>
        </row>
        <row r="239">
          <cell r="A239" t="str">
            <v>sap flow tree 030- 10mm- west</v>
          </cell>
        </row>
        <row r="240">
          <cell r="A240" t="str">
            <v>sap flow tree 030- 20mm- south</v>
          </cell>
        </row>
        <row r="241">
          <cell r="A241" t="str">
            <v>sap flow tree 030- 30mm- east</v>
          </cell>
        </row>
        <row r="242">
          <cell r="A242" t="str">
            <v>sap flow tree 033- 20mm- north-east</v>
          </cell>
        </row>
        <row r="243">
          <cell r="A243" t="str">
            <v>sap flow tree 033- 20mm- north-east</v>
          </cell>
        </row>
        <row r="244">
          <cell r="A244" t="str">
            <v>sap flow tree 033- 20mm- north-east- natural temp grad 1</v>
          </cell>
        </row>
        <row r="245">
          <cell r="A245" t="str">
            <v>sap flow tree 033- 20mm- north-east- natural temp grad 2</v>
          </cell>
        </row>
        <row r="246">
          <cell r="A246" t="str">
            <v>sap flow tree 033- 20mm- north-east- natural temp grad mean</v>
          </cell>
        </row>
        <row r="247">
          <cell r="A247" t="str">
            <v>sap flow tree 035- 10mm- north</v>
          </cell>
        </row>
        <row r="248">
          <cell r="A248" t="str">
            <v>sap flow tree 035- 10mm- south</v>
          </cell>
        </row>
        <row r="249">
          <cell r="A249" t="str">
            <v>sap flow tree 035- 20mm- east</v>
          </cell>
        </row>
        <row r="250">
          <cell r="A250" t="str">
            <v>sap flow tree 035- 30mm- west</v>
          </cell>
        </row>
        <row r="251">
          <cell r="A251" t="str">
            <v>sap flow tree 048- 20mm- north</v>
          </cell>
        </row>
        <row r="252">
          <cell r="A252" t="str">
            <v>sap flow tree 048- 20mm- north- natural temp grad 1</v>
          </cell>
        </row>
        <row r="253">
          <cell r="A253" t="str">
            <v>sap flow tree 048- 20mm- north- natural temp grad 2</v>
          </cell>
        </row>
        <row r="254">
          <cell r="A254" t="str">
            <v>sap flow tree 048- 20mm- north- natural temp grad mean</v>
          </cell>
        </row>
        <row r="255">
          <cell r="A255" t="str">
            <v>sap flow tree 050- 10mm- north-east</v>
          </cell>
        </row>
        <row r="256">
          <cell r="A256" t="str">
            <v>sap flow tree 050- 10mm- south-west</v>
          </cell>
        </row>
        <row r="257">
          <cell r="A257" t="str">
            <v>sap flow tree 050- 20mm- east</v>
          </cell>
        </row>
        <row r="258">
          <cell r="A258" t="str">
            <v>sap flow tree 050- 20mm- north</v>
          </cell>
        </row>
        <row r="259">
          <cell r="A259" t="str">
            <v>sap flow tree 050- 20mm- north</v>
          </cell>
        </row>
        <row r="260">
          <cell r="A260" t="str">
            <v>sap flow tree 050- 20mm- west</v>
          </cell>
        </row>
        <row r="261">
          <cell r="A261" t="str">
            <v>sap flow tree 050- 30mm- south-east</v>
          </cell>
        </row>
        <row r="262">
          <cell r="A262" t="str">
            <v>sap flow tree 050- 40mm- north-west</v>
          </cell>
        </row>
        <row r="263">
          <cell r="A263" t="str">
            <v>sap flow tree 050- 40mm- west</v>
          </cell>
        </row>
        <row r="264">
          <cell r="A264" t="str">
            <v>sap flow tree 056- 20mm- north</v>
          </cell>
        </row>
        <row r="265">
          <cell r="A265" t="str">
            <v>sap flow tree 056- 20mm- north- natural temp grad 1</v>
          </cell>
        </row>
        <row r="266">
          <cell r="A266" t="str">
            <v>sap flow tree 056- 20mm- north- natural temp grad 2</v>
          </cell>
        </row>
        <row r="267">
          <cell r="A267" t="str">
            <v>sap flow tree 057 - 20mm - north-east -1st installation</v>
          </cell>
        </row>
        <row r="268">
          <cell r="A268" t="str">
            <v>sap flow tree 057 - 20mm - north-east -2nd installation</v>
          </cell>
        </row>
        <row r="269">
          <cell r="A269" t="str">
            <v>sap flow tree 057 - 20mm - north-east -3rd installation</v>
          </cell>
        </row>
        <row r="270">
          <cell r="A270" t="str">
            <v>sap flow tree 057 - 20mm - north-east natural temp grad 1-1st installation</v>
          </cell>
        </row>
        <row r="271">
          <cell r="A271" t="str">
            <v>sap flow tree 057 - 20mm - north-east natural temp grad 1-2nd installation</v>
          </cell>
        </row>
        <row r="272">
          <cell r="A272" t="str">
            <v>sap flow tree 057 - 20mm - north-east natural temp grad 2-1st installation</v>
          </cell>
        </row>
        <row r="273">
          <cell r="A273" t="str">
            <v>sap flow tree 057 - 20mm - north-east natural temp grad 2-2nd installation</v>
          </cell>
        </row>
        <row r="274">
          <cell r="A274" t="str">
            <v>sap flow tree 057- 20mm- north</v>
          </cell>
        </row>
        <row r="275">
          <cell r="A275" t="str">
            <v>sap flow tree 057- 20mm- north- natural temp grad 1</v>
          </cell>
        </row>
        <row r="276">
          <cell r="A276" t="str">
            <v>sap flow tree 057- 20mm- north- natural temp grad 2</v>
          </cell>
        </row>
        <row r="277">
          <cell r="A277" t="str">
            <v>sap flow tree 057- 20mm- south-east</v>
          </cell>
        </row>
        <row r="278">
          <cell r="A278" t="str">
            <v>sap flow tree 057- 43mm- north-west</v>
          </cell>
        </row>
        <row r="279">
          <cell r="A279" t="str">
            <v>sap flow tree 057- 43mm- north-west- natural temp grad 1</v>
          </cell>
        </row>
        <row r="280">
          <cell r="A280" t="str">
            <v>sap flow tree 057- 43mm- north-west- natural temp grad 2</v>
          </cell>
        </row>
        <row r="281">
          <cell r="A281" t="str">
            <v>sap flow tree 058 - 20mm - north-west -1st installation</v>
          </cell>
        </row>
        <row r="282">
          <cell r="A282" t="str">
            <v>sap flow tree 058 - 20mm - north-west -2nd installation</v>
          </cell>
        </row>
        <row r="283">
          <cell r="A283" t="str">
            <v>sap flow tree 058 - 20mm - north-west -3rd installation</v>
          </cell>
        </row>
        <row r="284">
          <cell r="A284" t="str">
            <v>sap flow tree 058 - 20mm - north-west natural temp grad 1-1st installation</v>
          </cell>
        </row>
        <row r="285">
          <cell r="A285" t="str">
            <v>sap flow tree 058 - 20mm - north-west natural temp grad 1-2nd installation</v>
          </cell>
        </row>
        <row r="286">
          <cell r="A286" t="str">
            <v>sap flow tree 058 - 20mm - north-west natural temp grad 2-1st installation</v>
          </cell>
        </row>
        <row r="287">
          <cell r="A287" t="str">
            <v>sap flow tree 058 - 20mm - north-west natural temp grad 2-2nd installation</v>
          </cell>
        </row>
        <row r="288">
          <cell r="A288" t="str">
            <v>sap flow tree 058- 20mm- east-north-east</v>
          </cell>
        </row>
        <row r="289">
          <cell r="A289" t="str">
            <v>sap flow tree 058- 20mm- east-north-east- natural temp grad 1</v>
          </cell>
        </row>
        <row r="290">
          <cell r="A290" t="str">
            <v>sap flow tree 058- 20mm- east-north-east- natural temp grad 2</v>
          </cell>
        </row>
        <row r="291">
          <cell r="A291" t="str">
            <v>sap flow tree 058- 20mm- south</v>
          </cell>
        </row>
        <row r="292">
          <cell r="A292" t="str">
            <v>sap flow tree 058- 43mm- north</v>
          </cell>
        </row>
        <row r="293">
          <cell r="A293" t="str">
            <v>sap flow tree 058- 43mm- north- natural temp grad 1</v>
          </cell>
        </row>
        <row r="294">
          <cell r="A294" t="str">
            <v>sap flow tree 058- 43mm- north- natural temp grad 2</v>
          </cell>
        </row>
        <row r="295">
          <cell r="A295" t="str">
            <v>sap flow tree 068- 20mm- north-west</v>
          </cell>
        </row>
        <row r="296">
          <cell r="A296" t="str">
            <v>sap flow tree 068- 20mm- south</v>
          </cell>
        </row>
        <row r="297">
          <cell r="A297" t="str">
            <v>sap flow tree 068- 43mm- north-east</v>
          </cell>
        </row>
        <row r="298">
          <cell r="A298" t="str">
            <v>sap flow tree 068- 43mm- north-east- natural temp grad 1</v>
          </cell>
        </row>
        <row r="299">
          <cell r="A299" t="str">
            <v>sap flow tree 068- 43mm- north-east- natural temp grad 2</v>
          </cell>
        </row>
        <row r="300">
          <cell r="A300" t="str">
            <v>sap flow tree 077- 20mm- north-east</v>
          </cell>
        </row>
        <row r="301">
          <cell r="A301" t="str">
            <v>sap flow tree 077- 20mm- south-west</v>
          </cell>
        </row>
        <row r="302">
          <cell r="A302" t="str">
            <v>sap flow tree 106 - 20mm - east - commertial</v>
          </cell>
        </row>
        <row r="303">
          <cell r="A303" t="str">
            <v>sap flow tree 106 - 20mm - east - commertial - natural temp grad 1</v>
          </cell>
        </row>
        <row r="304">
          <cell r="A304" t="str">
            <v>sap flow tree 106 - 20mm - east - commertial - natural temp grad 2</v>
          </cell>
        </row>
        <row r="305">
          <cell r="A305" t="str">
            <v>sap flow tree 106 - 43mm - north - natural temp grad 1</v>
          </cell>
        </row>
        <row r="306">
          <cell r="A306" t="str">
            <v>sap flow tree 106- 20mm- south</v>
          </cell>
        </row>
        <row r="307">
          <cell r="A307" t="str">
            <v>sap flow tree 106- 43mm- north</v>
          </cell>
        </row>
        <row r="308">
          <cell r="A308" t="str">
            <v>sap flow tree 106- 43mm- north- natural temp grad 2</v>
          </cell>
        </row>
        <row r="309">
          <cell r="A309" t="str">
            <v>sap flow tree 108 - 20mm - east-north-east - commertial</v>
          </cell>
        </row>
        <row r="310">
          <cell r="A310" t="str">
            <v>sap flow tree 108 - 20mm - east-north-east - commertial - natural temp grad 1</v>
          </cell>
        </row>
        <row r="311">
          <cell r="A311" t="str">
            <v>sap flow tree 108 - 20mm - east-north-east - commertial - natural temp grad 2</v>
          </cell>
        </row>
        <row r="312">
          <cell r="A312" t="str">
            <v>sap flow tree 108 - 20mm - North-1st installation</v>
          </cell>
        </row>
        <row r="313">
          <cell r="A313" t="str">
            <v>sap flow tree 108 - 20mm - North-2nd installation</v>
          </cell>
        </row>
        <row r="314">
          <cell r="A314" t="str">
            <v>sap flow tree 108 - 20mm - North-3rd installation</v>
          </cell>
        </row>
        <row r="315">
          <cell r="A315" t="str">
            <v>sap flow tree 108 - 20mm - North-natural temp grad 1-1st installation</v>
          </cell>
        </row>
        <row r="316">
          <cell r="A316" t="str">
            <v>sap flow tree 108 - 20mm - North-natural temp grad 1-2nd installation</v>
          </cell>
        </row>
        <row r="317">
          <cell r="A317" t="str">
            <v>sap flow tree 108 - 20mm - North-natural temp grad 2-1st installation</v>
          </cell>
        </row>
        <row r="318">
          <cell r="A318" t="str">
            <v>sap flow tree 108 - 20mm - North-natural temp grad 2-2nd installation</v>
          </cell>
        </row>
        <row r="319">
          <cell r="A319" t="str">
            <v>sap flow tree 108- 20mm- east</v>
          </cell>
        </row>
        <row r="320">
          <cell r="A320" t="str">
            <v>sap flow tree 108- 43mm- west</v>
          </cell>
        </row>
        <row r="321">
          <cell r="A321" t="str">
            <v>sap flow tree 108- 43mm- west- natural temp grad 1</v>
          </cell>
        </row>
        <row r="322">
          <cell r="A322" t="str">
            <v>sap flow tree 108- 43mm- west- natural temp grad 2</v>
          </cell>
        </row>
        <row r="323">
          <cell r="A323" t="str">
            <v>sap flow tree 114 - 20mm - north - commertial</v>
          </cell>
        </row>
        <row r="324">
          <cell r="A324" t="str">
            <v>sap flow tree 114 - 20mm - north - commertial - natural temp grad 1</v>
          </cell>
        </row>
        <row r="325">
          <cell r="A325" t="str">
            <v>sap flow tree 114 - 20mm - north - commertial - natural temp grad 2</v>
          </cell>
        </row>
        <row r="326">
          <cell r="A326" t="str">
            <v>sap flow tree 114 - 20mm - north-west-1st installation</v>
          </cell>
        </row>
        <row r="327">
          <cell r="A327" t="str">
            <v>sap flow tree 114 - 20mm - north-west-2nd installation</v>
          </cell>
        </row>
        <row r="328">
          <cell r="A328" t="str">
            <v>sap flow tree 114 - 20mm - north-west-natural temp grad 1-1st installation</v>
          </cell>
        </row>
        <row r="329">
          <cell r="A329" t="str">
            <v>sap flow tree 114 - 20mm - north-west-natural temp grad 1-2nd installation</v>
          </cell>
        </row>
        <row r="330">
          <cell r="A330" t="str">
            <v>sap flow tree 114 - 20mm - north-west-natural temp grad 2-1st installation</v>
          </cell>
        </row>
        <row r="331">
          <cell r="A331" t="str">
            <v>sap flow tree 114 - 20mm - north-west-natural temp grad 2-2nd installation</v>
          </cell>
        </row>
        <row r="332">
          <cell r="A332" t="str">
            <v>sap flow tree 114- 20mm- north-east</v>
          </cell>
        </row>
        <row r="333">
          <cell r="A333" t="str">
            <v>sap flow tree 114- 20mm- west</v>
          </cell>
        </row>
        <row r="334">
          <cell r="A334" t="str">
            <v>sap flow tree 114- 43mm- south-east</v>
          </cell>
        </row>
        <row r="335">
          <cell r="A335" t="str">
            <v>sap flow tree 114- 43mm- south-east- natural temp grad 1</v>
          </cell>
        </row>
        <row r="336">
          <cell r="A336" t="str">
            <v>sap flow tree 114- 43mm- south-east- natural temp grad 2</v>
          </cell>
        </row>
        <row r="337">
          <cell r="A337" t="str">
            <v>sap flow tree 143 - 20mm - north - commertial</v>
          </cell>
        </row>
        <row r="338">
          <cell r="A338" t="str">
            <v>sap flow tree 143 - 20mm - north - commertial - natural temp grad 1</v>
          </cell>
        </row>
        <row r="339">
          <cell r="A339" t="str">
            <v>sap flow tree 143 - 20mm - north - commertial - natural temp grad 2</v>
          </cell>
        </row>
        <row r="340">
          <cell r="A340" t="str">
            <v>sap flow tree 143- 20mm- west</v>
          </cell>
        </row>
        <row r="341">
          <cell r="A341" t="str">
            <v>sap flow tree 143- 43mm- east</v>
          </cell>
        </row>
        <row r="342">
          <cell r="A342" t="str">
            <v>sap flow tree 143- 43mm- east- natural temp grad 1</v>
          </cell>
        </row>
        <row r="343">
          <cell r="A343" t="str">
            <v>sap flow tree 143- 43mm- east- natural temp grad 2</v>
          </cell>
        </row>
        <row r="344">
          <cell r="A344" t="str">
            <v>sap flow tree 151- 10mm- north-west</v>
          </cell>
        </row>
        <row r="345">
          <cell r="A345" t="str">
            <v>sap flow tree 151- 10mm- south-east</v>
          </cell>
        </row>
        <row r="346">
          <cell r="A346" t="str">
            <v>sap flow tree 151- 20mm- south-west</v>
          </cell>
        </row>
        <row r="347">
          <cell r="A347" t="str">
            <v>sap flow tree 151- 30mm- south</v>
          </cell>
        </row>
        <row r="348">
          <cell r="A348" t="str">
            <v>sap flow tree 151- 40mm- north-east</v>
          </cell>
        </row>
        <row r="349">
          <cell r="A349" t="str">
            <v>sap flow tree 158 - 20mm - east-north-east - commertial</v>
          </cell>
        </row>
        <row r="350">
          <cell r="A350" t="str">
            <v>sap flow tree 158 - 20mm - east-north-east - commertial - natural temp grad 1</v>
          </cell>
        </row>
        <row r="351">
          <cell r="A351" t="str">
            <v>sap flow tree 158 - 20mm - east-north-east - commertial - natural temp grad 2</v>
          </cell>
        </row>
        <row r="352">
          <cell r="A352" t="str">
            <v>sap flow tree 158- 20mm- north</v>
          </cell>
        </row>
        <row r="353">
          <cell r="A353" t="str">
            <v>sap flow tree 158- 43mm- south</v>
          </cell>
        </row>
        <row r="354">
          <cell r="A354" t="str">
            <v>sap flow tree 158- 43mm- south- natural temp grad 1</v>
          </cell>
        </row>
        <row r="355">
          <cell r="A355" t="str">
            <v>sap flow tree 158- 43mm- south- natural temp grad 2</v>
          </cell>
        </row>
        <row r="356">
          <cell r="A356" t="str">
            <v>sap flow tree 185 - 10mm - ENE</v>
          </cell>
        </row>
        <row r="357">
          <cell r="A357" t="str">
            <v>sap flow tree 185 - 10mm - W</v>
          </cell>
        </row>
        <row r="358">
          <cell r="A358" t="str">
            <v>sap flow tree 185- 10mm- north</v>
          </cell>
        </row>
        <row r="359">
          <cell r="A359" t="str">
            <v>sap flow tree 185- 30mm- south</v>
          </cell>
        </row>
        <row r="360">
          <cell r="A360" t="str">
            <v>sap flow tree 188 - 20mm - ENE</v>
          </cell>
        </row>
        <row r="361">
          <cell r="A361" t="str">
            <v>sap flow tree 188 - 20mm - N</v>
          </cell>
        </row>
        <row r="362">
          <cell r="A362" t="str">
            <v>sap flow tree 188- 10mm- south-east</v>
          </cell>
        </row>
        <row r="363">
          <cell r="A363" t="str">
            <v>sap flow tree 188- 30mm- west</v>
          </cell>
        </row>
        <row r="364">
          <cell r="A364" t="str">
            <v>sap flow tree 188- 20mm- north-1st installation</v>
          </cell>
        </row>
        <row r="365">
          <cell r="A365" t="str">
            <v>sap flow tree 188- 20mm- north-2st installation</v>
          </cell>
        </row>
        <row r="366">
          <cell r="A366" t="str">
            <v>sap flow tree 190 - 10mm - N</v>
          </cell>
        </row>
        <row r="367">
          <cell r="A367" t="str">
            <v>sap flow tree 190- 10mm- west</v>
          </cell>
        </row>
        <row r="368">
          <cell r="A368" t="str">
            <v>sap flow tree 190- 30mm- east</v>
          </cell>
        </row>
        <row r="369">
          <cell r="A369" t="str">
            <v>sap flow tree 193 - 20mm - E</v>
          </cell>
        </row>
        <row r="370">
          <cell r="A370" t="str">
            <v>sap flow tree 193 - 20mm - E_NT1</v>
          </cell>
        </row>
        <row r="371">
          <cell r="A371" t="str">
            <v>sap flow tree 193 - 20mm - E_NT2</v>
          </cell>
        </row>
        <row r="372">
          <cell r="A372" t="str">
            <v>sap flow tree 193- 20mm- north</v>
          </cell>
        </row>
        <row r="373">
          <cell r="A373" t="str">
            <v>sap flow tree 193- 43mm- south</v>
          </cell>
        </row>
        <row r="374">
          <cell r="A374" t="str">
            <v>sap flow tree 193- 43mm- south- natural temp grad 1</v>
          </cell>
        </row>
        <row r="375">
          <cell r="A375" t="str">
            <v>sap flow tree 193- 43mm- south- natural temp grad 2</v>
          </cell>
        </row>
        <row r="376">
          <cell r="A376" t="str">
            <v>sap flow tree 193- 20mm- north-west-1st installation</v>
          </cell>
        </row>
        <row r="377">
          <cell r="A377" t="str">
            <v>sap flow tree 193- 20mm- north-west-2nd installation</v>
          </cell>
        </row>
        <row r="378">
          <cell r="A378" t="str">
            <v>sap flow tree 202- 20mm- south</v>
          </cell>
        </row>
        <row r="379">
          <cell r="A379" t="str">
            <v>sap flow tree 202- 20mm- west</v>
          </cell>
        </row>
        <row r="380">
          <cell r="A380" t="str">
            <v>sap flow tree 202- 30mm- east</v>
          </cell>
        </row>
        <row r="381">
          <cell r="A381" t="str">
            <v>sap flow tree 202- 40mm- north</v>
          </cell>
        </row>
        <row r="382">
          <cell r="A382" t="str">
            <v>sap flow tree 214 - 20mm - west</v>
          </cell>
        </row>
        <row r="383">
          <cell r="A383" t="str">
            <v>sap flow tree 214 - 20mm - west natural temp grad 1</v>
          </cell>
        </row>
        <row r="384">
          <cell r="A384" t="str">
            <v>sap flow tree 214 - 20mm - west natural temp grad 2</v>
          </cell>
        </row>
        <row r="385">
          <cell r="A385" t="str">
            <v>sap flow tree 214- 20mm- north</v>
          </cell>
        </row>
        <row r="386">
          <cell r="A386" t="str">
            <v>sap flow tree 214- 20mm- north-east</v>
          </cell>
        </row>
        <row r="387">
          <cell r="A387" t="str">
            <v>sap flow tree 214- 43mm- south-east</v>
          </cell>
        </row>
        <row r="388">
          <cell r="A388" t="str">
            <v>sap flow tree 214- 43mm- south-east- natural temp grad 1</v>
          </cell>
        </row>
        <row r="389">
          <cell r="A389" t="str">
            <v>sap flow tree 214- 43mm- south-east- natural temp grad 2</v>
          </cell>
        </row>
        <row r="390">
          <cell r="A390" t="str">
            <v>sap flow tree 214- 60mm- south-west</v>
          </cell>
        </row>
        <row r="391">
          <cell r="A391" t="str">
            <v>sap flow tree 214- 80mm- north-west</v>
          </cell>
        </row>
        <row r="392">
          <cell r="A392" t="str">
            <v>sap flow tree 215- 100mm- north</v>
          </cell>
        </row>
        <row r="393">
          <cell r="A393" t="str">
            <v>sap flow tree 215- 20mm- north-west</v>
          </cell>
        </row>
        <row r="394">
          <cell r="A394" t="str">
            <v>sap flow tree 215- 20mm- south</v>
          </cell>
        </row>
        <row r="395">
          <cell r="A395" t="str">
            <v>sap flow tree 215- 43mm- south-west</v>
          </cell>
        </row>
        <row r="396">
          <cell r="A396" t="str">
            <v>sap flow tree 215- 43mm- south-west- natural temp grad 1</v>
          </cell>
        </row>
        <row r="397">
          <cell r="A397" t="str">
            <v>sap flow tree 215- 43mm- south-west- natural temp grad 2</v>
          </cell>
        </row>
        <row r="398">
          <cell r="A398" t="str">
            <v>sap flow tree 215- 60mm- north-east</v>
          </cell>
        </row>
        <row r="399">
          <cell r="A399" t="str">
            <v>sap flow tree 215- 80mm- south-east</v>
          </cell>
        </row>
        <row r="400">
          <cell r="A400" t="str">
            <v>sap flow tree 068- 43mm- north-east- natural temp grad mean</v>
          </cell>
        </row>
        <row r="401">
          <cell r="A401" t="str">
            <v>sap flow tree 217- 100mm- north</v>
          </cell>
        </row>
        <row r="402">
          <cell r="A402" t="str">
            <v>sap flow tree 217- 20mm- south-east</v>
          </cell>
        </row>
        <row r="403">
          <cell r="A403" t="str">
            <v>sap flow tree 217- 20mm- south-west</v>
          </cell>
        </row>
        <row r="404">
          <cell r="A404" t="str">
            <v>sap flow tree 217- 43mm- north-east</v>
          </cell>
        </row>
        <row r="405">
          <cell r="A405" t="str">
            <v>sap flow tree 217- 43mm- north-east- natural temp grad 1</v>
          </cell>
        </row>
        <row r="406">
          <cell r="A406" t="str">
            <v>sap flow tree 217- 43mm- north-east- natural temp grad 2</v>
          </cell>
        </row>
        <row r="407">
          <cell r="A407" t="str">
            <v>sap flow tree 217- 43mm- north-east- natural temp grad mean</v>
          </cell>
        </row>
        <row r="408">
          <cell r="A408" t="str">
            <v>sap flow tree 217- 60mm- north-west</v>
          </cell>
        </row>
        <row r="409">
          <cell r="A409" t="str">
            <v>sap flow tree 217- 80mm- west</v>
          </cell>
        </row>
        <row r="410">
          <cell r="A410" t="str">
            <v>sap flow tree 218 - 20mm - north-east -1st installation</v>
          </cell>
        </row>
        <row r="411">
          <cell r="A411" t="str">
            <v>sap flow tree 218 - 20mm - north-east -2nd installation</v>
          </cell>
        </row>
        <row r="412">
          <cell r="A412" t="str">
            <v>sap flow tree 218 - 20mm - north-east 3rd installation</v>
          </cell>
        </row>
        <row r="413">
          <cell r="A413" t="str">
            <v>sap flow tree 218 - 20mm - north-east natural temp grad 1-1st installation</v>
          </cell>
        </row>
        <row r="414">
          <cell r="A414" t="str">
            <v>sap flow tree 218 - 20mm - north-east natural temp grad 1-2nd installation</v>
          </cell>
        </row>
        <row r="415">
          <cell r="A415" t="str">
            <v>sap flow tree 218 - 20mm - north-east natural temp grad 2-1st installation</v>
          </cell>
        </row>
        <row r="416">
          <cell r="A416" t="str">
            <v>sap flow tree 218 - 20mm - north-east natural temp grad mean-1st installation</v>
          </cell>
        </row>
        <row r="417">
          <cell r="A417" t="str">
            <v>sap flow tree 218 - 20mm - north-east natural temp grad 2-2nd installation</v>
          </cell>
        </row>
        <row r="418">
          <cell r="A418" t="str">
            <v>sap flow tree 218 - 20mm - north-east natural temp grad mean-2nd installation</v>
          </cell>
        </row>
        <row r="419">
          <cell r="A419" t="str">
            <v>sap flow tree 022 - 20mm - north-1st installation</v>
          </cell>
        </row>
        <row r="420">
          <cell r="A420" t="str">
            <v>sap flow tree 022 - 20mm - north-2nd installation</v>
          </cell>
        </row>
        <row r="421">
          <cell r="A421" t="str">
            <v>sap flow tree 029 - 20mm - north-east-1st installation</v>
          </cell>
        </row>
        <row r="422">
          <cell r="A422" t="str">
            <v>sap flow tree 029 - 20mm - north-east-2nd installation</v>
          </cell>
        </row>
        <row r="423">
          <cell r="A423" t="str">
            <v>sap flow tree 218- 20mm- east</v>
          </cell>
        </row>
        <row r="424">
          <cell r="A424" t="str">
            <v>sap flow tree 218- 20mm- north</v>
          </cell>
        </row>
        <row r="425">
          <cell r="A425" t="str">
            <v>sap flow tree 218- 20mm- south-east</v>
          </cell>
        </row>
        <row r="426">
          <cell r="A426" t="str">
            <v>sap flow tree 218- 40mm- north-west</v>
          </cell>
        </row>
        <row r="427">
          <cell r="A427" t="str">
            <v>sap flow tree 233 - 20mm - N</v>
          </cell>
        </row>
        <row r="428">
          <cell r="A428" t="str">
            <v>sap flow tree 233 - 20mm - N_NT1</v>
          </cell>
        </row>
        <row r="429">
          <cell r="A429" t="str">
            <v>sap flow tree 233 - 20mm - N_NT2</v>
          </cell>
        </row>
        <row r="430">
          <cell r="A430" t="str">
            <v>sap flow tree 233- 20mm- north-west</v>
          </cell>
        </row>
        <row r="431">
          <cell r="A431" t="str">
            <v>sap flow tree 233- 20mm- south</v>
          </cell>
        </row>
        <row r="432">
          <cell r="A432" t="str">
            <v>sap flow tree 233- 60mm- south-west</v>
          </cell>
        </row>
        <row r="433">
          <cell r="A433" t="str">
            <v>sap flow tree 233- 80mm- south-east</v>
          </cell>
        </row>
        <row r="434">
          <cell r="A434" t="str">
            <v>sap flow tree 235- 20mm- south-east</v>
          </cell>
        </row>
        <row r="435">
          <cell r="A435" t="str">
            <v>sap flow tree 235- 43mm- south-west</v>
          </cell>
        </row>
        <row r="436">
          <cell r="A436" t="str">
            <v>sap flow tree 235- 43mm- south-west- natural temp grad 1</v>
          </cell>
        </row>
        <row r="437">
          <cell r="A437" t="str">
            <v>sap flow tree 235- 43mm- south-west- natural temp grad 2</v>
          </cell>
        </row>
        <row r="438">
          <cell r="A438" t="str">
            <v>sap flow tree 236 - 20mm - N</v>
          </cell>
        </row>
        <row r="439">
          <cell r="A439" t="str">
            <v>sap flow tree 236 - 20mm - N_NT1</v>
          </cell>
        </row>
        <row r="440">
          <cell r="A440" t="str">
            <v>sap flow tree 236 - 20mm - N_NT2</v>
          </cell>
        </row>
        <row r="441">
          <cell r="A441" t="str">
            <v>sap flow tree 282 - 20mm - north - commertial</v>
          </cell>
        </row>
        <row r="442">
          <cell r="A442" t="str">
            <v>sap flow tree 282 - 20mm - north - commertial - natural temp grad 1</v>
          </cell>
        </row>
        <row r="443">
          <cell r="A443" t="str">
            <v>sap flow tree 282 - 20mm - north - commertial - natural temp grad 2</v>
          </cell>
        </row>
        <row r="444">
          <cell r="A444" t="str">
            <v>sap flow tree 282 - 20mm - north-east-1st installation</v>
          </cell>
        </row>
        <row r="445">
          <cell r="A445" t="str">
            <v>sap flow tree 282 - 20mm - north-east-2nd installation</v>
          </cell>
        </row>
        <row r="446">
          <cell r="A446" t="str">
            <v>sap flow tree 282 - 20mm - north-east-natural temp grad 1-1st installation</v>
          </cell>
        </row>
        <row r="447">
          <cell r="A447" t="str">
            <v>sap flow tree 282 - 20mm - north-east-natural temp grad 1-2nd installation</v>
          </cell>
        </row>
        <row r="448">
          <cell r="A448" t="str">
            <v>sap flow tree 282 - 20mm - north-east-natural temp grad 2-1st installation</v>
          </cell>
        </row>
        <row r="449">
          <cell r="A449" t="str">
            <v>sap flow tree 282 - 20mm - north-east-natural temp grad 2-2nd installation</v>
          </cell>
        </row>
        <row r="450">
          <cell r="A450" t="str">
            <v>sap flow tree 282- 20mm- north-west</v>
          </cell>
        </row>
        <row r="451">
          <cell r="A451" t="str">
            <v>sap flow tree 282- 43mm- south-east</v>
          </cell>
        </row>
        <row r="452">
          <cell r="A452" t="str">
            <v>sap flow tree 282- 43mm- south-east- natural temp grad 1</v>
          </cell>
        </row>
        <row r="453">
          <cell r="A453" t="str">
            <v>sap flow tree 282- 43mm- south-east- natural temp grad 2</v>
          </cell>
        </row>
        <row r="454">
          <cell r="A454" t="str">
            <v>sap flow tree 106 - 20mm - west-1st installation</v>
          </cell>
        </row>
        <row r="455">
          <cell r="A455" t="str">
            <v>sap flow tree 106 - 20mm - west-2nd installation</v>
          </cell>
        </row>
        <row r="456">
          <cell r="A456" t="str">
            <v>sap flow tree 108 - 20mm - north-west-1st installation</v>
          </cell>
        </row>
        <row r="457">
          <cell r="A457" t="str">
            <v>sap flow tree 108 - 20mm - north-west-2nd installation</v>
          </cell>
        </row>
        <row r="458">
          <cell r="A458" t="str">
            <v>sap flow tree 143 - 20mm - north-west-1st installation</v>
          </cell>
        </row>
        <row r="459">
          <cell r="A459" t="str">
            <v>sap flow tree 143 - 20mm - north-west-2nd installation</v>
          </cell>
        </row>
        <row r="460">
          <cell r="A460" t="str">
            <v>sap flow tree 282 - 20mm - west-1st installation</v>
          </cell>
        </row>
        <row r="461">
          <cell r="A461" t="str">
            <v>sap flow tree 282 - 20mm - west-1st installation</v>
          </cell>
        </row>
        <row r="462">
          <cell r="A462" t="str">
            <v>sap flow tree 301 - 20mm - N</v>
          </cell>
        </row>
        <row r="463">
          <cell r="A463" t="str">
            <v>sap flow tree 301 - 20mm - W</v>
          </cell>
        </row>
        <row r="464">
          <cell r="A464" t="str">
            <v>sap flow tree 301- 20mm- south-east</v>
          </cell>
        </row>
        <row r="465">
          <cell r="A465" t="str">
            <v>sap flow tree 301- 40mm- west</v>
          </cell>
        </row>
        <row r="466">
          <cell r="A466" t="str">
            <v>sap flow tree 068- 43mm -north -west</v>
          </cell>
        </row>
        <row r="467">
          <cell r="A467" t="str">
            <v>sap flow tree 080- 20mm- east</v>
          </cell>
        </row>
        <row r="468">
          <cell r="A468" t="str">
            <v>sap flow tree 080- 20mm- west</v>
          </cell>
        </row>
        <row r="469">
          <cell r="A469" t="str">
            <v>sap flow tree 081- 20mm- north</v>
          </cell>
        </row>
        <row r="470">
          <cell r="A470" t="str">
            <v>sap flow tree 081- 20mm- south</v>
          </cell>
        </row>
        <row r="471">
          <cell r="A471" t="str">
            <v>sap flow tree 048- 20mm- north-east, 1st installation</v>
          </cell>
        </row>
        <row r="472">
          <cell r="A472" t="str">
            <v>sap flow tree 048- 20mm- north-east, 2nd installation</v>
          </cell>
        </row>
        <row r="473">
          <cell r="A473" t="str">
            <v>sap flow tree 057- 20mm- north-east, 1st installation</v>
          </cell>
        </row>
        <row r="474">
          <cell r="A474" t="str">
            <v>sap flow tree 057- 20mm- north-east, 2nd installation</v>
          </cell>
        </row>
        <row r="475">
          <cell r="A475" t="str">
            <v>saturation vapour pressure  1m from Tair01PT</v>
          </cell>
        </row>
        <row r="476">
          <cell r="A476" t="str">
            <v>saturation vapour pressure 14m from Tair14PT</v>
          </cell>
        </row>
        <row r="477">
          <cell r="A477" t="str">
            <v>saturation vapour pressure 22m from Tair22PT</v>
          </cell>
        </row>
        <row r="478">
          <cell r="A478" t="str">
            <v>saturation vapour pressure 29m from Tair29PT</v>
          </cell>
        </row>
        <row r="479">
          <cell r="A479" t="str">
            <v>saturation vapour pressure 2m from Tair02PT</v>
          </cell>
        </row>
        <row r="480">
          <cell r="A480" t="str">
            <v>saturation vapour pressure 33m from Tair33HMP</v>
          </cell>
        </row>
        <row r="481">
          <cell r="A481" t="str">
            <v>saturation vapour pressure 4m from Tair04PT</v>
          </cell>
        </row>
        <row r="482">
          <cell r="A482" t="str">
            <v>saturation vapour pressure 50m from Tair50HMP</v>
          </cell>
        </row>
        <row r="483">
          <cell r="A483" t="str">
            <v>saturation vapour pressure 8m from Tair08WXT</v>
          </cell>
        </row>
        <row r="484">
          <cell r="A484" t="str">
            <v>short wave radiation (in- SPN1)</v>
          </cell>
        </row>
        <row r="485">
          <cell r="A485" t="str">
            <v>short wave radiation (in)</v>
          </cell>
        </row>
        <row r="486">
          <cell r="A486" t="str">
            <v>short wave radiation (out)</v>
          </cell>
        </row>
        <row r="487">
          <cell r="A487" t="str">
            <v>snow depth / vegetation height</v>
          </cell>
        </row>
        <row r="488">
          <cell r="A488" t="str">
            <v>soil heat flux 1-0.05m</v>
          </cell>
        </row>
        <row r="489">
          <cell r="A489" t="str">
            <v>soil heat flux 2-0.05m</v>
          </cell>
        </row>
        <row r="490">
          <cell r="A490" t="str">
            <v>soil heat flux 3-0.05m</v>
          </cell>
        </row>
        <row r="491">
          <cell r="A491" t="str">
            <v>soil heat flux 3-0.05m</v>
          </cell>
        </row>
        <row r="492">
          <cell r="A492" t="str">
            <v>soil heat flux 4-0.05m</v>
          </cell>
        </row>
        <row r="493">
          <cell r="A493" t="str">
            <v>soil heat flux 5-0.05m</v>
          </cell>
        </row>
        <row r="494">
          <cell r="A494" t="str">
            <v>soil heat flux 6-0.05m</v>
          </cell>
        </row>
        <row r="495">
          <cell r="A495" t="str">
            <v>soil heat flux 6-0.05m</v>
          </cell>
        </row>
        <row r="496">
          <cell r="A496" t="str">
            <v>soil heat flux plate heater logger BC1</v>
          </cell>
        </row>
        <row r="497">
          <cell r="A497" t="str">
            <v>soil heat flux plates heater logger T5</v>
          </cell>
        </row>
        <row r="498">
          <cell r="A498" t="str">
            <v>soil moisture- 10cm- Profile a</v>
          </cell>
        </row>
        <row r="499">
          <cell r="A499" t="str">
            <v>soil moisture- 10cm- Profile b</v>
          </cell>
        </row>
        <row r="500">
          <cell r="A500" t="str">
            <v>soil moisture- 20cm- Profile a</v>
          </cell>
        </row>
        <row r="501">
          <cell r="A501" t="str">
            <v>soil moisture- 20cm- Profile b</v>
          </cell>
        </row>
        <row r="502">
          <cell r="A502" t="str">
            <v>soil moisture- 30cm- Profile a</v>
          </cell>
        </row>
        <row r="503">
          <cell r="A503" t="str">
            <v>soil moisture- 30cm- Profile b</v>
          </cell>
        </row>
        <row r="504">
          <cell r="A504" t="str">
            <v>soil moisture- 40cm- Profile a</v>
          </cell>
        </row>
        <row r="505">
          <cell r="A505" t="str">
            <v>soil moisture- 40cm- Profile b</v>
          </cell>
        </row>
        <row r="506">
          <cell r="A506" t="str">
            <v>soil moisture- 50cm- Profile a</v>
          </cell>
        </row>
        <row r="507">
          <cell r="A507" t="str">
            <v>soil moisture- 50cm- Profile b</v>
          </cell>
        </row>
        <row r="508">
          <cell r="A508" t="str">
            <v>soil moisture- 80cm- Profile a</v>
          </cell>
        </row>
        <row r="509">
          <cell r="A509" t="str">
            <v>soil moisture- 80cm- Profile b</v>
          </cell>
        </row>
        <row r="510">
          <cell r="A510" t="str">
            <v>soil moisture SRchamber01 10cm depth</v>
          </cell>
        </row>
        <row r="511">
          <cell r="A511" t="str">
            <v>soil moisture SRchamber01 30cm depth</v>
          </cell>
        </row>
        <row r="512">
          <cell r="A512" t="str">
            <v>soil moisture SRchamber02 10cm depth</v>
          </cell>
        </row>
        <row r="513">
          <cell r="A513" t="str">
            <v>soil moisture SRchamber02 30cm depth</v>
          </cell>
        </row>
        <row r="514">
          <cell r="A514" t="str">
            <v>soil moisture SRchamber03 10cm depth</v>
          </cell>
        </row>
        <row r="515">
          <cell r="A515" t="str">
            <v>soil moisture SRchamber03 30cm depth</v>
          </cell>
        </row>
        <row r="516">
          <cell r="A516" t="str">
            <v>soil moisture SRchamber04 10cm depth</v>
          </cell>
        </row>
        <row r="517">
          <cell r="A517" t="str">
            <v>soil moisture SRchamber04 30cm depth</v>
          </cell>
        </row>
        <row r="518">
          <cell r="A518" t="str">
            <v>soil temperature- 10cm- Profile a</v>
          </cell>
        </row>
        <row r="519">
          <cell r="A519" t="str">
            <v>soil temperature- 10cm- Profile b</v>
          </cell>
        </row>
        <row r="520">
          <cell r="A520" t="str">
            <v>soil temperature- 20cm- Profile a</v>
          </cell>
        </row>
        <row r="521">
          <cell r="A521" t="str">
            <v>soil temperature- 20cm- Profile b</v>
          </cell>
        </row>
        <row r="522">
          <cell r="A522" t="str">
            <v>soil temperature- 30cm- Profile a</v>
          </cell>
        </row>
        <row r="523">
          <cell r="A523" t="str">
            <v>soil temperature- 30cm- Profile b</v>
          </cell>
        </row>
        <row r="524">
          <cell r="A524" t="str">
            <v>soil temperature- 3cm- HFP01</v>
          </cell>
        </row>
        <row r="525">
          <cell r="A525" t="str">
            <v>soil temperature- 3cm- HFP02</v>
          </cell>
        </row>
        <row r="526">
          <cell r="A526" t="str">
            <v>soil temperature- 3cm- HFP03</v>
          </cell>
        </row>
        <row r="527">
          <cell r="A527" t="str">
            <v>soil temperature- 3cm- HFP03</v>
          </cell>
        </row>
        <row r="528">
          <cell r="A528" t="str">
            <v>soil temperature- 3cm- HFP04</v>
          </cell>
        </row>
        <row r="529">
          <cell r="A529" t="str">
            <v>soil temperature- 3cm- HFP05</v>
          </cell>
        </row>
        <row r="530">
          <cell r="A530" t="str">
            <v>soil temperature- 3cm- HFP06</v>
          </cell>
        </row>
        <row r="531">
          <cell r="A531" t="str">
            <v>soil temperature- 3cm- HFP06</v>
          </cell>
        </row>
        <row r="532">
          <cell r="A532" t="str">
            <v>soil temperature- 40cm- Profile a</v>
          </cell>
        </row>
        <row r="533">
          <cell r="A533" t="str">
            <v>soil temperature- 40cm- Profile b</v>
          </cell>
        </row>
        <row r="534">
          <cell r="A534" t="str">
            <v>soil temperature- 50cm- Profile a</v>
          </cell>
        </row>
        <row r="535">
          <cell r="A535" t="str">
            <v>soil temperature- 50cm- Profile b</v>
          </cell>
        </row>
        <row r="536">
          <cell r="A536" t="str">
            <v>soil temperature- 5cm- Profile a</v>
          </cell>
        </row>
        <row r="537">
          <cell r="A537" t="str">
            <v>soil temperature- 5cm- Profile b</v>
          </cell>
        </row>
        <row r="538">
          <cell r="A538" t="str">
            <v>soil temperature- 80cm- Profile a</v>
          </cell>
        </row>
        <row r="539">
          <cell r="A539" t="str">
            <v>soil temperature- 80cm- Profile b</v>
          </cell>
        </row>
        <row r="540">
          <cell r="A540" t="str">
            <v>specific humidity 50m from airpres50 Tair50HMP RH50HMP</v>
          </cell>
        </row>
        <row r="541">
          <cell r="A541" t="str">
            <v>specific humidity 8m (from airpres08WXT Tair08 rH08)</v>
          </cell>
        </row>
        <row r="542">
          <cell r="A542" t="str">
            <v>status for CNR4 heating</v>
          </cell>
        </row>
        <row r="543">
          <cell r="A543" t="str">
            <v>stem temperature tree 024- 3cm</v>
          </cell>
        </row>
        <row r="544">
          <cell r="A544" t="str">
            <v>stem temperature tree 024- 7cm</v>
          </cell>
        </row>
        <row r="545">
          <cell r="A545" t="str">
            <v>stem temperature tree 032- 3cm</v>
          </cell>
        </row>
        <row r="546">
          <cell r="A546" t="str">
            <v>stem temperature tree 032- 7cm</v>
          </cell>
        </row>
        <row r="547">
          <cell r="A547" t="str">
            <v>stem temperature tree 033- 5cm</v>
          </cell>
        </row>
        <row r="548">
          <cell r="A548" t="str">
            <v>stem temperature tree 033- 7cm</v>
          </cell>
        </row>
        <row r="549">
          <cell r="A549" t="str">
            <v>stem temperature tree 034- 3cm</v>
          </cell>
        </row>
        <row r="550">
          <cell r="A550" t="str">
            <v>stem temperature tree 034- 7cm</v>
          </cell>
        </row>
        <row r="551">
          <cell r="A551" t="str">
            <v>stem temperature tree 036- 5cm</v>
          </cell>
        </row>
        <row r="552">
          <cell r="A552" t="str">
            <v>stem temperature tree 036- 7cm</v>
          </cell>
        </row>
        <row r="553">
          <cell r="A553" t="str">
            <v>stem temperature tree 038- 3cm</v>
          </cell>
        </row>
        <row r="554">
          <cell r="A554" t="str">
            <v>stem temperature tree 038- 7cm</v>
          </cell>
        </row>
        <row r="555">
          <cell r="A555" t="str">
            <v>stem temperature tree 045- 3cm</v>
          </cell>
        </row>
        <row r="556">
          <cell r="A556" t="str">
            <v>stem temperature tree 045- 7cm</v>
          </cell>
        </row>
        <row r="557">
          <cell r="A557" t="str">
            <v>stem temperature tree 061- 3cm</v>
          </cell>
        </row>
        <row r="558">
          <cell r="A558" t="str">
            <v>stem temperature tree 061- 7cm</v>
          </cell>
        </row>
        <row r="559">
          <cell r="A559" t="str">
            <v>stem temperature tree 064- 3cm</v>
          </cell>
        </row>
        <row r="560">
          <cell r="A560" t="str">
            <v>stem temperature tree 064- 7cm</v>
          </cell>
        </row>
        <row r="561">
          <cell r="A561" t="str">
            <v>stem temperature tree 065- 3cm</v>
          </cell>
        </row>
        <row r="562">
          <cell r="A562" t="str">
            <v>stem temperature tree 065- 7cm</v>
          </cell>
        </row>
        <row r="563">
          <cell r="A563" t="str">
            <v>stem temperature tree 069- 5cm</v>
          </cell>
        </row>
        <row r="564">
          <cell r="A564" t="str">
            <v>stem temperature tree 069- 7cm</v>
          </cell>
        </row>
        <row r="565">
          <cell r="A565" t="str">
            <v>stem temperature tree 070- 3cm</v>
          </cell>
        </row>
        <row r="566">
          <cell r="A566" t="str">
            <v>stem temperature tree 070- 7cm</v>
          </cell>
        </row>
        <row r="567">
          <cell r="A567" t="str">
            <v>stem temperature tree 106- 5cm</v>
          </cell>
        </row>
        <row r="568">
          <cell r="A568" t="str">
            <v>stem temperature tree 106- 7cm</v>
          </cell>
        </row>
        <row r="569">
          <cell r="A569" t="str">
            <v>stem temperature tree 141- 3cm</v>
          </cell>
        </row>
        <row r="570">
          <cell r="A570" t="str">
            <v>stem temperature tree 141- 7cm</v>
          </cell>
        </row>
        <row r="571">
          <cell r="A571" t="str">
            <v>stem temperature tree 144- 5cm</v>
          </cell>
        </row>
        <row r="572">
          <cell r="A572" t="str">
            <v>stem temperature tree 144- 7cm</v>
          </cell>
        </row>
        <row r="573">
          <cell r="A573" t="str">
            <v>stem temperature tree 150- 5cm</v>
          </cell>
        </row>
        <row r="574">
          <cell r="A574" t="str">
            <v>stem temperature tree 150- 7cm</v>
          </cell>
        </row>
        <row r="575">
          <cell r="A575" t="str">
            <v>stem temperature tree 153- 5cm</v>
          </cell>
        </row>
        <row r="576">
          <cell r="A576" t="str">
            <v>stem temperature tree 153- 7cm</v>
          </cell>
        </row>
        <row r="577">
          <cell r="A577" t="str">
            <v>stem temperature tree 280- 5cm</v>
          </cell>
        </row>
        <row r="578">
          <cell r="A578" t="str">
            <v>stem temperature tree 280- 7cm</v>
          </cell>
        </row>
        <row r="579">
          <cell r="A579" t="str">
            <v>stemflow 1- old installation</v>
          </cell>
        </row>
        <row r="580">
          <cell r="A580" t="str">
            <v>stemflow 2- old installation</v>
          </cell>
        </row>
        <row r="581">
          <cell r="A581" t="str">
            <v>stemflow 3- old installation</v>
          </cell>
        </row>
        <row r="582">
          <cell r="A582" t="str">
            <v>stemflow 4- old installation</v>
          </cell>
        </row>
        <row r="583">
          <cell r="A583" t="str">
            <v>stemflow 5- old installation</v>
          </cell>
        </row>
        <row r="584">
          <cell r="A584" t="str">
            <v>stemflow 6- old installation</v>
          </cell>
        </row>
        <row r="585">
          <cell r="A585" t="str">
            <v>stemflow 7- old installation</v>
          </cell>
        </row>
        <row r="586">
          <cell r="A586" t="str">
            <v>stemflow 8- old installation</v>
          </cell>
        </row>
        <row r="587">
          <cell r="A587" t="str">
            <v>stemflow 9- old installation</v>
          </cell>
        </row>
        <row r="588">
          <cell r="A588" t="str">
            <v>stemflow tree 123</v>
          </cell>
        </row>
        <row r="589">
          <cell r="A589" t="str">
            <v>stemflow tree 125</v>
          </cell>
        </row>
        <row r="590">
          <cell r="A590" t="str">
            <v>stemflow tree 145</v>
          </cell>
        </row>
        <row r="591">
          <cell r="A591" t="str">
            <v>stemflow tree 149</v>
          </cell>
        </row>
        <row r="592">
          <cell r="A592" t="str">
            <v>stemflow tree 160</v>
          </cell>
        </row>
        <row r="593">
          <cell r="A593" t="str">
            <v>stemflow tree 181</v>
          </cell>
        </row>
        <row r="594">
          <cell r="A594" t="str">
            <v>stemflow tree 279</v>
          </cell>
        </row>
        <row r="595">
          <cell r="A595" t="str">
            <v>stemflow tree 49</v>
          </cell>
        </row>
        <row r="596">
          <cell r="A596" t="str">
            <v>stemflow tree 62</v>
          </cell>
        </row>
        <row r="597">
          <cell r="A597" t="str">
            <v>stemflow tree 67</v>
          </cell>
        </row>
        <row r="598">
          <cell r="A598" t="str">
            <v>stemflow tree 79</v>
          </cell>
        </row>
        <row r="599">
          <cell r="A599" t="str">
            <v>stemflow tree 94</v>
          </cell>
        </row>
        <row r="600">
          <cell r="A600" t="str">
            <v>sun status</v>
          </cell>
        </row>
        <row r="601">
          <cell r="A601" t="str">
            <v>SW12_Stat</v>
          </cell>
        </row>
        <row r="602">
          <cell r="A602" t="str">
            <v>throughfall 1- old installation</v>
          </cell>
        </row>
        <row r="603">
          <cell r="A603" t="str">
            <v>throughfall 2- old installation</v>
          </cell>
        </row>
        <row r="604">
          <cell r="A604" t="str">
            <v>throughfall 3- old installation</v>
          </cell>
        </row>
        <row r="605">
          <cell r="A605" t="str">
            <v>throughfall 4- old installation</v>
          </cell>
        </row>
        <row r="606">
          <cell r="A606" t="str">
            <v>throughfall 5- old installation</v>
          </cell>
        </row>
        <row r="607">
          <cell r="A607" t="str">
            <v>throughfall 6- old installation</v>
          </cell>
        </row>
        <row r="608">
          <cell r="A608" t="str">
            <v>throughfall 7- old installation</v>
          </cell>
        </row>
        <row r="609">
          <cell r="A609" t="str">
            <v>throughfall 8- old installation</v>
          </cell>
        </row>
        <row r="610">
          <cell r="A610" t="str">
            <v>throughfall 9- old installation</v>
          </cell>
        </row>
        <row r="611">
          <cell r="A611" t="str">
            <v>throughfall open land</v>
          </cell>
        </row>
        <row r="612">
          <cell r="A612" t="str">
            <v>throughfall trough 1</v>
          </cell>
        </row>
        <row r="613">
          <cell r="A613" t="str">
            <v>throughfall trough 10</v>
          </cell>
        </row>
        <row r="614">
          <cell r="A614" t="str">
            <v>throughfall trough 11</v>
          </cell>
        </row>
        <row r="615">
          <cell r="A615" t="str">
            <v>throughfall trough 12</v>
          </cell>
        </row>
        <row r="616">
          <cell r="A616" t="str">
            <v>throughfall trough 13</v>
          </cell>
        </row>
        <row r="617">
          <cell r="A617" t="str">
            <v>throughfall trough 14</v>
          </cell>
        </row>
        <row r="618">
          <cell r="A618" t="str">
            <v>throughfall trough 15</v>
          </cell>
        </row>
        <row r="619">
          <cell r="A619" t="str">
            <v>throughfall trough 16</v>
          </cell>
        </row>
        <row r="620">
          <cell r="A620" t="str">
            <v>throughfall trough 17</v>
          </cell>
        </row>
        <row r="621">
          <cell r="A621" t="str">
            <v>throughfall trough 18</v>
          </cell>
        </row>
        <row r="622">
          <cell r="A622" t="str">
            <v>throughfall trough 2</v>
          </cell>
        </row>
        <row r="623">
          <cell r="A623" t="str">
            <v>throughfall trough 3</v>
          </cell>
        </row>
        <row r="624">
          <cell r="A624" t="str">
            <v>throughfall trough 4</v>
          </cell>
        </row>
        <row r="625">
          <cell r="A625" t="str">
            <v>throughfall trough 5</v>
          </cell>
        </row>
        <row r="626">
          <cell r="A626" t="str">
            <v>throughfall trough 6</v>
          </cell>
        </row>
        <row r="627">
          <cell r="A627" t="str">
            <v>throughfall trough 7</v>
          </cell>
        </row>
        <row r="628">
          <cell r="A628" t="str">
            <v>throughfall trough 8</v>
          </cell>
        </row>
        <row r="629">
          <cell r="A629" t="str">
            <v>throughfall trough 9</v>
          </cell>
        </row>
        <row r="630">
          <cell r="A630" t="str">
            <v>total downward radiation (SWDR + LWDR)</v>
          </cell>
        </row>
        <row r="631">
          <cell r="A631" t="str">
            <v>total upward radiation (SWUR + LWUR)</v>
          </cell>
        </row>
        <row r="632">
          <cell r="A632" t="str">
            <v>vapour pressure deficit 33m (Tair33HMP RH33HMP)</v>
          </cell>
        </row>
        <row r="633">
          <cell r="A633" t="str">
            <v>vapour pressure deficit 50m from Tair50HMP and RH50HMP</v>
          </cell>
        </row>
        <row r="634">
          <cell r="A634" t="str">
            <v>vapour pressure deficit 8m from Tair08WXT and RH08WXT</v>
          </cell>
        </row>
        <row r="635">
          <cell r="A635" t="str">
            <v>ventilation HMP45c (for air temp and hum- 33m)</v>
          </cell>
        </row>
        <row r="636">
          <cell r="A636" t="str">
            <v>ventilation HMP45c (for air temp and hum 50m)</v>
          </cell>
        </row>
        <row r="637">
          <cell r="A637" t="str">
            <v>water vapour concentration 50m (from airpres50 Tair50 RH50)</v>
          </cell>
        </row>
        <row r="638">
          <cell r="A638" t="str">
            <v>water vapour concentration 8m (from airpres08WXT Tair08PT RH08WXT)</v>
          </cell>
        </row>
        <row r="639">
          <cell r="A639" t="str">
            <v>wind component from sonic anemometer x</v>
          </cell>
        </row>
        <row r="640">
          <cell r="A640" t="str">
            <v>wind component from sonic anemometer y</v>
          </cell>
        </row>
        <row r="641">
          <cell r="A641" t="str">
            <v>wind diagnostic 14.2m</v>
          </cell>
        </row>
        <row r="642">
          <cell r="A642" t="str">
            <v>wind diagnostic 29m</v>
          </cell>
        </row>
        <row r="643">
          <cell r="A643" t="str">
            <v>wind diagnostic 33m</v>
          </cell>
        </row>
        <row r="644">
          <cell r="A644" t="str">
            <v>wind diagnostic (WindSonic- 2m)</v>
          </cell>
        </row>
        <row r="645">
          <cell r="A645" t="str">
            <v>wind diagnostic (WindSonic- 4m)</v>
          </cell>
        </row>
        <row r="646">
          <cell r="A646" t="str">
            <v>wind direction (WindSonic- 2m)</v>
          </cell>
        </row>
        <row r="647">
          <cell r="A647" t="str">
            <v>wind direction (WindSonic- 4m)</v>
          </cell>
        </row>
        <row r="648">
          <cell r="A648" t="str">
            <v>wind direction (WXT- 2m)</v>
          </cell>
        </row>
        <row r="649">
          <cell r="A649" t="str">
            <v>wind direction (WXT- 9m)</v>
          </cell>
        </row>
        <row r="650">
          <cell r="A650" t="str">
            <v>wind direction 14.2m</v>
          </cell>
        </row>
        <row r="651">
          <cell r="A651" t="str">
            <v>wind direction 29m</v>
          </cell>
        </row>
        <row r="652">
          <cell r="A652" t="str">
            <v>wind direction 33m</v>
          </cell>
        </row>
        <row r="653">
          <cell r="A653" t="str">
            <v>wind direction from sonic anemometer</v>
          </cell>
        </row>
        <row r="654">
          <cell r="A654" t="str">
            <v>wind direction std (WindSonic- 2m)</v>
          </cell>
        </row>
        <row r="655">
          <cell r="A655" t="str">
            <v>wind direction std (WindSonic- 4m)</v>
          </cell>
        </row>
        <row r="656">
          <cell r="A656" t="str">
            <v>wind direction std (WXT- 2m)</v>
          </cell>
        </row>
        <row r="657">
          <cell r="A657" t="str">
            <v>wind direction std (WXT- 9m)</v>
          </cell>
        </row>
        <row r="658">
          <cell r="A658" t="str">
            <v>wind direction std 14.2m</v>
          </cell>
        </row>
        <row r="659">
          <cell r="A659" t="str">
            <v>wind direction std 29m</v>
          </cell>
        </row>
        <row r="660">
          <cell r="A660" t="str">
            <v>wind direction std 33m</v>
          </cell>
        </row>
        <row r="661">
          <cell r="A661" t="str">
            <v>wind speed (WindSonic- 2m)</v>
          </cell>
        </row>
        <row r="662">
          <cell r="A662" t="str">
            <v>wind speed (WindSonic- 4m)</v>
          </cell>
        </row>
        <row r="663">
          <cell r="A663" t="str">
            <v>wind speed (WXT - 2m)</v>
          </cell>
        </row>
        <row r="664">
          <cell r="A664" t="str">
            <v>wind speed (WXT - 9m)</v>
          </cell>
        </row>
        <row r="665">
          <cell r="A665" t="str">
            <v>wind speed 14.2m</v>
          </cell>
        </row>
        <row r="666">
          <cell r="A666" t="str">
            <v>wind speed 29m</v>
          </cell>
        </row>
        <row r="667">
          <cell r="A667" t="str">
            <v>wind speed 33m</v>
          </cell>
        </row>
        <row r="668">
          <cell r="A668" t="str">
            <v>wind speed from sonic anemometer 49m</v>
          </cell>
        </row>
        <row r="669">
          <cell r="A669" t="str">
            <v>standard deviation of x-component of sonic anemometer</v>
          </cell>
        </row>
        <row r="670">
          <cell r="A670" t="str">
            <v>standard deviation of y-component of sonic anemometer</v>
          </cell>
        </row>
        <row r="671">
          <cell r="A671" t="str">
            <v>logger panel temperature T8-ICOS backup</v>
          </cell>
        </row>
        <row r="672">
          <cell r="A672" t="str">
            <v>Logger voltage T8-ICOS backup</v>
          </cell>
        </row>
        <row r="673">
          <cell r="A673" t="str">
            <v>short wave downward radiation-ICOS backup</v>
          </cell>
        </row>
        <row r="674">
          <cell r="A674" t="str">
            <v>short wave upward radiation-ICOS backup</v>
          </cell>
        </row>
        <row r="675">
          <cell r="A675" t="str">
            <v>long wave downward radiation-ICOS backup</v>
          </cell>
        </row>
        <row r="676">
          <cell r="A676" t="str">
            <v>long wave upward radiation-ICOS backup</v>
          </cell>
        </row>
        <row r="677">
          <cell r="A677" t="str">
            <v>pyranometer body temp</v>
          </cell>
        </row>
        <row r="678">
          <cell r="A678" t="str">
            <v>relative humidity-ICOS backup</v>
          </cell>
        </row>
        <row r="679">
          <cell r="A679" t="str">
            <v>air temperature-ICOS backup</v>
          </cell>
        </row>
        <row r="680">
          <cell r="A680" t="str">
            <v>air pressure-ICOS backup</v>
          </cell>
        </row>
        <row r="681">
          <cell r="A681" t="str">
            <v>precipitation-ICOS backup</v>
          </cell>
        </row>
        <row r="682">
          <cell r="A682" t="str">
            <v>wind speed-ICOS backup</v>
          </cell>
        </row>
        <row r="683">
          <cell r="A683" t="str">
            <v>wind direction-ICOS backup</v>
          </cell>
        </row>
        <row r="684">
          <cell r="A684" t="str">
            <v>standard deviation of wind direction-ICOS backup</v>
          </cell>
        </row>
        <row r="685">
          <cell r="A685" t="str">
            <v>Total downward radiation for T8 (back-up meteo)</v>
          </cell>
        </row>
        <row r="686">
          <cell r="A686" t="str">
            <v>Total upward radiation for T8 (back-up meteo)</v>
          </cell>
        </row>
        <row r="687">
          <cell r="A687" t="str">
            <v>Net radiation for T8 (back-up meteo)</v>
          </cell>
        </row>
        <row r="688">
          <cell r="A688" t="str">
            <v>Albedo for T8 (back-up meteo)</v>
          </cell>
        </row>
        <row r="689">
          <cell r="A689" t="str">
            <v>Radiation temperature from NR01 T8 (back-up meteo)</v>
          </cell>
        </row>
        <row r="690">
          <cell r="A690" t="str">
            <v>actual vapour pressure 37m (from Tair_back and RH_back)</v>
          </cell>
        </row>
        <row r="691">
          <cell r="A691" t="str">
            <v>Air vapour pressure deficit 37m, T8 (back-up meteo)</v>
          </cell>
        </row>
        <row r="692">
          <cell r="A692" t="str">
            <v>Dew point temperature 37m, T8 (back-up meteo)</v>
          </cell>
        </row>
        <row r="693">
          <cell r="A693" t="str">
            <v>specific humidity 37m, T8 (back-up meteo)</v>
          </cell>
        </row>
        <row r="694">
          <cell r="A694" t="str">
            <v>air density 37m, T8 (back-up meteo)</v>
          </cell>
        </row>
        <row r="695">
          <cell r="A695" t="str">
            <v>potential temperature 37m, T8 (back-up meteo)</v>
          </cell>
        </row>
        <row r="696">
          <cell r="A696" t="str">
            <v>water vapour concentration 37m, T8 (back-up meteo)</v>
          </cell>
        </row>
        <row r="697">
          <cell r="A697" t="str">
            <v>saturation vapour pressure  37m , T8 (back-up meteo)</v>
          </cell>
        </row>
        <row r="698">
          <cell r="A698" t="str">
            <v>wind speed-49m 2D sonic anemometer</v>
          </cell>
        </row>
        <row r="699">
          <cell r="A699" t="str">
            <v>wind direction-49m 2D sonic anemometer</v>
          </cell>
        </row>
        <row r="700">
          <cell r="A700" t="str">
            <v>wind direction standard deviation-49m 2D sonic anemometer</v>
          </cell>
        </row>
        <row r="701">
          <cell r="A701" t="str">
            <v>diagnostic for 49m 2D sonic anemometer</v>
          </cell>
        </row>
        <row r="702">
          <cell r="A702" t="str">
            <v>photosynthetic active radiation 49m (in) from BF5</v>
          </cell>
        </row>
        <row r="703">
          <cell r="A703" t="str">
            <v>diffuse photosynthetic active radiation 49m (in) from BF5</v>
          </cell>
        </row>
        <row r="704">
          <cell r="A704" t="str">
            <v>sun status from BF5 (cloudy-non-cloudy)</v>
          </cell>
        </row>
        <row r="705">
          <cell r="A705" t="str">
            <v>infrared temperature of surface 50m- north</v>
          </cell>
        </row>
        <row r="706">
          <cell r="A706" t="str">
            <v>infrared temperature of surface 50m- south</v>
          </cell>
        </row>
        <row r="707">
          <cell r="A707" t="str">
            <v>logger panel temperature T7</v>
          </cell>
        </row>
        <row r="708">
          <cell r="A708" t="str">
            <v>Logger voltage T7</v>
          </cell>
        </row>
        <row r="709">
          <cell r="A709" t="str">
            <v>ombrometer output 1 tmp</v>
          </cell>
        </row>
        <row r="710">
          <cell r="A710" t="str">
            <v>ombrometer precipitation</v>
          </cell>
        </row>
        <row r="711">
          <cell r="A711" t="str">
            <v>ombrometer output 3 tmp</v>
          </cell>
        </row>
        <row r="712">
          <cell r="A712" t="str">
            <v>ombrometer output: accumulated precipitation</v>
          </cell>
        </row>
        <row r="713">
          <cell r="A713" t="str">
            <v>ombrometer output 5 tmp</v>
          </cell>
        </row>
        <row r="714">
          <cell r="A714" t="str">
            <v>ombrometer output 5 tmp</v>
          </cell>
        </row>
        <row r="715">
          <cell r="A715" t="str">
            <v>air density 1m (from air pressure 1m, air temp 1m, H2O-conc. 1m)</v>
          </cell>
        </row>
        <row r="716">
          <cell r="A716" t="str">
            <v>air density 2m (from air pressure 2m, air temp 2m, H2O-conc. 2m)</v>
          </cell>
        </row>
        <row r="717">
          <cell r="A717" t="str">
            <v>air density 4m (from air pressure 4m, air temp 4m, H2O-conc. 4m)</v>
          </cell>
        </row>
        <row r="718">
          <cell r="A718" t="str">
            <v>air density 8m (from air pressure 8m, air temp 8m, H2O-conc. 8m)</v>
          </cell>
        </row>
        <row r="719">
          <cell r="A719" t="str">
            <v>air density 14m (from air pressure 14m, air temp 14m, H2O-conc. 14m)</v>
          </cell>
        </row>
        <row r="720">
          <cell r="A720" t="str">
            <v>air density 22m (from air pressure 22m, air temp 22m, H2O-conc. 22m)</v>
          </cell>
        </row>
        <row r="721">
          <cell r="A721" t="str">
            <v>air density 29m (from air pressure 29m, air temp 29m, H2O-conc. 29m)</v>
          </cell>
        </row>
        <row r="722">
          <cell r="A722" t="str">
            <v>air density 33m (from air pressure 33m, air temp 33m, H2O-conc. 33m)</v>
          </cell>
        </row>
        <row r="723">
          <cell r="A723" t="str">
            <v>air density 49m (from air pressure 49m, air temp 49m, H2O-conc. 49m)</v>
          </cell>
        </row>
        <row r="724">
          <cell r="A724" t="str">
            <v>air pressure 33m (from air pressure 49m, air temp 33m, H2O-conc. 33m)</v>
          </cell>
        </row>
        <row r="725">
          <cell r="A725" t="str">
            <v>air pressure 29m (from air pressure 50m)</v>
          </cell>
        </row>
        <row r="726">
          <cell r="A726" t="str">
            <v>air pressure 22m (from air pressure 50m)</v>
          </cell>
        </row>
        <row r="727">
          <cell r="A727" t="str">
            <v>air pressure 14m (from air pressure 50m)</v>
          </cell>
        </row>
        <row r="728">
          <cell r="A728" t="str">
            <v>air pressure 8m (from air pressure 50m)</v>
          </cell>
        </row>
        <row r="729">
          <cell r="A729" t="str">
            <v>air pressure 4m (from air pressure 50m)</v>
          </cell>
        </row>
        <row r="730">
          <cell r="A730" t="str">
            <v>air pressure 2m (from air pressure 50m)</v>
          </cell>
        </row>
        <row r="731">
          <cell r="A731" t="str">
            <v>air pressure 1m (from air pressure 50m)</v>
          </cell>
        </row>
        <row r="732">
          <cell r="A732" t="str">
            <v>H2O storage below eddy system from profile H2O concentrations</v>
          </cell>
        </row>
        <row r="733">
          <cell r="A733" t="str">
            <v>CO2 storage below eddy system from profile CO2 concentrations</v>
          </cell>
        </row>
        <row r="734">
          <cell r="A734" t="str">
            <v>heat storage in canopy air from air temps</v>
          </cell>
        </row>
        <row r="735">
          <cell r="A735" t="str">
            <v>heat storage in canopy air humidity</v>
          </cell>
        </row>
        <row r="736">
          <cell r="A736" t="str">
            <v>heat storage in canopy air rel. humidity</v>
          </cell>
        </row>
        <row r="738">
          <cell r="A738" t="str">
            <v>corrected surface soil heat flux 1</v>
          </cell>
        </row>
        <row r="739">
          <cell r="A739" t="str">
            <v>corrected surface soil heat flux 2</v>
          </cell>
        </row>
        <row r="740">
          <cell r="A740" t="str">
            <v>corrected surface soil heat flux 3</v>
          </cell>
        </row>
        <row r="741">
          <cell r="A741" t="str">
            <v>corrected surface soil heat flux 4</v>
          </cell>
        </row>
        <row r="742">
          <cell r="A742" t="str">
            <v>corrected surface soil heat flux 5</v>
          </cell>
        </row>
        <row r="743">
          <cell r="A743" t="str">
            <v>corrected surface soil heat flux 6</v>
          </cell>
        </row>
        <row r="747">
          <cell r="A747" t="str">
            <v>derived  (level1):</v>
          </cell>
        </row>
        <row r="748">
          <cell r="A748" t="str">
            <v>potential temperature 33m  (from airpres33, Tair33)</v>
          </cell>
        </row>
        <row r="749">
          <cell r="A749" t="str">
            <v>potential temperature 29m (from airpres29, Tair29PT)</v>
          </cell>
        </row>
        <row r="750">
          <cell r="A750" t="str">
            <v>potential temperature 22m (from airpres22, Tair22PT)</v>
          </cell>
        </row>
        <row r="751">
          <cell r="A751" t="str">
            <v>potential temperature 15m (from airpres15, Tair15PT)</v>
          </cell>
        </row>
        <row r="752">
          <cell r="A752" t="str">
            <v>potential temperature 8m (from airpres08, Tair08)</v>
          </cell>
        </row>
        <row r="753">
          <cell r="A753" t="str">
            <v>potential temperature 4m (from airpres04, Tair04)</v>
          </cell>
        </row>
        <row r="754">
          <cell r="A754" t="str">
            <v>potential temperature 2m (from airpres02, Tair02)</v>
          </cell>
        </row>
        <row r="755">
          <cell r="A755" t="str">
            <v>potential temperature 1m (from airpres01, Tair01)</v>
          </cell>
        </row>
        <row r="756">
          <cell r="A756" t="str">
            <v>specific humidity 33m (from airpres33, Tair33, RH33)</v>
          </cell>
        </row>
        <row r="757">
          <cell r="A757" t="str">
            <v>specific humidity 29m (from airpres29, Tair29, RH29)</v>
          </cell>
        </row>
        <row r="758">
          <cell r="A758" t="str">
            <v>specific humidity 22m (from airpres22, Tair22, RH22)</v>
          </cell>
        </row>
        <row r="759">
          <cell r="A759" t="str">
            <v>specific humidity 14m (from airpres14, Tair14, RH14)</v>
          </cell>
        </row>
        <row r="760">
          <cell r="A760" t="str">
            <v>specific humidity 08m (from airpres08, Tair08, RH08)</v>
          </cell>
        </row>
        <row r="761">
          <cell r="A761" t="str">
            <v>specific humidity 04m (from airpres04, Tair04, RH04)</v>
          </cell>
        </row>
        <row r="762">
          <cell r="A762" t="str">
            <v>specific humidity 02m (from airpres02, Tair02, RH02)</v>
          </cell>
        </row>
        <row r="763">
          <cell r="A763" t="str">
            <v>specific humidity 01m (from airpres01, Tair01, RH01)</v>
          </cell>
        </row>
        <row r="764">
          <cell r="A764" t="str">
            <v>water vapour concentration 33m (from airpres33, Tair33, RH33)</v>
          </cell>
        </row>
        <row r="765">
          <cell r="A765" t="str">
            <v>water vapour concentration 29m (from airpres29, Tair29, RH29)</v>
          </cell>
        </row>
        <row r="766">
          <cell r="A766" t="str">
            <v>water vapour concentration 22m (from airpres22, Tair22, RH22)</v>
          </cell>
        </row>
        <row r="767">
          <cell r="A767" t="str">
            <v>water vapour concentration 14m (from airpres14, Tair14, RH14)</v>
          </cell>
        </row>
        <row r="768">
          <cell r="A768" t="str">
            <v>water vapour concentration 08m (from airpres08, Tair08, RH08)</v>
          </cell>
        </row>
        <row r="769">
          <cell r="A769" t="str">
            <v>water vapour concentration 04m (from airpres04, Tair04, RH04)</v>
          </cell>
        </row>
        <row r="770">
          <cell r="A770" t="str">
            <v>water vapour concentration 02m (from airpres02, Tair02, RH02)</v>
          </cell>
        </row>
        <row r="771">
          <cell r="A771" t="str">
            <v>water vapour concentration 01m (from airpres01, Tair01, RH01)</v>
          </cell>
        </row>
        <row r="772">
          <cell r="A772" t="str">
            <v>mean soil heat flux (from 6 soil heat flux plates)</v>
          </cell>
        </row>
        <row r="773">
          <cell r="A773" t="str">
            <v>energy storage above soil heat flux plate 1 from STHF01</v>
          </cell>
        </row>
        <row r="774">
          <cell r="A774" t="str">
            <v>energy storage above soil heat flux plate 2  from STHF02</v>
          </cell>
        </row>
        <row r="775">
          <cell r="A775" t="str">
            <v>energy storage above soil heat flux plate 3  from STHF03</v>
          </cell>
        </row>
        <row r="776">
          <cell r="A776" t="str">
            <v>energy storage above soil heat flux plate 4  from STHF04</v>
          </cell>
        </row>
        <row r="777">
          <cell r="A777" t="str">
            <v>energy storage above soil heat flux plate 5  from STHF05</v>
          </cell>
        </row>
        <row r="778">
          <cell r="A778" t="str">
            <v>energy storage above soil heat flux plate 6  from STHF06</v>
          </cell>
        </row>
        <row r="779">
          <cell r="A779" t="str">
            <v>biomass heat storage from tree 24</v>
          </cell>
        </row>
        <row r="780">
          <cell r="A780" t="str">
            <v>biomass heat storage from tree 032</v>
          </cell>
        </row>
        <row r="781">
          <cell r="A781" t="str">
            <v>biomass heat storage from tree 033</v>
          </cell>
        </row>
        <row r="782">
          <cell r="A782" t="str">
            <v>biomass heat storage from tree 034</v>
          </cell>
        </row>
        <row r="783">
          <cell r="A783" t="str">
            <v>biomass heat storage from tree 036</v>
          </cell>
        </row>
        <row r="784">
          <cell r="A784" t="str">
            <v>biomass heat storage from tree 038</v>
          </cell>
        </row>
        <row r="785">
          <cell r="A785" t="str">
            <v>biomass heat storage from tree 045</v>
          </cell>
        </row>
        <row r="786">
          <cell r="A786" t="str">
            <v>biomass heat storage from tree 061</v>
          </cell>
        </row>
        <row r="787">
          <cell r="A787" t="str">
            <v>biomass heat storage from tree 064</v>
          </cell>
        </row>
        <row r="788">
          <cell r="A788" t="str">
            <v>biomass heat storage from tree 065</v>
          </cell>
        </row>
        <row r="789">
          <cell r="A789" t="str">
            <v>biomass heat storage from tree 069</v>
          </cell>
        </row>
        <row r="790">
          <cell r="A790" t="str">
            <v>biomass heat storage from tree 070</v>
          </cell>
        </row>
        <row r="791">
          <cell r="A791" t="str">
            <v>biomass heat storage from tree 106</v>
          </cell>
        </row>
        <row r="792">
          <cell r="A792" t="str">
            <v>biomass heat storage from tree 141</v>
          </cell>
        </row>
        <row r="793">
          <cell r="A793" t="str">
            <v>biomass heat storage from tree 144</v>
          </cell>
        </row>
        <row r="794">
          <cell r="A794" t="str">
            <v>biomass heat storage from tree 150</v>
          </cell>
        </row>
        <row r="795">
          <cell r="A795" t="str">
            <v>biomass heat storage from tree 153</v>
          </cell>
        </row>
        <row r="796">
          <cell r="A796" t="str">
            <v>biomass heat storage from tree 280</v>
          </cell>
        </row>
        <row r="797">
          <cell r="A797" t="str">
            <v>stem increment tree 029 (diameter)</v>
          </cell>
        </row>
        <row r="798">
          <cell r="A798" t="str">
            <v>stem increment tree 218</v>
          </cell>
        </row>
        <row r="799">
          <cell r="A799" t="str">
            <v>stem increment tree 022</v>
          </cell>
        </row>
        <row r="800">
          <cell r="A800" t="str">
            <v>stem increment tree 025</v>
          </cell>
        </row>
        <row r="801">
          <cell r="A801" t="str">
            <v>stem increment tree 026</v>
          </cell>
        </row>
        <row r="802">
          <cell r="A802" t="str">
            <v>stem increment tree 027</v>
          </cell>
        </row>
        <row r="803">
          <cell r="A803" t="str">
            <v>stem increment tree 028</v>
          </cell>
        </row>
        <row r="804">
          <cell r="A804" t="str">
            <v>stem increment tree 029</v>
          </cell>
        </row>
        <row r="805">
          <cell r="A805" t="str">
            <v>stem increment tree 030</v>
          </cell>
        </row>
        <row r="806">
          <cell r="A806" t="str">
            <v>stem increment tree 030 radial</v>
          </cell>
        </row>
        <row r="807">
          <cell r="A807" t="str">
            <v>stem increment tree 033</v>
          </cell>
        </row>
        <row r="808">
          <cell r="A808" t="str">
            <v>stem increment tree 035</v>
          </cell>
        </row>
        <row r="809">
          <cell r="A809" t="str">
            <v>stem increment tree 048</v>
          </cell>
        </row>
        <row r="810">
          <cell r="A810" t="str">
            <v>stem increment tree 050</v>
          </cell>
        </row>
        <row r="811">
          <cell r="A811" t="str">
            <v>stem increment tree 050 radial</v>
          </cell>
        </row>
        <row r="812">
          <cell r="A812" t="str">
            <v>stem increment tree 056</v>
          </cell>
        </row>
        <row r="813">
          <cell r="A813" t="str">
            <v>stem increment tree 057</v>
          </cell>
        </row>
        <row r="814">
          <cell r="A814" t="str">
            <v>stem increment tree 058</v>
          </cell>
        </row>
        <row r="815">
          <cell r="A815" t="str">
            <v>stem increment tree 060</v>
          </cell>
        </row>
        <row r="816">
          <cell r="A816" t="str">
            <v>stem increment tree 066</v>
          </cell>
        </row>
        <row r="817">
          <cell r="A817" t="str">
            <v>stem increment tree 067</v>
          </cell>
        </row>
        <row r="818">
          <cell r="A818" t="str">
            <v>stem increment tree 068</v>
          </cell>
        </row>
        <row r="819">
          <cell r="A819" t="str">
            <v>stem increment tree 077</v>
          </cell>
        </row>
        <row r="820">
          <cell r="A820" t="str">
            <v>stem increment tree 080</v>
          </cell>
        </row>
        <row r="821">
          <cell r="A821" t="str">
            <v>stem increment tree 081</v>
          </cell>
        </row>
        <row r="822">
          <cell r="A822" t="str">
            <v>stem increment tree 106</v>
          </cell>
        </row>
        <row r="823">
          <cell r="A823" t="str">
            <v>stem increment tree 108 radial</v>
          </cell>
        </row>
        <row r="824">
          <cell r="A824" t="str">
            <v>stem increment tree 114</v>
          </cell>
        </row>
        <row r="825">
          <cell r="A825" t="str">
            <v>stem increment tree 114</v>
          </cell>
        </row>
        <row r="826">
          <cell r="A826" t="str">
            <v>stem increment tree 128</v>
          </cell>
        </row>
        <row r="827">
          <cell r="A827" t="str">
            <v>stem increment tree 129</v>
          </cell>
        </row>
        <row r="828">
          <cell r="A828" t="str">
            <v>stem increment tree 136</v>
          </cell>
        </row>
        <row r="829">
          <cell r="A829" t="str">
            <v>stem increment tree 143</v>
          </cell>
        </row>
        <row r="830">
          <cell r="A830" t="str">
            <v>stem increment tree 151</v>
          </cell>
        </row>
        <row r="831">
          <cell r="A831" t="str">
            <v>stem increment tree 158</v>
          </cell>
        </row>
        <row r="832">
          <cell r="A832" t="str">
            <v>stem increment tree 185</v>
          </cell>
        </row>
        <row r="833">
          <cell r="A833" t="str">
            <v>stem increment tree 188</v>
          </cell>
        </row>
        <row r="834">
          <cell r="A834" t="str">
            <v>stem increment tree 190</v>
          </cell>
        </row>
        <row r="835">
          <cell r="A835" t="str">
            <v>stem increment tree 193</v>
          </cell>
        </row>
        <row r="836">
          <cell r="A836" t="str">
            <v>stem increment tree 202</v>
          </cell>
        </row>
        <row r="837">
          <cell r="A837" t="str">
            <v>stem increment tree 214</v>
          </cell>
        </row>
        <row r="838">
          <cell r="A838" t="str">
            <v>stem increment tree 215</v>
          </cell>
        </row>
        <row r="839">
          <cell r="A839" t="str">
            <v>stem increment tree 217</v>
          </cell>
        </row>
        <row r="840">
          <cell r="A840" t="str">
            <v>stem increment tree 218</v>
          </cell>
        </row>
        <row r="841">
          <cell r="A841" t="str">
            <v>stem increment tree 233</v>
          </cell>
        </row>
        <row r="842">
          <cell r="A842" t="str">
            <v>stem increment tree 235</v>
          </cell>
        </row>
        <row r="843">
          <cell r="A843" t="str">
            <v>stem increment tree 236</v>
          </cell>
        </row>
        <row r="844">
          <cell r="A844" t="str">
            <v>stem increment tree 282</v>
          </cell>
        </row>
        <row r="845">
          <cell r="A845" t="str">
            <v>stem increment tree 301 radial</v>
          </cell>
        </row>
        <row r="846">
          <cell r="A846" t="str">
            <v>stem increment tree 301 radial</v>
          </cell>
        </row>
        <row r="847">
          <cell r="A847" t="str">
            <v>stem increment tree 301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914"/>
  <sheetViews>
    <sheetView tabSelected="1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A762" sqref="A762"/>
    </sheetView>
  </sheetViews>
  <sheetFormatPr baseColWidth="10" defaultColWidth="11.44140625" defaultRowHeight="14.4" x14ac:dyDescent="0.3"/>
  <cols>
    <col min="1" max="1" width="39" style="1" customWidth="1"/>
    <col min="2" max="2" width="10" style="1" bestFit="1" customWidth="1"/>
    <col min="3" max="3" width="10" style="1" customWidth="1"/>
    <col min="4" max="4" width="18.6640625" style="1" customWidth="1"/>
    <col min="5" max="5" width="21.21875" style="1" bestFit="1" customWidth="1"/>
    <col min="6" max="6" width="10.109375" style="1" customWidth="1"/>
    <col min="7" max="7" width="10.6640625" style="1" customWidth="1"/>
    <col min="8" max="8" width="15.88671875" style="1" customWidth="1"/>
    <col min="9" max="9" width="15.33203125" style="1" customWidth="1"/>
    <col min="10" max="10" width="12.6640625" style="1" customWidth="1"/>
    <col min="11" max="11" width="41.44140625" style="1" customWidth="1"/>
    <col min="12" max="12" width="23.33203125" style="1" customWidth="1"/>
    <col min="13" max="13" width="20" style="1" customWidth="1"/>
    <col min="14" max="14" width="14.88671875" style="1" bestFit="1" customWidth="1"/>
    <col min="15" max="15" width="25.33203125" style="1" customWidth="1"/>
    <col min="16" max="16" width="19.44140625" style="1" bestFit="1" customWidth="1"/>
    <col min="17" max="17" width="47.88671875" style="1" bestFit="1" customWidth="1"/>
    <col min="18" max="18" width="18.109375" style="1" customWidth="1"/>
    <col min="19" max="20" width="23" style="1" customWidth="1"/>
    <col min="21" max="22" width="25.88671875" style="1" customWidth="1"/>
    <col min="23" max="23" width="14.88671875" style="1" customWidth="1"/>
    <col min="24" max="24" width="14.44140625" style="1" customWidth="1"/>
    <col min="25" max="25" width="17" style="1" customWidth="1"/>
    <col min="26" max="27" width="14.44140625" style="1" customWidth="1"/>
    <col min="28" max="28" width="6.44140625" style="1" customWidth="1"/>
    <col min="29" max="29" width="10.109375" style="1" customWidth="1"/>
    <col min="30" max="31" width="11.44140625" style="1" customWidth="1"/>
    <col min="32" max="32" width="40.109375" style="1" customWidth="1"/>
    <col min="33" max="33" width="30" style="1" customWidth="1"/>
    <col min="34" max="34" width="23" style="1" customWidth="1"/>
    <col min="35" max="36" width="15" style="1" customWidth="1"/>
    <col min="37" max="40" width="15.88671875" style="1" customWidth="1"/>
    <col min="41" max="16384" width="11.44140625" style="1"/>
  </cols>
  <sheetData>
    <row r="1" spans="1:52" ht="57.6" x14ac:dyDescent="0.3">
      <c r="A1" s="2" t="s">
        <v>2101</v>
      </c>
      <c r="B1" s="2" t="s">
        <v>5360</v>
      </c>
      <c r="C1" s="2" t="s">
        <v>6935</v>
      </c>
      <c r="D1" s="2" t="s">
        <v>4405</v>
      </c>
      <c r="E1" s="2" t="s">
        <v>6173</v>
      </c>
      <c r="F1" s="2" t="s">
        <v>6312</v>
      </c>
      <c r="G1" s="2" t="s">
        <v>6313</v>
      </c>
      <c r="H1" s="3" t="s">
        <v>0</v>
      </c>
      <c r="I1" s="3" t="s">
        <v>1</v>
      </c>
      <c r="J1" s="3" t="s">
        <v>2592</v>
      </c>
      <c r="K1" s="3" t="s">
        <v>1871</v>
      </c>
      <c r="L1" s="3" t="s">
        <v>2593</v>
      </c>
      <c r="M1" s="3" t="s">
        <v>2098</v>
      </c>
      <c r="N1" s="3" t="s">
        <v>2099</v>
      </c>
      <c r="O1" s="3" t="s">
        <v>2100</v>
      </c>
      <c r="P1" s="196" t="s">
        <v>6844</v>
      </c>
      <c r="Q1" s="3" t="s">
        <v>3671</v>
      </c>
      <c r="R1" s="3" t="s">
        <v>4306</v>
      </c>
      <c r="S1" s="3" t="s">
        <v>4399</v>
      </c>
      <c r="T1" s="3" t="s">
        <v>4537</v>
      </c>
      <c r="U1" s="3" t="s">
        <v>4400</v>
      </c>
      <c r="V1" s="3" t="s">
        <v>4542</v>
      </c>
      <c r="W1" s="3" t="s">
        <v>4401</v>
      </c>
      <c r="X1" s="3" t="s">
        <v>4402</v>
      </c>
      <c r="Y1" s="60" t="s">
        <v>4814</v>
      </c>
      <c r="Z1" s="3" t="s">
        <v>4556</v>
      </c>
      <c r="AA1" s="3" t="s">
        <v>4652</v>
      </c>
      <c r="AB1" s="3" t="s">
        <v>2406</v>
      </c>
      <c r="AC1" s="3" t="s">
        <v>2407</v>
      </c>
      <c r="AD1" s="3" t="s">
        <v>2631</v>
      </c>
      <c r="AE1" s="3" t="s">
        <v>2632</v>
      </c>
      <c r="AF1" s="3" t="s">
        <v>2476</v>
      </c>
      <c r="AG1" s="3" t="s">
        <v>2431</v>
      </c>
      <c r="AH1" s="3" t="s">
        <v>465</v>
      </c>
      <c r="AI1" s="1" t="s">
        <v>466</v>
      </c>
      <c r="AJ1" s="1" t="s">
        <v>467</v>
      </c>
      <c r="AK1" s="1" t="s">
        <v>2104</v>
      </c>
      <c r="AL1" s="18" t="s">
        <v>6449</v>
      </c>
      <c r="AM1" s="18" t="s">
        <v>6450</v>
      </c>
      <c r="AN1" s="36" t="s">
        <v>3315</v>
      </c>
      <c r="AO1" s="34" t="s">
        <v>3278</v>
      </c>
      <c r="AP1" s="34" t="s">
        <v>3279</v>
      </c>
      <c r="AQ1" s="34" t="s">
        <v>3280</v>
      </c>
      <c r="AR1" s="34" t="s">
        <v>3281</v>
      </c>
      <c r="AS1" s="34" t="s">
        <v>3282</v>
      </c>
      <c r="AT1" s="34" t="s">
        <v>3283</v>
      </c>
      <c r="AU1" s="34" t="s">
        <v>3284</v>
      </c>
      <c r="AV1" s="34" t="s">
        <v>3285</v>
      </c>
      <c r="AW1" s="34" t="s">
        <v>3286</v>
      </c>
      <c r="AX1" s="34" t="s">
        <v>3287</v>
      </c>
      <c r="AY1" s="34" t="s">
        <v>3288</v>
      </c>
      <c r="AZ1" s="34" t="s">
        <v>3289</v>
      </c>
    </row>
    <row r="2" spans="1:52" ht="28.8" x14ac:dyDescent="0.3">
      <c r="A2" s="18" t="s">
        <v>2472</v>
      </c>
      <c r="B2" s="18">
        <v>1</v>
      </c>
      <c r="C2" s="18"/>
      <c r="D2" s="18">
        <v>33</v>
      </c>
      <c r="E2" s="18"/>
      <c r="F2" s="18"/>
      <c r="G2" s="18"/>
      <c r="H2" s="19">
        <v>41900.604166666664</v>
      </c>
      <c r="I2" s="19">
        <v>43531.590277777781</v>
      </c>
      <c r="J2" s="1" t="s">
        <v>6</v>
      </c>
      <c r="K2" s="1" t="s">
        <v>1876</v>
      </c>
      <c r="L2" s="1" t="s">
        <v>3633</v>
      </c>
      <c r="M2" t="s">
        <v>1765</v>
      </c>
      <c r="N2" s="1" t="s">
        <v>10</v>
      </c>
      <c r="O2" s="1" t="str">
        <f t="shared" ref="O2:O39" si="0">CONCATENATE(M2," [",N2,"]")</f>
        <v>VPact33 [hPa]</v>
      </c>
      <c r="Q2" s="57" t="s">
        <v>4704</v>
      </c>
      <c r="R2" s="1" t="s">
        <v>4574</v>
      </c>
      <c r="S2" s="46" t="s">
        <v>4403</v>
      </c>
      <c r="T2" s="46"/>
      <c r="U2" t="s">
        <v>4524</v>
      </c>
      <c r="V2" s="1" t="s">
        <v>4543</v>
      </c>
      <c r="X2" s="1" t="s">
        <v>4525</v>
      </c>
      <c r="Y2" s="59" t="s">
        <v>4815</v>
      </c>
      <c r="AB2"/>
      <c r="AD2"/>
      <c r="AE2" t="s">
        <v>1764</v>
      </c>
      <c r="AF2" s="18" t="s">
        <v>2478</v>
      </c>
      <c r="AI2" s="1">
        <v>652261.80000000005</v>
      </c>
      <c r="AJ2" s="1">
        <v>5772996.2999999998</v>
      </c>
      <c r="AN2" s="1" t="s">
        <v>3316</v>
      </c>
      <c r="AO2" s="21" t="s">
        <v>3262</v>
      </c>
      <c r="AP2" s="21" t="s">
        <v>3263</v>
      </c>
      <c r="AQ2" s="21" t="s">
        <v>3258</v>
      </c>
      <c r="AR2" s="1" t="s">
        <v>3633</v>
      </c>
    </row>
    <row r="3" spans="1:52" ht="28.8" x14ac:dyDescent="0.3">
      <c r="A3" s="18" t="s">
        <v>6916</v>
      </c>
      <c r="B3" s="18"/>
      <c r="C3" s="18"/>
      <c r="D3" s="18">
        <v>38</v>
      </c>
      <c r="E3" s="18"/>
      <c r="F3" s="18"/>
      <c r="G3" s="18"/>
      <c r="H3" s="19">
        <v>43531.597222222219</v>
      </c>
      <c r="I3" s="7"/>
      <c r="J3" s="1" t="s">
        <v>6</v>
      </c>
      <c r="K3" s="1" t="s">
        <v>1876</v>
      </c>
      <c r="L3" s="1" t="s">
        <v>3633</v>
      </c>
      <c r="M3" t="s">
        <v>6917</v>
      </c>
      <c r="N3" s="1" t="s">
        <v>10</v>
      </c>
      <c r="O3" s="1" t="str">
        <f t="shared" ref="O3" si="1">CONCATENATE(M3," [",N3,"]")</f>
        <v>VPact38 [hPa]</v>
      </c>
      <c r="Q3" s="57"/>
      <c r="S3" s="46"/>
      <c r="T3" s="46"/>
      <c r="U3"/>
      <c r="Y3" s="59" t="s">
        <v>4815</v>
      </c>
      <c r="AB3"/>
      <c r="AD3"/>
      <c r="AE3"/>
      <c r="AF3" s="18" t="s">
        <v>6918</v>
      </c>
      <c r="AI3" s="1">
        <v>652261.80000000005</v>
      </c>
      <c r="AJ3" s="1">
        <v>5772996.2999999998</v>
      </c>
      <c r="AN3" s="1" t="s">
        <v>3316</v>
      </c>
      <c r="AO3" s="21" t="s">
        <v>3262</v>
      </c>
      <c r="AP3" s="21" t="s">
        <v>3263</v>
      </c>
      <c r="AQ3" s="21" t="s">
        <v>3258</v>
      </c>
      <c r="AR3" s="1" t="s">
        <v>3633</v>
      </c>
    </row>
    <row r="4" spans="1:52" ht="28.8" x14ac:dyDescent="0.3">
      <c r="A4" s="18" t="s">
        <v>2498</v>
      </c>
      <c r="B4" s="18">
        <v>2</v>
      </c>
      <c r="C4" s="18"/>
      <c r="D4" s="18">
        <v>49</v>
      </c>
      <c r="E4" s="18"/>
      <c r="F4" s="18"/>
      <c r="G4" s="18"/>
      <c r="H4" s="19">
        <v>41794.736111111109</v>
      </c>
      <c r="I4" s="7"/>
      <c r="J4" s="1" t="s">
        <v>3</v>
      </c>
      <c r="K4" s="1" t="s">
        <v>1723</v>
      </c>
      <c r="L4" s="1" t="s">
        <v>3633</v>
      </c>
      <c r="M4" t="s">
        <v>1762</v>
      </c>
      <c r="N4" s="1" t="s">
        <v>10</v>
      </c>
      <c r="O4" s="1" t="str">
        <f t="shared" si="0"/>
        <v>VPact50 [hPa]</v>
      </c>
      <c r="Q4" s="57" t="s">
        <v>4705</v>
      </c>
      <c r="R4" s="1" t="s">
        <v>4573</v>
      </c>
      <c r="S4" s="46" t="s">
        <v>4403</v>
      </c>
      <c r="T4" s="46"/>
      <c r="U4" t="s">
        <v>4524</v>
      </c>
      <c r="V4" s="1" t="s">
        <v>4543</v>
      </c>
      <c r="X4" s="1" t="s">
        <v>4525</v>
      </c>
      <c r="Y4" s="59" t="s">
        <v>4815</v>
      </c>
      <c r="AF4" s="18" t="s">
        <v>2477</v>
      </c>
      <c r="AI4" s="1">
        <v>652261.80000000005</v>
      </c>
      <c r="AJ4" s="1">
        <v>5772996.2999999998</v>
      </c>
      <c r="AN4" s="1" t="s">
        <v>3316</v>
      </c>
      <c r="AO4" s="21" t="s">
        <v>3262</v>
      </c>
      <c r="AP4" s="21" t="s">
        <v>3263</v>
      </c>
      <c r="AQ4" s="21" t="s">
        <v>3258</v>
      </c>
      <c r="AR4" s="1" t="s">
        <v>3633</v>
      </c>
    </row>
    <row r="5" spans="1:52" ht="28.8" x14ac:dyDescent="0.3">
      <c r="A5" s="18" t="s">
        <v>2509</v>
      </c>
      <c r="B5" s="18">
        <v>3</v>
      </c>
      <c r="C5" s="18"/>
      <c r="D5" s="18">
        <v>8</v>
      </c>
      <c r="E5" s="18"/>
      <c r="F5" s="18"/>
      <c r="G5" s="18"/>
      <c r="H5" s="19">
        <v>41810.388888888891</v>
      </c>
      <c r="I5" s="7"/>
      <c r="J5" s="1" t="s">
        <v>8</v>
      </c>
      <c r="K5" s="1" t="s">
        <v>1878</v>
      </c>
      <c r="L5" s="1" t="s">
        <v>3633</v>
      </c>
      <c r="M5" t="s">
        <v>1770</v>
      </c>
      <c r="N5" s="1" t="s">
        <v>10</v>
      </c>
      <c r="O5" s="1" t="str">
        <f t="shared" si="0"/>
        <v>VPact08 [hPa]</v>
      </c>
      <c r="Q5" s="57" t="s">
        <v>4706</v>
      </c>
      <c r="R5" s="1" t="s">
        <v>4575</v>
      </c>
      <c r="S5" s="46" t="s">
        <v>4403</v>
      </c>
      <c r="T5" s="46"/>
      <c r="U5" t="s">
        <v>4524</v>
      </c>
      <c r="V5" s="1" t="s">
        <v>4543</v>
      </c>
      <c r="X5" s="1" t="s">
        <v>4525</v>
      </c>
      <c r="Y5" s="59" t="s">
        <v>4815</v>
      </c>
      <c r="AF5" s="18" t="s">
        <v>3296</v>
      </c>
      <c r="AI5" s="1">
        <v>652261.80000000005</v>
      </c>
      <c r="AJ5" s="1">
        <v>5772996.2999999998</v>
      </c>
      <c r="AN5" s="1" t="s">
        <v>3316</v>
      </c>
      <c r="AO5" s="21" t="s">
        <v>3262</v>
      </c>
      <c r="AP5" s="21" t="s">
        <v>3263</v>
      </c>
      <c r="AQ5" s="21" t="s">
        <v>3258</v>
      </c>
      <c r="AR5" s="1" t="s">
        <v>3633</v>
      </c>
    </row>
    <row r="6" spans="1:52" ht="28.8" x14ac:dyDescent="0.3">
      <c r="A6" s="18" t="s">
        <v>2500</v>
      </c>
      <c r="B6" s="18">
        <v>4</v>
      </c>
      <c r="C6" s="18"/>
      <c r="D6" s="18">
        <v>49</v>
      </c>
      <c r="E6" s="18"/>
      <c r="F6" s="18"/>
      <c r="G6" s="18"/>
      <c r="H6" s="19">
        <v>41816.576388888891</v>
      </c>
      <c r="I6" s="7"/>
      <c r="J6" s="1" t="s">
        <v>3</v>
      </c>
      <c r="K6" s="1" t="s">
        <v>1723</v>
      </c>
      <c r="L6" s="1" t="s">
        <v>3633</v>
      </c>
      <c r="M6" t="s">
        <v>1746</v>
      </c>
      <c r="N6" s="1" t="s">
        <v>1713</v>
      </c>
      <c r="O6" s="1" t="str">
        <f t="shared" si="0"/>
        <v>rho50 [kg/m3]</v>
      </c>
      <c r="Q6" s="57" t="s">
        <v>4707</v>
      </c>
      <c r="R6" s="1" t="s">
        <v>4573</v>
      </c>
      <c r="S6" s="46" t="s">
        <v>4403</v>
      </c>
      <c r="T6" s="46"/>
      <c r="U6" t="s">
        <v>4492</v>
      </c>
      <c r="V6" s="1" t="s">
        <v>4543</v>
      </c>
      <c r="Y6" s="59" t="s">
        <v>4815</v>
      </c>
      <c r="AF6" s="18" t="s">
        <v>3294</v>
      </c>
      <c r="AI6" s="1">
        <v>652261.80000000005</v>
      </c>
      <c r="AJ6" s="1">
        <v>5772996.2999999998</v>
      </c>
      <c r="AN6" s="1" t="s">
        <v>3316</v>
      </c>
      <c r="AO6" s="21" t="s">
        <v>3262</v>
      </c>
      <c r="AP6" s="21" t="s">
        <v>3263</v>
      </c>
      <c r="AQ6" s="21" t="s">
        <v>3258</v>
      </c>
      <c r="AR6" s="1" t="s">
        <v>3633</v>
      </c>
    </row>
    <row r="7" spans="1:52" ht="28.8" x14ac:dyDescent="0.3">
      <c r="A7" s="18" t="s">
        <v>2512</v>
      </c>
      <c r="B7" s="18">
        <v>5</v>
      </c>
      <c r="C7" s="18"/>
      <c r="D7" s="18">
        <v>8</v>
      </c>
      <c r="E7" s="18"/>
      <c r="F7" s="18"/>
      <c r="G7" s="18"/>
      <c r="H7" s="19">
        <v>41810.388888888891</v>
      </c>
      <c r="I7" s="7"/>
      <c r="J7" s="1" t="s">
        <v>8</v>
      </c>
      <c r="K7" s="1" t="s">
        <v>1878</v>
      </c>
      <c r="L7" s="1" t="s">
        <v>3633</v>
      </c>
      <c r="M7" s="1" t="s">
        <v>1773</v>
      </c>
      <c r="N7" s="1" t="s">
        <v>1713</v>
      </c>
      <c r="O7" s="1" t="str">
        <f t="shared" si="0"/>
        <v>rho08 [kg/m3]</v>
      </c>
      <c r="Q7" s="57" t="s">
        <v>4708</v>
      </c>
      <c r="R7" s="1" t="s">
        <v>4575</v>
      </c>
      <c r="S7" s="46" t="s">
        <v>4403</v>
      </c>
      <c r="T7" s="46"/>
      <c r="U7" t="s">
        <v>4492</v>
      </c>
      <c r="V7" s="1" t="s">
        <v>4543</v>
      </c>
      <c r="Y7" s="59" t="s">
        <v>4815</v>
      </c>
      <c r="AF7" s="18" t="s">
        <v>3297</v>
      </c>
      <c r="AI7" s="1">
        <v>652261.80000000005</v>
      </c>
      <c r="AJ7" s="1">
        <v>5772996.2999999998</v>
      </c>
      <c r="AN7" s="1" t="s">
        <v>3316</v>
      </c>
      <c r="AO7" s="21" t="s">
        <v>3262</v>
      </c>
      <c r="AP7" s="21" t="s">
        <v>3263</v>
      </c>
      <c r="AQ7" s="21" t="s">
        <v>3258</v>
      </c>
      <c r="AR7" s="1" t="s">
        <v>3633</v>
      </c>
    </row>
    <row r="8" spans="1:52" ht="40.200000000000003" x14ac:dyDescent="0.3">
      <c r="A8" s="18" t="s">
        <v>2447</v>
      </c>
      <c r="B8" s="18">
        <v>6</v>
      </c>
      <c r="C8" s="18"/>
      <c r="D8" s="18">
        <v>2</v>
      </c>
      <c r="E8" s="18"/>
      <c r="F8" s="18"/>
      <c r="G8" s="18"/>
      <c r="H8" s="19">
        <v>41303.631944444445</v>
      </c>
      <c r="I8" s="7">
        <v>41810</v>
      </c>
      <c r="J8" s="1" t="s">
        <v>95</v>
      </c>
      <c r="K8" s="1" t="s">
        <v>2434</v>
      </c>
      <c r="L8" t="s">
        <v>2441</v>
      </c>
      <c r="M8" t="s">
        <v>2446</v>
      </c>
      <c r="N8" s="1" t="s">
        <v>10</v>
      </c>
      <c r="O8" s="1" t="str">
        <f t="shared" si="0"/>
        <v>airpres02WXT [hPa]</v>
      </c>
      <c r="Q8" s="90" t="s">
        <v>5685</v>
      </c>
      <c r="R8" s="1" t="s">
        <v>5051</v>
      </c>
      <c r="S8" s="46" t="s">
        <v>4403</v>
      </c>
      <c r="T8" s="46"/>
      <c r="U8" s="46" t="s">
        <v>4404</v>
      </c>
      <c r="V8" s="1" t="s">
        <v>4543</v>
      </c>
      <c r="Y8" s="59" t="s">
        <v>4850</v>
      </c>
      <c r="AB8" s="1">
        <v>920</v>
      </c>
      <c r="AC8" s="1">
        <v>1050</v>
      </c>
      <c r="AI8">
        <v>652195.57119575294</v>
      </c>
      <c r="AJ8">
        <v>5772980.9206317998</v>
      </c>
      <c r="AN8" s="1" t="s">
        <v>3316</v>
      </c>
      <c r="AO8" s="21" t="s">
        <v>3262</v>
      </c>
      <c r="AP8" s="21" t="s">
        <v>3263</v>
      </c>
      <c r="AQ8" s="21" t="s">
        <v>3258</v>
      </c>
      <c r="AR8" s="21" t="s">
        <v>4273</v>
      </c>
      <c r="AS8" s="21" t="s">
        <v>3318</v>
      </c>
    </row>
    <row r="9" spans="1:52" ht="57.6" x14ac:dyDescent="0.3">
      <c r="A9" s="18" t="s">
        <v>2181</v>
      </c>
      <c r="B9" s="18">
        <v>7</v>
      </c>
      <c r="C9" s="18"/>
      <c r="D9" s="18">
        <v>8</v>
      </c>
      <c r="E9" s="18"/>
      <c r="F9" s="18"/>
      <c r="G9" s="18"/>
      <c r="H9" s="19">
        <v>41810.388888888891</v>
      </c>
      <c r="I9" s="7"/>
      <c r="J9" s="1" t="s">
        <v>8</v>
      </c>
      <c r="K9" s="1" t="s">
        <v>1878</v>
      </c>
      <c r="L9" t="s">
        <v>1632</v>
      </c>
      <c r="M9" t="s">
        <v>1395</v>
      </c>
      <c r="N9" s="1" t="s">
        <v>10</v>
      </c>
      <c r="O9" s="1" t="str">
        <f t="shared" si="0"/>
        <v>airpres08WXT [hPa]</v>
      </c>
      <c r="Q9" s="57" t="s">
        <v>4709</v>
      </c>
      <c r="R9" s="1" t="s">
        <v>4575</v>
      </c>
      <c r="S9" s="46" t="s">
        <v>4403</v>
      </c>
      <c r="T9" s="46"/>
      <c r="U9" s="46" t="s">
        <v>4404</v>
      </c>
      <c r="V9" s="1" t="s">
        <v>4543</v>
      </c>
      <c r="Y9" s="59" t="s">
        <v>4815</v>
      </c>
      <c r="AB9" s="1">
        <v>920</v>
      </c>
      <c r="AC9" s="1">
        <v>1050</v>
      </c>
      <c r="AF9" s="1" t="s">
        <v>2474</v>
      </c>
      <c r="AG9" t="s">
        <v>3542</v>
      </c>
      <c r="AI9" s="1">
        <v>652261.80000000005</v>
      </c>
      <c r="AJ9" s="1">
        <v>5772996.2999999998</v>
      </c>
      <c r="AL9">
        <v>20</v>
      </c>
      <c r="AM9">
        <v>50</v>
      </c>
      <c r="AN9" s="1" t="s">
        <v>3316</v>
      </c>
      <c r="AO9" s="21" t="s">
        <v>3262</v>
      </c>
      <c r="AP9" s="21" t="s">
        <v>3263</v>
      </c>
      <c r="AQ9" s="21" t="s">
        <v>3258</v>
      </c>
      <c r="AR9" s="21" t="s">
        <v>4273</v>
      </c>
      <c r="AS9" s="21" t="s">
        <v>3318</v>
      </c>
      <c r="AW9" s="18" t="s">
        <v>3305</v>
      </c>
    </row>
    <row r="10" spans="1:52" ht="57.6" x14ac:dyDescent="0.3">
      <c r="A10" s="18" t="s">
        <v>11</v>
      </c>
      <c r="B10" s="18">
        <v>8</v>
      </c>
      <c r="C10" s="18"/>
      <c r="D10" s="18">
        <v>49</v>
      </c>
      <c r="E10" s="18"/>
      <c r="F10" s="18"/>
      <c r="G10" s="18"/>
      <c r="H10" s="19">
        <v>41816.576388888891</v>
      </c>
      <c r="I10" s="7"/>
      <c r="J10" s="1" t="s">
        <v>3</v>
      </c>
      <c r="K10" s="1" t="s">
        <v>1723</v>
      </c>
      <c r="L10" s="1" t="s">
        <v>12</v>
      </c>
      <c r="M10" t="s">
        <v>13</v>
      </c>
      <c r="N10" s="1" t="s">
        <v>10</v>
      </c>
      <c r="O10" s="1" t="str">
        <f t="shared" si="0"/>
        <v>airpres50 [hPa]</v>
      </c>
      <c r="P10" t="s">
        <v>6871</v>
      </c>
      <c r="Q10" s="57" t="s">
        <v>4710</v>
      </c>
      <c r="R10" s="1" t="s">
        <v>4573</v>
      </c>
      <c r="S10" s="46" t="s">
        <v>4403</v>
      </c>
      <c r="T10" s="46"/>
      <c r="U10" s="46" t="s">
        <v>4404</v>
      </c>
      <c r="V10" s="1" t="s">
        <v>4543</v>
      </c>
      <c r="Y10" s="59" t="s">
        <v>4815</v>
      </c>
      <c r="Z10" t="s">
        <v>4559</v>
      </c>
      <c r="AA10" s="26" t="s">
        <v>4658</v>
      </c>
      <c r="AB10" s="1">
        <v>920</v>
      </c>
      <c r="AC10" s="1">
        <v>1050</v>
      </c>
      <c r="AF10" s="1" t="s">
        <v>2475</v>
      </c>
      <c r="AG10" t="s">
        <v>6422</v>
      </c>
      <c r="AI10" s="1">
        <v>652261.80000000005</v>
      </c>
      <c r="AJ10" s="1">
        <v>5772996.2999999998</v>
      </c>
      <c r="AL10">
        <v>20</v>
      </c>
      <c r="AM10">
        <v>50</v>
      </c>
      <c r="AN10" s="1" t="s">
        <v>3316</v>
      </c>
      <c r="AO10" s="21" t="s">
        <v>3262</v>
      </c>
      <c r="AP10" s="21" t="s">
        <v>3263</v>
      </c>
      <c r="AQ10" s="21" t="s">
        <v>3258</v>
      </c>
      <c r="AR10" s="21" t="s">
        <v>4273</v>
      </c>
      <c r="AS10" s="21" t="s">
        <v>4635</v>
      </c>
      <c r="AW10" s="18" t="s">
        <v>3305</v>
      </c>
    </row>
    <row r="11" spans="1:52" ht="27" x14ac:dyDescent="0.3">
      <c r="A11" s="18" t="s">
        <v>2460</v>
      </c>
      <c r="B11" s="18">
        <v>9</v>
      </c>
      <c r="C11" s="18"/>
      <c r="D11" s="18">
        <v>33</v>
      </c>
      <c r="E11" s="18"/>
      <c r="F11" s="18"/>
      <c r="G11" s="18"/>
      <c r="H11" s="19">
        <v>41829.319444444445</v>
      </c>
      <c r="I11" s="19">
        <v>43531.590277777781</v>
      </c>
      <c r="J11" s="1" t="s">
        <v>6</v>
      </c>
      <c r="K11" s="1" t="s">
        <v>1877</v>
      </c>
      <c r="L11" t="s">
        <v>1609</v>
      </c>
      <c r="M11" t="s">
        <v>7</v>
      </c>
      <c r="N11" s="1" t="s">
        <v>5</v>
      </c>
      <c r="O11" s="1" t="str">
        <f t="shared" si="0"/>
        <v>RH33HMP [%]</v>
      </c>
      <c r="Q11" s="57" t="s">
        <v>4711</v>
      </c>
      <c r="R11" s="1" t="s">
        <v>4574</v>
      </c>
      <c r="S11" s="46" t="s">
        <v>4403</v>
      </c>
      <c r="T11" s="46"/>
      <c r="U11" s="46" t="s">
        <v>4432</v>
      </c>
      <c r="V11" s="1" t="s">
        <v>4543</v>
      </c>
      <c r="Y11" s="59" t="s">
        <v>4815</v>
      </c>
      <c r="AB11" s="1">
        <v>0</v>
      </c>
      <c r="AC11" s="1">
        <v>105</v>
      </c>
      <c r="AE11" s="1">
        <v>100</v>
      </c>
      <c r="AF11" s="1" t="s">
        <v>2409</v>
      </c>
      <c r="AG11"/>
      <c r="AI11" s="1">
        <v>652261.80000000005</v>
      </c>
      <c r="AJ11" s="1">
        <v>5772996.2999999998</v>
      </c>
      <c r="AL11">
        <v>20</v>
      </c>
      <c r="AM11">
        <v>50</v>
      </c>
      <c r="AN11" s="1" t="s">
        <v>3316</v>
      </c>
      <c r="AO11" s="21" t="s">
        <v>3262</v>
      </c>
      <c r="AP11" s="21" t="s">
        <v>3263</v>
      </c>
      <c r="AQ11" s="21" t="s">
        <v>3258</v>
      </c>
      <c r="AR11" s="21" t="s">
        <v>3586</v>
      </c>
    </row>
    <row r="12" spans="1:52" ht="27" x14ac:dyDescent="0.3">
      <c r="A12" s="18" t="s">
        <v>6919</v>
      </c>
      <c r="B12" s="18"/>
      <c r="C12" s="18"/>
      <c r="D12" s="18">
        <v>38</v>
      </c>
      <c r="E12" s="18"/>
      <c r="F12" s="18"/>
      <c r="G12" s="18"/>
      <c r="H12" s="19">
        <v>43531.597222222219</v>
      </c>
      <c r="I12" s="7"/>
      <c r="J12" s="1" t="s">
        <v>6</v>
      </c>
      <c r="K12" s="1" t="s">
        <v>1877</v>
      </c>
      <c r="L12" t="s">
        <v>1609</v>
      </c>
      <c r="M12" t="s">
        <v>6920</v>
      </c>
      <c r="N12" s="1" t="s">
        <v>5</v>
      </c>
      <c r="O12" s="1" t="str">
        <f t="shared" ref="O12" si="2">CONCATENATE(M12," [",N12,"]")</f>
        <v>RH38HMP [%]</v>
      </c>
      <c r="Q12" s="57"/>
      <c r="S12" s="46"/>
      <c r="T12" s="46"/>
      <c r="U12" s="46"/>
      <c r="Y12" s="59" t="s">
        <v>4815</v>
      </c>
      <c r="AB12" s="1">
        <v>0</v>
      </c>
      <c r="AC12" s="1">
        <v>105</v>
      </c>
      <c r="AE12" s="1">
        <v>100</v>
      </c>
      <c r="AF12" s="1" t="s">
        <v>6921</v>
      </c>
      <c r="AG12"/>
      <c r="AI12" s="1">
        <v>652261.80000000005</v>
      </c>
      <c r="AJ12" s="1">
        <v>5772996.2999999998</v>
      </c>
      <c r="AL12">
        <v>20</v>
      </c>
      <c r="AM12">
        <v>50</v>
      </c>
      <c r="AN12" s="1" t="s">
        <v>3316</v>
      </c>
      <c r="AO12" s="21" t="s">
        <v>3262</v>
      </c>
      <c r="AP12" s="21" t="s">
        <v>3263</v>
      </c>
      <c r="AQ12" s="21" t="s">
        <v>3258</v>
      </c>
      <c r="AR12" s="21" t="s">
        <v>6922</v>
      </c>
    </row>
    <row r="13" spans="1:52" ht="40.200000000000003" x14ac:dyDescent="0.3">
      <c r="A13" s="18" t="s">
        <v>2461</v>
      </c>
      <c r="B13" s="18">
        <v>10</v>
      </c>
      <c r="C13" s="18"/>
      <c r="D13" s="18">
        <v>49</v>
      </c>
      <c r="E13" s="18"/>
      <c r="F13" s="18"/>
      <c r="G13" s="18"/>
      <c r="H13" s="7">
        <v>41794</v>
      </c>
      <c r="I13" s="7"/>
      <c r="J13" s="1" t="s">
        <v>3</v>
      </c>
      <c r="K13" s="1" t="s">
        <v>1723</v>
      </c>
      <c r="L13" s="1" t="s">
        <v>4</v>
      </c>
      <c r="M13" t="s">
        <v>1394</v>
      </c>
      <c r="N13" s="1" t="s">
        <v>5</v>
      </c>
      <c r="O13" s="1" t="str">
        <f t="shared" si="0"/>
        <v>RH50HMP [%]</v>
      </c>
      <c r="P13" t="s">
        <v>4558</v>
      </c>
      <c r="Q13" s="57" t="s">
        <v>4712</v>
      </c>
      <c r="R13" s="1" t="s">
        <v>4573</v>
      </c>
      <c r="S13" s="46" t="s">
        <v>4403</v>
      </c>
      <c r="T13" s="46"/>
      <c r="U13" s="46" t="s">
        <v>4432</v>
      </c>
      <c r="V13" s="1" t="s">
        <v>4543</v>
      </c>
      <c r="Y13" s="59" t="s">
        <v>4815</v>
      </c>
      <c r="Z13" t="s">
        <v>4558</v>
      </c>
      <c r="AA13"/>
      <c r="AB13" s="1">
        <v>0</v>
      </c>
      <c r="AC13" s="1">
        <v>106</v>
      </c>
      <c r="AE13" s="1">
        <v>100</v>
      </c>
      <c r="AF13" s="1" t="s">
        <v>4647</v>
      </c>
      <c r="AG13" t="s">
        <v>1653</v>
      </c>
      <c r="AI13" s="1">
        <v>652261.80000000005</v>
      </c>
      <c r="AJ13" s="1">
        <v>5772996.2999999998</v>
      </c>
      <c r="AL13">
        <v>20</v>
      </c>
      <c r="AM13">
        <v>50</v>
      </c>
      <c r="AN13" s="1" t="s">
        <v>3316</v>
      </c>
      <c r="AO13" s="21" t="s">
        <v>3262</v>
      </c>
      <c r="AP13" s="21" t="s">
        <v>3263</v>
      </c>
      <c r="AQ13" s="21" t="s">
        <v>3258</v>
      </c>
      <c r="AR13" s="21" t="s">
        <v>3585</v>
      </c>
      <c r="AS13" s="21" t="s">
        <v>4635</v>
      </c>
    </row>
    <row r="14" spans="1:52" x14ac:dyDescent="0.3">
      <c r="A14" s="18" t="s">
        <v>2444</v>
      </c>
      <c r="B14" s="18">
        <v>11</v>
      </c>
      <c r="C14" s="18"/>
      <c r="D14" s="18">
        <v>2</v>
      </c>
      <c r="E14" s="18"/>
      <c r="F14" s="18"/>
      <c r="G14" s="18"/>
      <c r="H14" s="7">
        <v>41533</v>
      </c>
      <c r="I14" s="7">
        <v>41810</v>
      </c>
      <c r="J14" s="1" t="s">
        <v>95</v>
      </c>
      <c r="K14" s="1" t="s">
        <v>2434</v>
      </c>
      <c r="L14" t="s">
        <v>2440</v>
      </c>
      <c r="M14" t="s">
        <v>2435</v>
      </c>
      <c r="N14" s="1" t="s">
        <v>5</v>
      </c>
      <c r="O14" s="1" t="str">
        <f t="shared" si="0"/>
        <v>RH02WXT [%]</v>
      </c>
      <c r="Q14" s="90" t="s">
        <v>3687</v>
      </c>
      <c r="R14" s="1" t="s">
        <v>5051</v>
      </c>
      <c r="S14" s="46" t="s">
        <v>4403</v>
      </c>
      <c r="T14" s="46"/>
      <c r="U14" s="46" t="s">
        <v>4432</v>
      </c>
      <c r="V14" s="1" t="s">
        <v>4543</v>
      </c>
      <c r="Y14" s="59" t="s">
        <v>4850</v>
      </c>
      <c r="AB14" s="1">
        <v>0</v>
      </c>
      <c r="AC14" s="1">
        <v>105</v>
      </c>
      <c r="AE14" s="1">
        <v>100</v>
      </c>
      <c r="AI14">
        <v>652195.57119575294</v>
      </c>
      <c r="AJ14">
        <v>5772980.9206317998</v>
      </c>
      <c r="AL14"/>
      <c r="AM14"/>
      <c r="AN14" s="1" t="s">
        <v>3316</v>
      </c>
      <c r="AO14" s="21" t="s">
        <v>3262</v>
      </c>
      <c r="AP14" s="21" t="s">
        <v>3263</v>
      </c>
      <c r="AQ14" s="21" t="s">
        <v>3258</v>
      </c>
    </row>
    <row r="15" spans="1:52" x14ac:dyDescent="0.3">
      <c r="A15" s="18" t="s">
        <v>2445</v>
      </c>
      <c r="B15" s="18">
        <v>12</v>
      </c>
      <c r="C15" s="18"/>
      <c r="D15" s="18">
        <v>8</v>
      </c>
      <c r="E15" s="18"/>
      <c r="F15" s="18"/>
      <c r="G15" s="18"/>
      <c r="H15" s="19">
        <v>41809.743055555555</v>
      </c>
      <c r="I15" s="7"/>
      <c r="J15" s="1" t="s">
        <v>8</v>
      </c>
      <c r="K15" s="1" t="s">
        <v>1878</v>
      </c>
      <c r="L15" t="s">
        <v>1631</v>
      </c>
      <c r="M15" t="s">
        <v>9</v>
      </c>
      <c r="N15" s="1" t="s">
        <v>5</v>
      </c>
      <c r="O15" s="1" t="str">
        <f t="shared" si="0"/>
        <v>RH08WXT [%]</v>
      </c>
      <c r="Q15" s="57" t="s">
        <v>4713</v>
      </c>
      <c r="R15" s="1" t="s">
        <v>4575</v>
      </c>
      <c r="S15" s="46" t="s">
        <v>4403</v>
      </c>
      <c r="T15" s="46"/>
      <c r="U15" s="46" t="s">
        <v>4432</v>
      </c>
      <c r="V15" s="1" t="s">
        <v>4543</v>
      </c>
      <c r="Y15" s="59" t="s">
        <v>4815</v>
      </c>
      <c r="AB15" s="1">
        <v>0</v>
      </c>
      <c r="AC15" s="1">
        <v>105</v>
      </c>
      <c r="AE15" s="1">
        <v>100</v>
      </c>
      <c r="AF15" s="1" t="s">
        <v>2410</v>
      </c>
      <c r="AG15"/>
      <c r="AI15" s="1">
        <v>652261.80000000005</v>
      </c>
      <c r="AJ15" s="1">
        <v>5772996.2999999998</v>
      </c>
      <c r="AL15">
        <v>20</v>
      </c>
      <c r="AM15">
        <v>50</v>
      </c>
      <c r="AN15" s="1" t="s">
        <v>3316</v>
      </c>
      <c r="AO15" s="21" t="s">
        <v>3262</v>
      </c>
      <c r="AP15" s="21" t="s">
        <v>3263</v>
      </c>
      <c r="AQ15" s="21" t="s">
        <v>3258</v>
      </c>
    </row>
    <row r="16" spans="1:52" ht="40.200000000000003" x14ac:dyDescent="0.3">
      <c r="A16" s="18" t="s">
        <v>2182</v>
      </c>
      <c r="B16" s="18">
        <v>13</v>
      </c>
      <c r="C16" s="18"/>
      <c r="D16" s="18">
        <v>33</v>
      </c>
      <c r="E16" s="18"/>
      <c r="F16" s="18"/>
      <c r="G16" s="18"/>
      <c r="H16" s="19">
        <v>41829.319444444445</v>
      </c>
      <c r="I16" s="19">
        <v>43531.590277777781</v>
      </c>
      <c r="J16" s="1" t="s">
        <v>6</v>
      </c>
      <c r="K16" s="1" t="s">
        <v>1877</v>
      </c>
      <c r="L16" t="s">
        <v>1608</v>
      </c>
      <c r="M16" t="s">
        <v>16</v>
      </c>
      <c r="N16" s="1" t="s">
        <v>15</v>
      </c>
      <c r="O16" s="1" t="str">
        <f t="shared" si="0"/>
        <v>Tair33HMP [degC]</v>
      </c>
      <c r="Q16" s="57" t="s">
        <v>4714</v>
      </c>
      <c r="R16" s="1" t="s">
        <v>4574</v>
      </c>
      <c r="S16" s="46" t="s">
        <v>4403</v>
      </c>
      <c r="T16" s="46"/>
      <c r="U16" s="46" t="s">
        <v>4431</v>
      </c>
      <c r="V16" s="1" t="s">
        <v>4543</v>
      </c>
      <c r="X16" s="1" t="s">
        <v>4540</v>
      </c>
      <c r="Y16" s="59" t="s">
        <v>4815</v>
      </c>
      <c r="AB16" s="1">
        <v>-35</v>
      </c>
      <c r="AC16" s="1">
        <v>50</v>
      </c>
      <c r="AF16" s="1" t="s">
        <v>2411</v>
      </c>
      <c r="AG16" s="1" t="s">
        <v>22</v>
      </c>
      <c r="AI16" s="1">
        <v>652261.80000000005</v>
      </c>
      <c r="AJ16" s="1">
        <v>5772996.2999999998</v>
      </c>
      <c r="AL16">
        <v>20</v>
      </c>
      <c r="AM16">
        <v>50</v>
      </c>
      <c r="AN16" s="1" t="s">
        <v>3316</v>
      </c>
      <c r="AO16" s="21" t="s">
        <v>3262</v>
      </c>
      <c r="AP16" s="21" t="s">
        <v>3263</v>
      </c>
      <c r="AQ16" s="21" t="s">
        <v>3258</v>
      </c>
      <c r="AR16" s="21" t="s">
        <v>3586</v>
      </c>
      <c r="AS16" s="21" t="s">
        <v>3664</v>
      </c>
    </row>
    <row r="17" spans="1:45" ht="40.200000000000003" x14ac:dyDescent="0.3">
      <c r="A17" s="18" t="s">
        <v>6923</v>
      </c>
      <c r="B17" s="18">
        <v>13</v>
      </c>
      <c r="C17" s="18"/>
      <c r="D17" s="18">
        <v>38</v>
      </c>
      <c r="E17" s="18"/>
      <c r="F17" s="18"/>
      <c r="G17" s="18"/>
      <c r="H17" s="19">
        <v>43531.597222222219</v>
      </c>
      <c r="I17" s="7"/>
      <c r="J17" s="1" t="s">
        <v>6</v>
      </c>
      <c r="K17" s="1" t="s">
        <v>1877</v>
      </c>
      <c r="L17" t="s">
        <v>1608</v>
      </c>
      <c r="M17" t="s">
        <v>6924</v>
      </c>
      <c r="N17" s="1" t="s">
        <v>15</v>
      </c>
      <c r="O17" s="1" t="str">
        <f t="shared" ref="O17" si="3">CONCATENATE(M17," [",N17,"]")</f>
        <v>Tair38HMP [degC]</v>
      </c>
      <c r="Q17" s="57"/>
      <c r="S17" s="46"/>
      <c r="T17" s="46"/>
      <c r="U17" s="46"/>
      <c r="Y17" s="59" t="s">
        <v>4815</v>
      </c>
      <c r="AB17" s="1">
        <v>-35</v>
      </c>
      <c r="AC17" s="1">
        <v>50</v>
      </c>
      <c r="AF17" s="1" t="s">
        <v>6925</v>
      </c>
      <c r="AG17" s="1" t="s">
        <v>6859</v>
      </c>
      <c r="AI17" s="1">
        <v>652261.80000000005</v>
      </c>
      <c r="AJ17" s="1">
        <v>5772996.2999999998</v>
      </c>
      <c r="AL17">
        <v>20</v>
      </c>
      <c r="AM17">
        <v>50</v>
      </c>
      <c r="AN17" s="1" t="s">
        <v>3316</v>
      </c>
      <c r="AO17" s="21" t="s">
        <v>3262</v>
      </c>
      <c r="AP17" s="21" t="s">
        <v>3263</v>
      </c>
      <c r="AQ17" s="21" t="s">
        <v>3258</v>
      </c>
      <c r="AR17" s="21" t="s">
        <v>6922</v>
      </c>
      <c r="AS17" s="21" t="s">
        <v>3664</v>
      </c>
    </row>
    <row r="18" spans="1:45" ht="40.200000000000003" x14ac:dyDescent="0.3">
      <c r="A18" s="18" t="s">
        <v>2183</v>
      </c>
      <c r="B18" s="18">
        <v>14</v>
      </c>
      <c r="C18" s="18"/>
      <c r="D18" s="18">
        <v>49</v>
      </c>
      <c r="E18" s="18"/>
      <c r="F18" s="18"/>
      <c r="G18" s="18"/>
      <c r="H18" s="7">
        <v>41794</v>
      </c>
      <c r="I18" s="7"/>
      <c r="J18" s="1" t="s">
        <v>3</v>
      </c>
      <c r="K18" s="1" t="s">
        <v>1723</v>
      </c>
      <c r="L18" s="1" t="s">
        <v>14</v>
      </c>
      <c r="M18" t="s">
        <v>1491</v>
      </c>
      <c r="N18" s="1" t="s">
        <v>15</v>
      </c>
      <c r="O18" s="1" t="str">
        <f t="shared" si="0"/>
        <v>Tair50HMP [degC]</v>
      </c>
      <c r="P18" t="s">
        <v>6872</v>
      </c>
      <c r="Q18" s="57" t="s">
        <v>4715</v>
      </c>
      <c r="R18" s="1" t="s">
        <v>4573</v>
      </c>
      <c r="S18" s="46" t="s">
        <v>4403</v>
      </c>
      <c r="T18" s="46"/>
      <c r="U18" s="46" t="s">
        <v>4431</v>
      </c>
      <c r="V18" s="1" t="s">
        <v>4543</v>
      </c>
      <c r="X18" s="1" t="s">
        <v>4540</v>
      </c>
      <c r="Y18" s="59" t="s">
        <v>4815</v>
      </c>
      <c r="Z18" s="1" t="s">
        <v>4557</v>
      </c>
      <c r="AA18" s="1" t="s">
        <v>4656</v>
      </c>
      <c r="AB18" s="1">
        <v>-35</v>
      </c>
      <c r="AC18" s="1">
        <v>50</v>
      </c>
      <c r="AF18" s="1" t="s">
        <v>2412</v>
      </c>
      <c r="AG18" t="s">
        <v>4308</v>
      </c>
      <c r="AI18" s="1">
        <v>652261.80000000005</v>
      </c>
      <c r="AJ18" s="1">
        <v>5772996.2999999998</v>
      </c>
      <c r="AL18">
        <v>20</v>
      </c>
      <c r="AM18">
        <v>50</v>
      </c>
      <c r="AN18" s="1" t="s">
        <v>3316</v>
      </c>
      <c r="AO18" s="21" t="s">
        <v>3262</v>
      </c>
      <c r="AP18" s="21" t="s">
        <v>3263</v>
      </c>
      <c r="AQ18" s="21" t="s">
        <v>3258</v>
      </c>
      <c r="AR18" s="21" t="s">
        <v>3585</v>
      </c>
      <c r="AS18" s="21" t="s">
        <v>3664</v>
      </c>
    </row>
    <row r="19" spans="1:45" ht="40.200000000000003" x14ac:dyDescent="0.3">
      <c r="A19" s="18" t="s">
        <v>6855</v>
      </c>
      <c r="B19" s="18"/>
      <c r="C19" s="18"/>
      <c r="D19" s="18"/>
      <c r="E19" s="18"/>
      <c r="F19" s="18"/>
      <c r="G19" s="18"/>
      <c r="H19" s="7"/>
      <c r="I19" s="7"/>
      <c r="J19" s="1" t="s">
        <v>3</v>
      </c>
      <c r="M19" t="s">
        <v>6856</v>
      </c>
      <c r="N19" s="1" t="s">
        <v>15</v>
      </c>
      <c r="P19" s="72" t="s">
        <v>6857</v>
      </c>
      <c r="S19" s="46"/>
      <c r="T19" s="46"/>
      <c r="U19" s="46"/>
      <c r="X19" s="1" t="s">
        <v>4541</v>
      </c>
      <c r="Y19" s="59" t="s">
        <v>4815</v>
      </c>
      <c r="AB19" s="1">
        <v>-35</v>
      </c>
      <c r="AC19" s="1">
        <v>50</v>
      </c>
      <c r="AG19"/>
      <c r="AI19" s="1">
        <v>652261.80000000005</v>
      </c>
      <c r="AJ19" s="1">
        <v>5772996.2999999998</v>
      </c>
      <c r="AL19">
        <v>20</v>
      </c>
      <c r="AM19">
        <v>50</v>
      </c>
      <c r="AN19" s="1" t="s">
        <v>3316</v>
      </c>
      <c r="AO19" s="21" t="s">
        <v>3262</v>
      </c>
      <c r="AP19" s="21" t="s">
        <v>3263</v>
      </c>
      <c r="AQ19" s="21" t="s">
        <v>3258</v>
      </c>
      <c r="AR19" s="21" t="s">
        <v>3664</v>
      </c>
      <c r="AS19" s="21"/>
    </row>
    <row r="20" spans="1:45" ht="40.200000000000003" x14ac:dyDescent="0.3">
      <c r="A20" s="18" t="s">
        <v>2184</v>
      </c>
      <c r="B20" s="18">
        <v>15</v>
      </c>
      <c r="C20" s="18"/>
      <c r="D20" s="18">
        <v>14.2</v>
      </c>
      <c r="E20" s="18"/>
      <c r="F20" s="18"/>
      <c r="G20" s="18"/>
      <c r="H20" s="19">
        <v>41829.319444444445</v>
      </c>
      <c r="I20" s="7"/>
      <c r="J20" s="1" t="s">
        <v>6</v>
      </c>
      <c r="K20" s="1" t="s">
        <v>1877</v>
      </c>
      <c r="L20" t="s">
        <v>1613</v>
      </c>
      <c r="M20" t="s">
        <v>17</v>
      </c>
      <c r="N20" s="1" t="s">
        <v>15</v>
      </c>
      <c r="O20" s="1" t="str">
        <f t="shared" si="0"/>
        <v>Tair14PT [degC]</v>
      </c>
      <c r="P20" s="72" t="s">
        <v>6845</v>
      </c>
      <c r="Q20" s="57" t="s">
        <v>4716</v>
      </c>
      <c r="R20" s="1" t="s">
        <v>4574</v>
      </c>
      <c r="S20" s="46" t="s">
        <v>4403</v>
      </c>
      <c r="T20" s="46"/>
      <c r="U20" s="46" t="s">
        <v>4431</v>
      </c>
      <c r="V20" s="1" t="s">
        <v>4543</v>
      </c>
      <c r="X20" s="1" t="s">
        <v>4541</v>
      </c>
      <c r="Y20" s="59" t="s">
        <v>4815</v>
      </c>
      <c r="AB20" s="1">
        <v>-35</v>
      </c>
      <c r="AC20" s="1">
        <v>50</v>
      </c>
      <c r="AF20" s="1" t="s">
        <v>1768</v>
      </c>
      <c r="AI20" s="1">
        <v>652261.80000000005</v>
      </c>
      <c r="AJ20" s="1">
        <v>5772996.2999999998</v>
      </c>
      <c r="AL20"/>
      <c r="AM20"/>
      <c r="AN20" s="1" t="s">
        <v>3316</v>
      </c>
      <c r="AO20" s="21" t="s">
        <v>3262</v>
      </c>
      <c r="AP20" s="21" t="s">
        <v>3263</v>
      </c>
      <c r="AQ20" s="21" t="s">
        <v>3258</v>
      </c>
      <c r="AR20" s="21" t="s">
        <v>3664</v>
      </c>
    </row>
    <row r="21" spans="1:45" ht="40.200000000000003" x14ac:dyDescent="0.3">
      <c r="A21" s="18" t="s">
        <v>2185</v>
      </c>
      <c r="B21" s="18">
        <v>16</v>
      </c>
      <c r="C21" s="18"/>
      <c r="D21" s="18">
        <v>1</v>
      </c>
      <c r="E21" s="18"/>
      <c r="F21" s="18"/>
      <c r="G21" s="18"/>
      <c r="H21" s="19">
        <v>41809.743055555555</v>
      </c>
      <c r="I21" s="7"/>
      <c r="J21" s="1" t="s">
        <v>8</v>
      </c>
      <c r="K21" s="1" t="s">
        <v>1878</v>
      </c>
      <c r="L21" t="s">
        <v>1630</v>
      </c>
      <c r="M21" t="s">
        <v>18</v>
      </c>
      <c r="N21" s="1" t="s">
        <v>15</v>
      </c>
      <c r="O21" s="1" t="str">
        <f t="shared" si="0"/>
        <v>Tair01PT [degC]</v>
      </c>
      <c r="P21" s="72" t="s">
        <v>6849</v>
      </c>
      <c r="Q21" s="57" t="s">
        <v>4717</v>
      </c>
      <c r="R21" s="1" t="s">
        <v>4575</v>
      </c>
      <c r="S21" s="46" t="s">
        <v>4403</v>
      </c>
      <c r="T21" s="46"/>
      <c r="U21" s="46" t="s">
        <v>4431</v>
      </c>
      <c r="V21" s="1" t="s">
        <v>4543</v>
      </c>
      <c r="X21" s="1" t="s">
        <v>4541</v>
      </c>
      <c r="Y21" s="59" t="s">
        <v>4815</v>
      </c>
      <c r="AB21" s="1">
        <v>-35</v>
      </c>
      <c r="AC21" s="1">
        <v>50</v>
      </c>
      <c r="AF21" s="1" t="s">
        <v>2415</v>
      </c>
      <c r="AG21" t="s">
        <v>21</v>
      </c>
      <c r="AI21" s="1">
        <v>652261.80000000005</v>
      </c>
      <c r="AJ21" s="1">
        <v>5772996.2999999998</v>
      </c>
      <c r="AL21"/>
      <c r="AM21"/>
      <c r="AN21" s="1" t="s">
        <v>3316</v>
      </c>
      <c r="AO21" s="21" t="s">
        <v>3262</v>
      </c>
      <c r="AP21" s="21" t="s">
        <v>3263</v>
      </c>
      <c r="AQ21" s="21" t="s">
        <v>3258</v>
      </c>
      <c r="AR21" s="21" t="s">
        <v>3664</v>
      </c>
    </row>
    <row r="22" spans="1:45" ht="40.200000000000003" x14ac:dyDescent="0.3">
      <c r="A22" s="18" t="s">
        <v>2186</v>
      </c>
      <c r="B22" s="18">
        <v>17</v>
      </c>
      <c r="C22" s="18"/>
      <c r="D22" s="18">
        <v>22</v>
      </c>
      <c r="E22" s="18"/>
      <c r="F22" s="18"/>
      <c r="G22" s="18"/>
      <c r="H22" s="19">
        <v>41829.319444444445</v>
      </c>
      <c r="I22" s="7"/>
      <c r="J22" s="1" t="s">
        <v>6</v>
      </c>
      <c r="K22" s="1" t="s">
        <v>1877</v>
      </c>
      <c r="L22" t="s">
        <v>1612</v>
      </c>
      <c r="M22" t="s">
        <v>19</v>
      </c>
      <c r="N22" s="1" t="s">
        <v>15</v>
      </c>
      <c r="O22" s="1" t="str">
        <f t="shared" si="0"/>
        <v>Tair22PT [degC]</v>
      </c>
      <c r="P22" s="72" t="s">
        <v>6846</v>
      </c>
      <c r="Q22" s="57" t="s">
        <v>4718</v>
      </c>
      <c r="R22" s="1" t="s">
        <v>4574</v>
      </c>
      <c r="S22" s="46" t="s">
        <v>4403</v>
      </c>
      <c r="T22" s="46"/>
      <c r="U22" s="46" t="s">
        <v>4431</v>
      </c>
      <c r="V22" s="1" t="s">
        <v>4543</v>
      </c>
      <c r="X22" s="1" t="s">
        <v>4541</v>
      </c>
      <c r="Y22" s="59" t="s">
        <v>4815</v>
      </c>
      <c r="AB22" s="1">
        <v>-35</v>
      </c>
      <c r="AC22" s="1">
        <v>50</v>
      </c>
      <c r="AF22" s="1" t="s">
        <v>1767</v>
      </c>
      <c r="AI22" s="1">
        <v>652261.80000000005</v>
      </c>
      <c r="AJ22" s="1">
        <v>5772996.2999999998</v>
      </c>
      <c r="AN22" s="1" t="s">
        <v>3316</v>
      </c>
      <c r="AO22" s="21" t="s">
        <v>3262</v>
      </c>
      <c r="AP22" s="21" t="s">
        <v>3263</v>
      </c>
      <c r="AQ22" s="21" t="s">
        <v>3258</v>
      </c>
      <c r="AR22" s="21" t="s">
        <v>3664</v>
      </c>
    </row>
    <row r="23" spans="1:45" ht="40.200000000000003" x14ac:dyDescent="0.3">
      <c r="A23" s="18" t="s">
        <v>2187</v>
      </c>
      <c r="B23" s="18">
        <v>18</v>
      </c>
      <c r="C23" s="18"/>
      <c r="D23" s="18">
        <v>29</v>
      </c>
      <c r="E23" s="18"/>
      <c r="F23" s="18"/>
      <c r="G23" s="18"/>
      <c r="H23" s="19">
        <v>41829.319444444445</v>
      </c>
      <c r="I23" s="7"/>
      <c r="J23" s="1" t="s">
        <v>6</v>
      </c>
      <c r="K23" s="1" t="s">
        <v>1877</v>
      </c>
      <c r="L23" t="s">
        <v>1611</v>
      </c>
      <c r="M23" t="s">
        <v>20</v>
      </c>
      <c r="N23" s="1" t="s">
        <v>15</v>
      </c>
      <c r="O23" s="1" t="str">
        <f t="shared" si="0"/>
        <v>Tair29PT [degC]</v>
      </c>
      <c r="P23" s="72" t="s">
        <v>6847</v>
      </c>
      <c r="Q23" s="57" t="s">
        <v>4719</v>
      </c>
      <c r="R23" s="1" t="s">
        <v>4574</v>
      </c>
      <c r="S23" s="46" t="s">
        <v>4403</v>
      </c>
      <c r="T23" s="46"/>
      <c r="U23" s="46" t="s">
        <v>4431</v>
      </c>
      <c r="V23" s="1" t="s">
        <v>4543</v>
      </c>
      <c r="X23" s="1" t="s">
        <v>4541</v>
      </c>
      <c r="Y23" s="59" t="s">
        <v>4815</v>
      </c>
      <c r="AB23" s="1">
        <v>-35</v>
      </c>
      <c r="AC23" s="1">
        <v>50</v>
      </c>
      <c r="AF23" s="1" t="s">
        <v>1766</v>
      </c>
      <c r="AG23" t="s">
        <v>16</v>
      </c>
      <c r="AI23" s="1">
        <v>652261.80000000005</v>
      </c>
      <c r="AJ23" s="1">
        <v>5772996.2999999998</v>
      </c>
      <c r="AN23" s="1" t="s">
        <v>3316</v>
      </c>
      <c r="AO23" s="21" t="s">
        <v>3262</v>
      </c>
      <c r="AP23" s="21" t="s">
        <v>3263</v>
      </c>
      <c r="AQ23" s="21" t="s">
        <v>3258</v>
      </c>
      <c r="AR23" s="21" t="s">
        <v>3664</v>
      </c>
    </row>
    <row r="24" spans="1:45" ht="40.200000000000003" x14ac:dyDescent="0.3">
      <c r="A24" s="18" t="s">
        <v>2188</v>
      </c>
      <c r="B24" s="18">
        <v>19</v>
      </c>
      <c r="C24" s="18"/>
      <c r="D24" s="18">
        <v>2</v>
      </c>
      <c r="E24" s="18"/>
      <c r="F24" s="18"/>
      <c r="G24" s="18"/>
      <c r="H24" s="19">
        <v>41809.743055555555</v>
      </c>
      <c r="I24" s="7"/>
      <c r="J24" s="1" t="s">
        <v>8</v>
      </c>
      <c r="K24" s="1" t="s">
        <v>1878</v>
      </c>
      <c r="L24" t="s">
        <v>1629</v>
      </c>
      <c r="M24" t="s">
        <v>21</v>
      </c>
      <c r="N24" s="1" t="s">
        <v>15</v>
      </c>
      <c r="O24" s="1" t="str">
        <f t="shared" si="0"/>
        <v>Tair02PT [degC]</v>
      </c>
      <c r="P24" s="72" t="s">
        <v>6848</v>
      </c>
      <c r="Q24" s="57" t="s">
        <v>4720</v>
      </c>
      <c r="R24" s="1" t="s">
        <v>4575</v>
      </c>
      <c r="S24" s="46" t="s">
        <v>4403</v>
      </c>
      <c r="T24" s="46"/>
      <c r="U24" s="46" t="s">
        <v>4431</v>
      </c>
      <c r="V24" s="1" t="s">
        <v>4543</v>
      </c>
      <c r="X24" s="1" t="s">
        <v>4541</v>
      </c>
      <c r="Y24" s="59" t="s">
        <v>4815</v>
      </c>
      <c r="AB24" s="1">
        <v>-35</v>
      </c>
      <c r="AC24" s="1">
        <v>50</v>
      </c>
      <c r="AF24" s="1" t="s">
        <v>2414</v>
      </c>
      <c r="AG24" t="s">
        <v>3557</v>
      </c>
      <c r="AI24" s="1">
        <v>652261.80000000005</v>
      </c>
      <c r="AJ24" s="1">
        <v>5772996.2999999998</v>
      </c>
      <c r="AN24" s="1" t="s">
        <v>3316</v>
      </c>
      <c r="AO24" s="21" t="s">
        <v>3262</v>
      </c>
      <c r="AP24" s="21" t="s">
        <v>3263</v>
      </c>
      <c r="AQ24" s="21" t="s">
        <v>3258</v>
      </c>
      <c r="AR24" s="21" t="s">
        <v>3664</v>
      </c>
    </row>
    <row r="25" spans="1:45" ht="40.200000000000003" x14ac:dyDescent="0.3">
      <c r="A25" s="18" t="s">
        <v>2189</v>
      </c>
      <c r="B25" s="18">
        <v>20</v>
      </c>
      <c r="C25" s="18"/>
      <c r="D25" s="18">
        <v>33</v>
      </c>
      <c r="E25" s="18"/>
      <c r="F25" s="18"/>
      <c r="G25" s="18"/>
      <c r="H25" s="19">
        <v>41829.319444444445</v>
      </c>
      <c r="I25" s="19">
        <v>43531.590277777781</v>
      </c>
      <c r="J25" s="1" t="s">
        <v>6</v>
      </c>
      <c r="K25" s="1" t="s">
        <v>1877</v>
      </c>
      <c r="L25" t="s">
        <v>1610</v>
      </c>
      <c r="M25" t="s">
        <v>22</v>
      </c>
      <c r="N25" s="1" t="s">
        <v>15</v>
      </c>
      <c r="O25" s="1" t="str">
        <f t="shared" si="0"/>
        <v>Tair33PT [degC]</v>
      </c>
      <c r="Q25" s="57" t="s">
        <v>4721</v>
      </c>
      <c r="R25" s="1" t="s">
        <v>4574</v>
      </c>
      <c r="S25" s="46" t="s">
        <v>4403</v>
      </c>
      <c r="T25" s="46"/>
      <c r="U25" s="46" t="s">
        <v>4431</v>
      </c>
      <c r="V25" s="1" t="s">
        <v>4543</v>
      </c>
      <c r="X25" s="1" t="s">
        <v>4541</v>
      </c>
      <c r="Y25" s="59" t="s">
        <v>4815</v>
      </c>
      <c r="AB25" s="1">
        <v>-35</v>
      </c>
      <c r="AC25" s="1">
        <v>50</v>
      </c>
      <c r="AF25" s="1" t="s">
        <v>1764</v>
      </c>
      <c r="AG25" s="1" t="s">
        <v>16</v>
      </c>
      <c r="AI25" s="1">
        <v>652261.80000000005</v>
      </c>
      <c r="AJ25" s="1">
        <v>5772996.2999999998</v>
      </c>
      <c r="AN25" s="1" t="s">
        <v>3316</v>
      </c>
      <c r="AO25" s="21" t="s">
        <v>3262</v>
      </c>
      <c r="AP25" s="21" t="s">
        <v>3263</v>
      </c>
      <c r="AQ25" s="21" t="s">
        <v>3258</v>
      </c>
      <c r="AR25" s="21" t="s">
        <v>3664</v>
      </c>
    </row>
    <row r="26" spans="1:45" ht="40.200000000000003" x14ac:dyDescent="0.3">
      <c r="A26" s="18" t="s">
        <v>6858</v>
      </c>
      <c r="B26" s="18"/>
      <c r="C26" s="18"/>
      <c r="D26" s="18">
        <v>38</v>
      </c>
      <c r="E26" s="18"/>
      <c r="F26" s="18"/>
      <c r="G26" s="18"/>
      <c r="H26" s="19">
        <v>43531.597222222219</v>
      </c>
      <c r="I26" s="7"/>
      <c r="J26" s="1" t="s">
        <v>6</v>
      </c>
      <c r="K26" s="1" t="s">
        <v>1877</v>
      </c>
      <c r="L26" t="s">
        <v>1610</v>
      </c>
      <c r="M26" t="s">
        <v>6859</v>
      </c>
      <c r="N26" s="1" t="s">
        <v>15</v>
      </c>
      <c r="O26" s="1" t="str">
        <f t="shared" ref="O26" si="4">CONCATENATE(M26," [",N26,"]")</f>
        <v>Tair38PT [degC]</v>
      </c>
      <c r="P26" s="72" t="s">
        <v>6860</v>
      </c>
      <c r="Q26" s="57"/>
      <c r="S26" s="46"/>
      <c r="T26" s="46"/>
      <c r="U26" s="46"/>
      <c r="Y26" s="59" t="s">
        <v>4815</v>
      </c>
      <c r="AB26" s="1">
        <v>-35</v>
      </c>
      <c r="AC26" s="1">
        <v>50</v>
      </c>
      <c r="AF26" s="1" t="s">
        <v>6926</v>
      </c>
      <c r="AG26" s="1" t="s">
        <v>6924</v>
      </c>
      <c r="AI26" s="1">
        <v>652261.80000000005</v>
      </c>
      <c r="AJ26" s="1">
        <v>5772996.2999999998</v>
      </c>
      <c r="AN26" s="1" t="s">
        <v>3316</v>
      </c>
      <c r="AO26" s="21" t="s">
        <v>3262</v>
      </c>
      <c r="AP26" s="21" t="s">
        <v>3263</v>
      </c>
      <c r="AQ26" s="21" t="s">
        <v>3258</v>
      </c>
      <c r="AR26" s="21" t="s">
        <v>3664</v>
      </c>
    </row>
    <row r="27" spans="1:45" ht="40.200000000000003" x14ac:dyDescent="0.3">
      <c r="A27" s="18" t="s">
        <v>2190</v>
      </c>
      <c r="B27" s="18">
        <v>21</v>
      </c>
      <c r="C27" s="18"/>
      <c r="D27" s="18">
        <v>4</v>
      </c>
      <c r="E27" s="18"/>
      <c r="F27" s="18"/>
      <c r="G27" s="18"/>
      <c r="H27" s="19">
        <v>41809.743055555555</v>
      </c>
      <c r="I27" s="7"/>
      <c r="J27" s="1" t="s">
        <v>8</v>
      </c>
      <c r="K27" s="1" t="s">
        <v>1878</v>
      </c>
      <c r="L27" t="s">
        <v>1628</v>
      </c>
      <c r="M27" t="s">
        <v>23</v>
      </c>
      <c r="N27" s="1" t="s">
        <v>15</v>
      </c>
      <c r="O27" s="1" t="str">
        <f t="shared" si="0"/>
        <v>Tair04PT [degC]</v>
      </c>
      <c r="P27" s="72" t="s">
        <v>6850</v>
      </c>
      <c r="Q27" s="57" t="s">
        <v>4722</v>
      </c>
      <c r="R27" s="1" t="s">
        <v>4575</v>
      </c>
      <c r="S27" s="46" t="s">
        <v>4403</v>
      </c>
      <c r="T27" s="46"/>
      <c r="U27" s="46" t="s">
        <v>4431</v>
      </c>
      <c r="V27" s="1" t="s">
        <v>4543</v>
      </c>
      <c r="X27" s="1" t="s">
        <v>4541</v>
      </c>
      <c r="Y27" s="59" t="s">
        <v>4815</v>
      </c>
      <c r="AB27" s="1">
        <v>-35</v>
      </c>
      <c r="AC27" s="1">
        <v>50</v>
      </c>
      <c r="AF27" s="1" t="s">
        <v>2413</v>
      </c>
      <c r="AG27" t="s">
        <v>21</v>
      </c>
      <c r="AI27" s="1">
        <v>652261.80000000005</v>
      </c>
      <c r="AJ27" s="1">
        <v>5772996.2999999998</v>
      </c>
      <c r="AN27" s="1" t="s">
        <v>3316</v>
      </c>
      <c r="AO27" s="21" t="s">
        <v>3262</v>
      </c>
      <c r="AP27" s="21" t="s">
        <v>3263</v>
      </c>
      <c r="AQ27" s="21" t="s">
        <v>3258</v>
      </c>
      <c r="AR27" s="21" t="s">
        <v>3664</v>
      </c>
    </row>
    <row r="28" spans="1:45" ht="40.200000000000003" x14ac:dyDescent="0.3">
      <c r="A28" s="18" t="s">
        <v>2191</v>
      </c>
      <c r="B28" s="18">
        <v>22</v>
      </c>
      <c r="C28" s="18"/>
      <c r="D28" s="18">
        <v>9</v>
      </c>
      <c r="E28" s="18"/>
      <c r="F28" s="18"/>
      <c r="G28" s="18"/>
      <c r="H28" s="19">
        <v>41809.743055555555</v>
      </c>
      <c r="I28" s="7"/>
      <c r="J28" s="1" t="s">
        <v>8</v>
      </c>
      <c r="K28" s="1" t="s">
        <v>1878</v>
      </c>
      <c r="L28" t="s">
        <v>1627</v>
      </c>
      <c r="M28" t="s">
        <v>461</v>
      </c>
      <c r="N28" s="1" t="s">
        <v>15</v>
      </c>
      <c r="O28" s="1" t="str">
        <f t="shared" si="0"/>
        <v>Tair08PT [degC]</v>
      </c>
      <c r="P28" s="72" t="s">
        <v>6851</v>
      </c>
      <c r="Q28" s="57" t="s">
        <v>4723</v>
      </c>
      <c r="R28" s="1" t="s">
        <v>4575</v>
      </c>
      <c r="S28" s="46" t="s">
        <v>4403</v>
      </c>
      <c r="T28" s="46"/>
      <c r="U28" s="46" t="s">
        <v>4431</v>
      </c>
      <c r="V28" s="1" t="s">
        <v>4543</v>
      </c>
      <c r="X28" s="1" t="s">
        <v>4541</v>
      </c>
      <c r="Y28" s="59" t="s">
        <v>4815</v>
      </c>
      <c r="AB28" s="1">
        <v>-35</v>
      </c>
      <c r="AC28" s="1">
        <v>50</v>
      </c>
      <c r="AF28" s="1" t="s">
        <v>2416</v>
      </c>
      <c r="AG28" t="s">
        <v>462</v>
      </c>
      <c r="AI28" s="1">
        <v>652261.80000000005</v>
      </c>
      <c r="AJ28" s="1">
        <v>5772996.2999999998</v>
      </c>
      <c r="AN28" s="1" t="s">
        <v>3316</v>
      </c>
      <c r="AO28" s="21" t="s">
        <v>3262</v>
      </c>
      <c r="AP28" s="21" t="s">
        <v>3263</v>
      </c>
      <c r="AQ28" s="21" t="s">
        <v>3258</v>
      </c>
      <c r="AR28" s="21" t="s">
        <v>3664</v>
      </c>
    </row>
    <row r="29" spans="1:45" ht="40.200000000000003" x14ac:dyDescent="0.3">
      <c r="A29" s="18" t="s">
        <v>2448</v>
      </c>
      <c r="B29" s="18">
        <v>23</v>
      </c>
      <c r="C29" s="18"/>
      <c r="D29" s="18">
        <v>2</v>
      </c>
      <c r="E29" s="18"/>
      <c r="F29" s="18"/>
      <c r="G29" s="18"/>
      <c r="H29" s="7">
        <v>41533</v>
      </c>
      <c r="I29" s="7">
        <v>41810</v>
      </c>
      <c r="J29" s="1" t="s">
        <v>95</v>
      </c>
      <c r="K29" s="1" t="s">
        <v>2434</v>
      </c>
      <c r="L29" t="s">
        <v>2439</v>
      </c>
      <c r="M29" t="s">
        <v>2449</v>
      </c>
      <c r="N29" s="1" t="s">
        <v>15</v>
      </c>
      <c r="O29" s="1" t="str">
        <f t="shared" si="0"/>
        <v>Tair02WXT [degC]</v>
      </c>
      <c r="Q29" s="90" t="s">
        <v>3686</v>
      </c>
      <c r="R29" s="1" t="s">
        <v>5051</v>
      </c>
      <c r="S29" s="46" t="s">
        <v>4403</v>
      </c>
      <c r="T29" s="46"/>
      <c r="U29" s="46" t="s">
        <v>4431</v>
      </c>
      <c r="V29" s="1" t="s">
        <v>4543</v>
      </c>
      <c r="Y29" s="59" t="s">
        <v>4850</v>
      </c>
      <c r="AB29" s="1">
        <v>-35</v>
      </c>
      <c r="AC29" s="1">
        <v>50</v>
      </c>
      <c r="AI29">
        <v>652195.57119575294</v>
      </c>
      <c r="AJ29">
        <v>5772980.9206317998</v>
      </c>
      <c r="AN29" s="1" t="s">
        <v>3316</v>
      </c>
      <c r="AO29" s="21" t="s">
        <v>3262</v>
      </c>
      <c r="AP29" s="21" t="s">
        <v>3263</v>
      </c>
      <c r="AQ29" s="21" t="s">
        <v>3258</v>
      </c>
      <c r="AR29" s="21" t="s">
        <v>3664</v>
      </c>
    </row>
    <row r="30" spans="1:45" ht="40.200000000000003" x14ac:dyDescent="0.3">
      <c r="A30" s="18" t="s">
        <v>6685</v>
      </c>
      <c r="B30" s="18"/>
      <c r="C30" s="18"/>
      <c r="D30" s="18">
        <v>0.1</v>
      </c>
      <c r="E30" s="18"/>
      <c r="F30" s="18"/>
      <c r="G30" s="18"/>
      <c r="H30" s="19">
        <v>43328.416666666664</v>
      </c>
      <c r="I30" s="7"/>
      <c r="J30" s="1" t="s">
        <v>8</v>
      </c>
      <c r="K30" s="1" t="s">
        <v>1878</v>
      </c>
      <c r="L30" t="s">
        <v>6686</v>
      </c>
      <c r="M30" t="s">
        <v>6687</v>
      </c>
      <c r="N30" s="1" t="s">
        <v>15</v>
      </c>
      <c r="O30" s="1" t="str">
        <f t="shared" si="0"/>
        <v>Tair001PT [degC]</v>
      </c>
      <c r="P30" s="72" t="s">
        <v>6852</v>
      </c>
      <c r="Q30" s="58" t="s">
        <v>6887</v>
      </c>
      <c r="R30" s="1" t="s">
        <v>4575</v>
      </c>
      <c r="S30" s="46" t="s">
        <v>4403</v>
      </c>
      <c r="T30" s="46"/>
      <c r="U30" s="46" t="s">
        <v>4431</v>
      </c>
      <c r="V30" s="1" t="s">
        <v>4543</v>
      </c>
      <c r="X30" s="1" t="s">
        <v>4541</v>
      </c>
      <c r="Y30" s="59" t="s">
        <v>4815</v>
      </c>
      <c r="AB30" s="1">
        <v>-35</v>
      </c>
      <c r="AC30" s="1">
        <v>50</v>
      </c>
      <c r="AI30" s="1">
        <v>652261.80000000005</v>
      </c>
      <c r="AJ30" s="1">
        <v>5772996.2999999998</v>
      </c>
      <c r="AN30" s="1" t="s">
        <v>3316</v>
      </c>
      <c r="AO30" s="21" t="s">
        <v>3262</v>
      </c>
      <c r="AP30" s="21" t="s">
        <v>3263</v>
      </c>
      <c r="AQ30" s="21" t="s">
        <v>3258</v>
      </c>
      <c r="AR30" s="21" t="s">
        <v>3664</v>
      </c>
    </row>
    <row r="31" spans="1:45" ht="40.200000000000003" x14ac:dyDescent="0.3">
      <c r="A31" s="18" t="s">
        <v>6688</v>
      </c>
      <c r="B31" s="18"/>
      <c r="C31" s="18"/>
      <c r="D31" s="18">
        <v>0.4</v>
      </c>
      <c r="E31" s="18"/>
      <c r="F31" s="18"/>
      <c r="G31" s="18"/>
      <c r="H31" s="19">
        <v>43328.416666666664</v>
      </c>
      <c r="I31" s="7"/>
      <c r="J31" s="1" t="s">
        <v>8</v>
      </c>
      <c r="K31" s="1" t="s">
        <v>1878</v>
      </c>
      <c r="L31" t="s">
        <v>6689</v>
      </c>
      <c r="M31" t="s">
        <v>6690</v>
      </c>
      <c r="N31" s="1" t="s">
        <v>15</v>
      </c>
      <c r="O31" s="1" t="str">
        <f t="shared" si="0"/>
        <v>Tair004PT [degC]</v>
      </c>
      <c r="P31" s="72" t="s">
        <v>6853</v>
      </c>
      <c r="Q31" s="58" t="s">
        <v>6888</v>
      </c>
      <c r="R31" s="1" t="s">
        <v>4575</v>
      </c>
      <c r="S31" s="46" t="s">
        <v>4403</v>
      </c>
      <c r="T31" s="46"/>
      <c r="U31" s="46" t="s">
        <v>4431</v>
      </c>
      <c r="V31" s="1" t="s">
        <v>4543</v>
      </c>
      <c r="X31" s="1" t="s">
        <v>4541</v>
      </c>
      <c r="Y31" s="59" t="s">
        <v>4815</v>
      </c>
      <c r="AB31" s="1">
        <v>-35</v>
      </c>
      <c r="AC31" s="1">
        <v>50</v>
      </c>
      <c r="AI31" s="1">
        <v>652261.80000000005</v>
      </c>
      <c r="AJ31" s="1">
        <v>5772996.2999999998</v>
      </c>
      <c r="AN31" s="1" t="s">
        <v>3316</v>
      </c>
      <c r="AO31" s="21" t="s">
        <v>3262</v>
      </c>
      <c r="AP31" s="21" t="s">
        <v>3263</v>
      </c>
      <c r="AQ31" s="21" t="s">
        <v>3258</v>
      </c>
      <c r="AR31" s="21" t="s">
        <v>3664</v>
      </c>
    </row>
    <row r="32" spans="1:45" ht="40.200000000000003" x14ac:dyDescent="0.3">
      <c r="A32" s="18" t="s">
        <v>6691</v>
      </c>
      <c r="B32" s="18"/>
      <c r="C32" s="18"/>
      <c r="D32" s="18">
        <v>10</v>
      </c>
      <c r="E32" s="18"/>
      <c r="F32" s="18"/>
      <c r="G32" s="18"/>
      <c r="H32" s="19">
        <v>43328.416666666664</v>
      </c>
      <c r="I32" s="7"/>
      <c r="J32" s="1" t="s">
        <v>8</v>
      </c>
      <c r="K32" s="1" t="s">
        <v>1878</v>
      </c>
      <c r="L32" t="s">
        <v>6692</v>
      </c>
      <c r="M32" t="s">
        <v>6693</v>
      </c>
      <c r="N32" s="1" t="s">
        <v>15</v>
      </c>
      <c r="O32" s="1" t="str">
        <f t="shared" si="0"/>
        <v>Tair10PT [degC]</v>
      </c>
      <c r="P32" s="72" t="s">
        <v>6854</v>
      </c>
      <c r="Q32" s="58" t="s">
        <v>6889</v>
      </c>
      <c r="R32" s="1" t="s">
        <v>4575</v>
      </c>
      <c r="S32" s="46" t="s">
        <v>4403</v>
      </c>
      <c r="T32" s="46"/>
      <c r="U32" s="46" t="s">
        <v>4431</v>
      </c>
      <c r="V32" s="1" t="s">
        <v>4543</v>
      </c>
      <c r="X32" s="1" t="s">
        <v>4541</v>
      </c>
      <c r="Y32" s="59" t="s">
        <v>4815</v>
      </c>
      <c r="AB32" s="1">
        <v>-35</v>
      </c>
      <c r="AC32" s="1">
        <v>50</v>
      </c>
      <c r="AI32" s="1">
        <v>652261.80000000005</v>
      </c>
      <c r="AJ32" s="1">
        <v>5772996.2999999998</v>
      </c>
      <c r="AN32" s="1" t="s">
        <v>3316</v>
      </c>
      <c r="AO32" s="21" t="s">
        <v>3262</v>
      </c>
      <c r="AP32" s="21" t="s">
        <v>3263</v>
      </c>
      <c r="AQ32" s="21" t="s">
        <v>3258</v>
      </c>
      <c r="AR32" s="21" t="s">
        <v>3664</v>
      </c>
    </row>
    <row r="33" spans="1:47" x14ac:dyDescent="0.3">
      <c r="A33" t="s">
        <v>6694</v>
      </c>
      <c r="B33" s="18"/>
      <c r="C33" s="18"/>
      <c r="D33" s="18">
        <v>0.4</v>
      </c>
      <c r="E33" s="18"/>
      <c r="F33" s="18"/>
      <c r="G33" s="18"/>
      <c r="H33" s="19">
        <v>43328.416666666664</v>
      </c>
      <c r="I33" s="7"/>
      <c r="J33" s="1" t="s">
        <v>8</v>
      </c>
      <c r="K33" s="1" t="s">
        <v>1878</v>
      </c>
      <c r="L33" t="s">
        <v>6695</v>
      </c>
      <c r="M33" t="s">
        <v>6696</v>
      </c>
      <c r="N33" t="s">
        <v>3314</v>
      </c>
      <c r="O33" s="1" t="str">
        <f t="shared" si="0"/>
        <v>PT004Fan [r per interval]</v>
      </c>
      <c r="Q33" s="57"/>
      <c r="S33" s="46"/>
      <c r="T33" s="46"/>
      <c r="U33" s="46"/>
      <c r="Y33" s="59"/>
      <c r="AI33" s="1">
        <v>652261.80000000005</v>
      </c>
      <c r="AJ33" s="1">
        <v>5772996.2999999998</v>
      </c>
      <c r="AO33" s="21"/>
      <c r="AP33" s="21"/>
      <c r="AQ33" s="21"/>
      <c r="AR33" s="21"/>
    </row>
    <row r="34" spans="1:47" x14ac:dyDescent="0.3">
      <c r="A34" t="s">
        <v>6697</v>
      </c>
      <c r="B34" s="18"/>
      <c r="C34" s="18"/>
      <c r="D34" s="18">
        <v>10</v>
      </c>
      <c r="E34" s="18"/>
      <c r="F34" s="18"/>
      <c r="G34" s="18"/>
      <c r="H34" s="19">
        <v>43328.416666666664</v>
      </c>
      <c r="I34" s="7"/>
      <c r="J34" s="1" t="s">
        <v>8</v>
      </c>
      <c r="K34" s="1" t="s">
        <v>1878</v>
      </c>
      <c r="L34" t="s">
        <v>6698</v>
      </c>
      <c r="M34" t="s">
        <v>6699</v>
      </c>
      <c r="N34" t="s">
        <v>3314</v>
      </c>
      <c r="O34" s="1" t="str">
        <f t="shared" si="0"/>
        <v>PT10Fan [r per interval]</v>
      </c>
      <c r="Q34" s="57"/>
      <c r="S34" s="46"/>
      <c r="T34" s="46"/>
      <c r="U34" s="46"/>
      <c r="Y34" s="59"/>
      <c r="AI34" s="1">
        <v>652261.80000000005</v>
      </c>
      <c r="AJ34" s="1">
        <v>5772996.2999999998</v>
      </c>
      <c r="AO34" s="21"/>
      <c r="AP34" s="21"/>
      <c r="AQ34" s="21"/>
      <c r="AR34" s="21"/>
    </row>
    <row r="35" spans="1:47" ht="40.200000000000003" x14ac:dyDescent="0.3">
      <c r="A35" s="18" t="s">
        <v>2192</v>
      </c>
      <c r="B35" s="18">
        <v>24</v>
      </c>
      <c r="C35" s="18"/>
      <c r="D35" s="18">
        <v>9</v>
      </c>
      <c r="E35" s="18"/>
      <c r="F35" s="18"/>
      <c r="G35" s="18"/>
      <c r="H35" s="19">
        <v>41810.388888888891</v>
      </c>
      <c r="I35" s="7"/>
      <c r="J35" s="1" t="s">
        <v>8</v>
      </c>
      <c r="K35" s="1" t="s">
        <v>1878</v>
      </c>
      <c r="L35" t="s">
        <v>1505</v>
      </c>
      <c r="M35" t="s">
        <v>462</v>
      </c>
      <c r="N35" s="1" t="s">
        <v>15</v>
      </c>
      <c r="O35" s="1" t="str">
        <f t="shared" si="0"/>
        <v>Tair08WXT [degC]</v>
      </c>
      <c r="Q35" s="57" t="s">
        <v>4724</v>
      </c>
      <c r="R35" s="1" t="s">
        <v>4575</v>
      </c>
      <c r="S35" s="46" t="s">
        <v>4403</v>
      </c>
      <c r="T35" s="46"/>
      <c r="U35" s="46" t="s">
        <v>4431</v>
      </c>
      <c r="V35" s="1" t="s">
        <v>4543</v>
      </c>
      <c r="X35" s="1" t="s">
        <v>4572</v>
      </c>
      <c r="Y35" s="59" t="s">
        <v>4815</v>
      </c>
      <c r="AB35" s="1">
        <v>-35</v>
      </c>
      <c r="AC35" s="1">
        <v>50</v>
      </c>
      <c r="AG35" s="1" t="s">
        <v>461</v>
      </c>
      <c r="AI35" s="1">
        <v>652261.80000000005</v>
      </c>
      <c r="AJ35" s="1">
        <v>5772996.2999999998</v>
      </c>
      <c r="AN35" s="1" t="s">
        <v>3316</v>
      </c>
      <c r="AO35" s="21" t="s">
        <v>3262</v>
      </c>
      <c r="AP35" s="21" t="s">
        <v>3263</v>
      </c>
      <c r="AQ35" s="21" t="s">
        <v>3258</v>
      </c>
      <c r="AR35" s="21" t="s">
        <v>3664</v>
      </c>
    </row>
    <row r="36" spans="1:47" x14ac:dyDescent="0.3">
      <c r="A36" s="18" t="s">
        <v>2494</v>
      </c>
      <c r="B36" s="18">
        <v>25</v>
      </c>
      <c r="C36" s="18"/>
      <c r="D36" s="18">
        <v>49</v>
      </c>
      <c r="E36" s="18"/>
      <c r="F36" s="18"/>
      <c r="G36" s="18"/>
      <c r="H36" s="19">
        <v>41794.736111111109</v>
      </c>
      <c r="I36" s="7"/>
      <c r="J36" s="1" t="s">
        <v>3</v>
      </c>
      <c r="K36" s="1" t="s">
        <v>1723</v>
      </c>
      <c r="L36" s="1" t="s">
        <v>3633</v>
      </c>
      <c r="M36" t="s">
        <v>1711</v>
      </c>
      <c r="N36" s="1" t="s">
        <v>5</v>
      </c>
      <c r="O36" s="1" t="str">
        <f t="shared" si="0"/>
        <v>Albedo [%]</v>
      </c>
      <c r="Q36" s="57" t="s">
        <v>4725</v>
      </c>
      <c r="R36" s="1" t="s">
        <v>4573</v>
      </c>
      <c r="S36" s="46" t="s">
        <v>4403</v>
      </c>
      <c r="T36" s="46"/>
      <c r="U36" t="s">
        <v>1711</v>
      </c>
      <c r="V36" s="1" t="s">
        <v>4543</v>
      </c>
      <c r="Y36" s="59" t="s">
        <v>4815</v>
      </c>
      <c r="AB36" s="1">
        <v>5</v>
      </c>
      <c r="AC36" s="1">
        <v>90</v>
      </c>
      <c r="AF36" s="1" t="s">
        <v>3265</v>
      </c>
      <c r="AI36" s="1">
        <v>652261.80000000005</v>
      </c>
      <c r="AJ36" s="1">
        <v>5772996.2999999998</v>
      </c>
      <c r="AN36" s="1" t="s">
        <v>3316</v>
      </c>
      <c r="AO36" s="21" t="s">
        <v>3262</v>
      </c>
      <c r="AP36" s="21" t="s">
        <v>3263</v>
      </c>
      <c r="AQ36" s="21" t="s">
        <v>3258</v>
      </c>
      <c r="AR36" s="1" t="s">
        <v>3633</v>
      </c>
    </row>
    <row r="37" spans="1:47" x14ac:dyDescent="0.3">
      <c r="A37" s="18" t="s">
        <v>2519</v>
      </c>
      <c r="B37" s="18">
        <v>26</v>
      </c>
      <c r="C37" s="18"/>
      <c r="D37" s="18">
        <v>49</v>
      </c>
      <c r="E37" s="18"/>
      <c r="F37" s="18"/>
      <c r="G37" s="18"/>
      <c r="H37" s="19">
        <v>41821.486111111109</v>
      </c>
      <c r="I37" s="7"/>
      <c r="J37" s="1" t="s">
        <v>3</v>
      </c>
      <c r="K37" s="1" t="s">
        <v>1723</v>
      </c>
      <c r="L37" s="1" t="s">
        <v>3633</v>
      </c>
      <c r="M37" t="s">
        <v>1758</v>
      </c>
      <c r="N37" s="1" t="s">
        <v>5</v>
      </c>
      <c r="O37" s="1" t="str">
        <f t="shared" si="0"/>
        <v>PAlbedo50 [%]</v>
      </c>
      <c r="Q37" s="57" t="s">
        <v>4726</v>
      </c>
      <c r="R37" s="1" t="s">
        <v>4573</v>
      </c>
      <c r="S37" s="46" t="s">
        <v>4403</v>
      </c>
      <c r="T37" s="46"/>
      <c r="U37" s="31" t="s">
        <v>4457</v>
      </c>
      <c r="V37" s="1" t="s">
        <v>4543</v>
      </c>
      <c r="Y37" s="59" t="s">
        <v>4815</v>
      </c>
      <c r="AB37" s="1">
        <v>2</v>
      </c>
      <c r="AC37" s="1">
        <v>90</v>
      </c>
      <c r="AF37" s="1" t="s">
        <v>3268</v>
      </c>
      <c r="AI37" s="1">
        <v>652261.80000000005</v>
      </c>
      <c r="AJ37" s="1">
        <v>5772996.2999999998</v>
      </c>
      <c r="AN37" s="1" t="s">
        <v>3316</v>
      </c>
      <c r="AO37" s="21" t="s">
        <v>3262</v>
      </c>
      <c r="AP37" s="21" t="s">
        <v>3263</v>
      </c>
      <c r="AQ37" s="21" t="s">
        <v>3258</v>
      </c>
      <c r="AR37" s="1" t="s">
        <v>3633</v>
      </c>
    </row>
    <row r="38" spans="1:47" x14ac:dyDescent="0.3">
      <c r="A38" s="18" t="s">
        <v>2520</v>
      </c>
      <c r="B38" s="18">
        <v>27</v>
      </c>
      <c r="C38" s="18"/>
      <c r="D38" s="18">
        <v>8</v>
      </c>
      <c r="E38" s="18"/>
      <c r="F38" s="18"/>
      <c r="G38" s="18"/>
      <c r="H38" s="19">
        <v>41809.743055555555</v>
      </c>
      <c r="I38" s="7"/>
      <c r="J38" s="1" t="s">
        <v>8</v>
      </c>
      <c r="K38" s="1" t="s">
        <v>1878</v>
      </c>
      <c r="L38" s="1" t="s">
        <v>3633</v>
      </c>
      <c r="M38" s="1" t="s">
        <v>1781</v>
      </c>
      <c r="N38" s="1" t="s">
        <v>5</v>
      </c>
      <c r="O38" s="1" t="str">
        <f t="shared" si="0"/>
        <v>PAlbedo08 [%]</v>
      </c>
      <c r="Q38" s="57" t="s">
        <v>4727</v>
      </c>
      <c r="R38" s="1" t="s">
        <v>4575</v>
      </c>
      <c r="S38" s="46" t="s">
        <v>4403</v>
      </c>
      <c r="T38" s="46"/>
      <c r="U38" s="31" t="s">
        <v>4457</v>
      </c>
      <c r="V38" s="1" t="s">
        <v>4543</v>
      </c>
      <c r="Y38" s="59" t="s">
        <v>4815</v>
      </c>
      <c r="AF38" s="18" t="s">
        <v>3291</v>
      </c>
      <c r="AI38" s="1">
        <v>652261.80000000005</v>
      </c>
      <c r="AJ38" s="1">
        <v>5772996.2999999998</v>
      </c>
      <c r="AN38" s="1" t="s">
        <v>3316</v>
      </c>
      <c r="AO38" s="21" t="s">
        <v>3262</v>
      </c>
      <c r="AP38" s="21" t="s">
        <v>3263</v>
      </c>
      <c r="AQ38" s="21" t="s">
        <v>3258</v>
      </c>
      <c r="AR38" s="1" t="s">
        <v>3633</v>
      </c>
    </row>
    <row r="39" spans="1:47" ht="40.200000000000003" x14ac:dyDescent="0.3">
      <c r="A39" s="18" t="s">
        <v>24</v>
      </c>
      <c r="B39" s="18">
        <v>28</v>
      </c>
      <c r="C39" s="18"/>
      <c r="D39" s="18">
        <v>49</v>
      </c>
      <c r="E39" s="18"/>
      <c r="F39" s="18"/>
      <c r="G39" s="18"/>
      <c r="H39" s="7">
        <v>41794</v>
      </c>
      <c r="I39" s="7"/>
      <c r="J39" s="1" t="s">
        <v>3</v>
      </c>
      <c r="K39" s="1" t="s">
        <v>1723</v>
      </c>
      <c r="L39" s="1" t="s">
        <v>25</v>
      </c>
      <c r="M39" s="1" t="s">
        <v>25</v>
      </c>
      <c r="N39" s="1" t="s">
        <v>15</v>
      </c>
      <c r="O39" s="1" t="str">
        <f t="shared" si="0"/>
        <v>Tpyr [degC]</v>
      </c>
      <c r="Q39" s="57" t="s">
        <v>4728</v>
      </c>
      <c r="R39" s="1" t="s">
        <v>4573</v>
      </c>
      <c r="S39" s="46" t="s">
        <v>4406</v>
      </c>
      <c r="T39" s="46" t="s">
        <v>4538</v>
      </c>
      <c r="U39" s="46" t="s">
        <v>4444</v>
      </c>
      <c r="V39" s="1" t="s">
        <v>4543</v>
      </c>
      <c r="W39" s="46"/>
      <c r="X39" t="s">
        <v>4436</v>
      </c>
      <c r="Y39" s="59" t="s">
        <v>4815</v>
      </c>
      <c r="Z39"/>
      <c r="AA39"/>
      <c r="AB39" s="1">
        <v>-35</v>
      </c>
      <c r="AC39" s="1">
        <v>60</v>
      </c>
      <c r="AF39" s="1" t="s">
        <v>3582</v>
      </c>
      <c r="AG39" t="s">
        <v>1491</v>
      </c>
      <c r="AI39" s="1">
        <v>652261.80000000005</v>
      </c>
      <c r="AJ39" s="1">
        <v>5772996.2999999998</v>
      </c>
      <c r="AN39" s="1" t="s">
        <v>3316</v>
      </c>
      <c r="AO39" s="21" t="s">
        <v>3262</v>
      </c>
      <c r="AP39" s="21" t="s">
        <v>3263</v>
      </c>
      <c r="AQ39" s="21" t="s">
        <v>3258</v>
      </c>
      <c r="AR39" s="21" t="s">
        <v>3664</v>
      </c>
      <c r="AU39" s="61" t="s">
        <v>4975</v>
      </c>
    </row>
    <row r="40" spans="1:47" ht="43.2" x14ac:dyDescent="0.3">
      <c r="A40" s="18" t="s">
        <v>26</v>
      </c>
      <c r="B40" s="18">
        <v>29</v>
      </c>
      <c r="C40" s="18"/>
      <c r="D40" s="18">
        <v>0.05</v>
      </c>
      <c r="E40" s="18"/>
      <c r="F40" s="18"/>
      <c r="G40" s="18"/>
      <c r="H40" s="7">
        <v>41368.458333333336</v>
      </c>
      <c r="I40" s="7"/>
      <c r="J40" s="1" t="s">
        <v>27</v>
      </c>
      <c r="K40" s="1" t="s">
        <v>1875</v>
      </c>
      <c r="L40" s="1" t="s">
        <v>28</v>
      </c>
      <c r="M40" s="1" t="s">
        <v>28</v>
      </c>
      <c r="N40" t="s">
        <v>1549</v>
      </c>
      <c r="O40" s="1" t="str">
        <f t="shared" ref="O40:O115" si="5">CONCATENATE(M40," [",N40,"]")</f>
        <v>SHFsc04cal [W/(m**2 mV)]</v>
      </c>
      <c r="Q40" s="57" t="s">
        <v>4995</v>
      </c>
      <c r="R40" s="1" t="s">
        <v>4571</v>
      </c>
      <c r="S40" s="26" t="s">
        <v>4421</v>
      </c>
      <c r="U40" s="1" t="s">
        <v>4599</v>
      </c>
      <c r="V40" s="1" t="s">
        <v>4543</v>
      </c>
      <c r="W40" s="1">
        <v>4</v>
      </c>
      <c r="Y40" s="59" t="s">
        <v>4818</v>
      </c>
      <c r="AF40" s="1" t="s">
        <v>3255</v>
      </c>
      <c r="AH40" s="18" t="s">
        <v>1784</v>
      </c>
      <c r="AI40">
        <v>652239.41360358603</v>
      </c>
      <c r="AJ40">
        <v>5772981.6241661599</v>
      </c>
      <c r="AN40" s="1" t="s">
        <v>3316</v>
      </c>
      <c r="AO40" s="21" t="s">
        <v>3262</v>
      </c>
      <c r="AP40" s="21" t="s">
        <v>3263</v>
      </c>
      <c r="AQ40" s="21" t="s">
        <v>3258</v>
      </c>
    </row>
    <row r="41" spans="1:47" x14ac:dyDescent="0.3">
      <c r="A41" s="18" t="s">
        <v>30</v>
      </c>
      <c r="B41" s="18">
        <v>30</v>
      </c>
      <c r="C41" s="18"/>
      <c r="D41" s="18">
        <v>0.05</v>
      </c>
      <c r="E41" s="18"/>
      <c r="F41" s="18"/>
      <c r="G41" s="18"/>
      <c r="H41" s="7">
        <v>41368.458333333336</v>
      </c>
      <c r="I41" s="7"/>
      <c r="J41" s="1" t="s">
        <v>27</v>
      </c>
      <c r="K41" s="1" t="s">
        <v>1875</v>
      </c>
      <c r="L41" s="1" t="s">
        <v>31</v>
      </c>
      <c r="M41" s="1" t="s">
        <v>31</v>
      </c>
      <c r="N41" t="s">
        <v>1549</v>
      </c>
      <c r="O41" s="1" t="str">
        <f t="shared" si="5"/>
        <v>SHFsc05cal [W/(m**2 mV)]</v>
      </c>
      <c r="Q41" s="57" t="s">
        <v>4996</v>
      </c>
      <c r="R41" s="1" t="s">
        <v>4571</v>
      </c>
      <c r="S41" s="26" t="s">
        <v>4421</v>
      </c>
      <c r="U41" s="1" t="s">
        <v>4599</v>
      </c>
      <c r="V41" s="1" t="s">
        <v>4543</v>
      </c>
      <c r="W41" s="1">
        <v>5</v>
      </c>
      <c r="Y41" s="59" t="s">
        <v>4844</v>
      </c>
      <c r="AF41" s="1" t="s">
        <v>3256</v>
      </c>
      <c r="AI41">
        <v>652253.02644331194</v>
      </c>
      <c r="AJ41">
        <v>5772973.8454005998</v>
      </c>
      <c r="AN41" s="1" t="s">
        <v>3316</v>
      </c>
      <c r="AO41" s="21" t="s">
        <v>3262</v>
      </c>
      <c r="AP41" s="21" t="s">
        <v>3263</v>
      </c>
      <c r="AQ41" s="21" t="s">
        <v>3258</v>
      </c>
    </row>
    <row r="42" spans="1:47" x14ac:dyDescent="0.3">
      <c r="A42" s="18" t="s">
        <v>32</v>
      </c>
      <c r="B42" s="18">
        <v>31</v>
      </c>
      <c r="C42" s="18"/>
      <c r="D42" s="18">
        <v>0.05</v>
      </c>
      <c r="E42" s="18"/>
      <c r="F42" s="18"/>
      <c r="G42" s="18"/>
      <c r="H42" s="37">
        <v>41809.354166666664</v>
      </c>
      <c r="I42" s="7"/>
      <c r="J42" s="1" t="s">
        <v>34</v>
      </c>
      <c r="K42" s="1" t="s">
        <v>1872</v>
      </c>
      <c r="L42" s="1" t="s">
        <v>33</v>
      </c>
      <c r="M42" s="1" t="s">
        <v>33</v>
      </c>
      <c r="N42" t="s">
        <v>1549</v>
      </c>
      <c r="O42" s="1" t="str">
        <f t="shared" si="5"/>
        <v>SHFsc06cal [W/(m**2 mV)]</v>
      </c>
      <c r="Q42" s="57" t="s">
        <v>4997</v>
      </c>
      <c r="R42" s="1" t="s">
        <v>5047</v>
      </c>
      <c r="S42" s="26" t="s">
        <v>4421</v>
      </c>
      <c r="U42" s="1" t="s">
        <v>4599</v>
      </c>
      <c r="V42" s="1" t="s">
        <v>4543</v>
      </c>
      <c r="W42" s="1">
        <v>6</v>
      </c>
      <c r="Y42" s="59" t="s">
        <v>4921</v>
      </c>
      <c r="AF42" s="1" t="s">
        <v>3257</v>
      </c>
      <c r="AI42">
        <v>652237.07203640195</v>
      </c>
      <c r="AJ42">
        <v>5773016.7833927302</v>
      </c>
      <c r="AN42" s="1" t="s">
        <v>3316</v>
      </c>
      <c r="AO42" s="21" t="s">
        <v>3262</v>
      </c>
      <c r="AP42" s="21" t="s">
        <v>3263</v>
      </c>
      <c r="AQ42" s="21" t="s">
        <v>3258</v>
      </c>
    </row>
    <row r="43" spans="1:47" x14ac:dyDescent="0.3">
      <c r="A43" s="18" t="s">
        <v>32</v>
      </c>
      <c r="B43" s="18">
        <v>32</v>
      </c>
      <c r="C43" s="18"/>
      <c r="D43" s="18">
        <v>0.05</v>
      </c>
      <c r="E43" s="18"/>
      <c r="F43" s="18"/>
      <c r="G43" s="18"/>
      <c r="H43" s="7">
        <v>41368.458333333336</v>
      </c>
      <c r="I43" s="19">
        <v>41733.326388888891</v>
      </c>
      <c r="J43" s="1" t="s">
        <v>27</v>
      </c>
      <c r="K43" s="1" t="s">
        <v>1875</v>
      </c>
      <c r="L43" s="1" t="s">
        <v>33</v>
      </c>
      <c r="M43" s="1" t="s">
        <v>33</v>
      </c>
      <c r="N43" t="s">
        <v>1549</v>
      </c>
      <c r="O43" s="1" t="str">
        <f t="shared" si="5"/>
        <v>SHFsc06cal [W/(m**2 mV)]</v>
      </c>
      <c r="Q43" s="57" t="s">
        <v>4997</v>
      </c>
      <c r="R43" s="1" t="s">
        <v>4571</v>
      </c>
      <c r="S43" s="26" t="s">
        <v>4421</v>
      </c>
      <c r="U43" s="1" t="s">
        <v>4599</v>
      </c>
      <c r="V43" s="1" t="s">
        <v>4543</v>
      </c>
      <c r="W43" s="1">
        <v>6</v>
      </c>
      <c r="Y43" s="59" t="s">
        <v>4922</v>
      </c>
      <c r="AF43" s="1" t="s">
        <v>3257</v>
      </c>
      <c r="AI43" s="1">
        <v>652238.6</v>
      </c>
      <c r="AJ43" s="1">
        <v>5772971.5999999996</v>
      </c>
      <c r="AN43" s="1" t="s">
        <v>3316</v>
      </c>
      <c r="AO43" s="21" t="s">
        <v>3262</v>
      </c>
      <c r="AP43" s="21" t="s">
        <v>3263</v>
      </c>
      <c r="AQ43" s="21" t="s">
        <v>3258</v>
      </c>
    </row>
    <row r="44" spans="1:47" x14ac:dyDescent="0.3">
      <c r="A44" s="20" t="s">
        <v>1414</v>
      </c>
      <c r="B44" s="18">
        <v>33</v>
      </c>
      <c r="C44" s="18"/>
      <c r="D44" s="18">
        <v>14.2</v>
      </c>
      <c r="E44" s="18"/>
      <c r="F44" s="18"/>
      <c r="G44" s="18"/>
      <c r="H44" s="19">
        <v>41872.597222222219</v>
      </c>
      <c r="I44" s="7"/>
      <c r="J44" s="1" t="s">
        <v>35</v>
      </c>
      <c r="K44" s="1" t="s">
        <v>1879</v>
      </c>
      <c r="L44" t="s">
        <v>1400</v>
      </c>
      <c r="M44" t="s">
        <v>1409</v>
      </c>
      <c r="N44" s="1" t="s">
        <v>36</v>
      </c>
      <c r="O44" s="1" t="str">
        <f t="shared" si="5"/>
        <v>CO2_14m [umol/mol]</v>
      </c>
      <c r="Q44" s="57" t="s">
        <v>4729</v>
      </c>
      <c r="R44" s="1" t="s">
        <v>4576</v>
      </c>
      <c r="S44" s="46" t="s">
        <v>4403</v>
      </c>
      <c r="T44" s="46"/>
      <c r="U44" t="s">
        <v>4530</v>
      </c>
      <c r="X44" s="1" t="s">
        <v>4546</v>
      </c>
      <c r="Y44" s="59" t="s">
        <v>4815</v>
      </c>
      <c r="AB44" s="1">
        <v>350</v>
      </c>
      <c r="AC44" s="1">
        <v>700</v>
      </c>
      <c r="AF44"/>
      <c r="AI44" s="1">
        <v>652261.80000000005</v>
      </c>
      <c r="AJ44" s="1">
        <v>5772996.2999999998</v>
      </c>
      <c r="AN44" s="1" t="s">
        <v>3316</v>
      </c>
      <c r="AO44" s="21" t="s">
        <v>3262</v>
      </c>
      <c r="AP44" s="21" t="s">
        <v>3263</v>
      </c>
      <c r="AQ44" s="21" t="s">
        <v>3258</v>
      </c>
      <c r="AR44" s="1" t="s">
        <v>6892</v>
      </c>
    </row>
    <row r="45" spans="1:47" x14ac:dyDescent="0.3">
      <c r="A45" s="20" t="s">
        <v>37</v>
      </c>
      <c r="B45" s="18">
        <v>34</v>
      </c>
      <c r="C45" s="18"/>
      <c r="D45" s="20">
        <v>1</v>
      </c>
      <c r="E45" s="20"/>
      <c r="F45" s="20"/>
      <c r="G45" s="20"/>
      <c r="H45" s="19">
        <v>41872.597222222219</v>
      </c>
      <c r="I45" s="7"/>
      <c r="J45" s="1" t="s">
        <v>35</v>
      </c>
      <c r="K45" s="1" t="s">
        <v>1879</v>
      </c>
      <c r="L45" t="s">
        <v>1396</v>
      </c>
      <c r="M45" t="s">
        <v>1405</v>
      </c>
      <c r="N45" s="1" t="s">
        <v>36</v>
      </c>
      <c r="O45" s="1" t="str">
        <f>CONCATENATE(M45," [",N45,"]")</f>
        <v>CO2_01m [umol/mol]</v>
      </c>
      <c r="Q45" s="57" t="s">
        <v>4730</v>
      </c>
      <c r="R45" s="1" t="s">
        <v>4576</v>
      </c>
      <c r="S45" s="46" t="s">
        <v>4403</v>
      </c>
      <c r="T45" s="46"/>
      <c r="U45" t="s">
        <v>4530</v>
      </c>
      <c r="X45" s="1" t="s">
        <v>4546</v>
      </c>
      <c r="Y45" s="59" t="s">
        <v>4815</v>
      </c>
      <c r="AB45" s="1">
        <v>350</v>
      </c>
      <c r="AC45" s="1">
        <v>700</v>
      </c>
      <c r="AF45"/>
      <c r="AI45" s="1">
        <v>652261.80000000005</v>
      </c>
      <c r="AJ45" s="1">
        <v>5772996.2999999998</v>
      </c>
      <c r="AN45" s="1" t="s">
        <v>3316</v>
      </c>
      <c r="AO45" s="21" t="s">
        <v>3262</v>
      </c>
      <c r="AP45" s="21" t="s">
        <v>3263</v>
      </c>
      <c r="AQ45" s="21" t="s">
        <v>3258</v>
      </c>
      <c r="AR45" s="1" t="s">
        <v>6893</v>
      </c>
    </row>
    <row r="46" spans="1:47" x14ac:dyDescent="0.3">
      <c r="A46" s="20" t="s">
        <v>6598</v>
      </c>
      <c r="B46" s="18"/>
      <c r="C46" s="18"/>
      <c r="D46" s="20">
        <v>0.1</v>
      </c>
      <c r="E46" s="20"/>
      <c r="F46" s="20"/>
      <c r="G46" s="20"/>
      <c r="H46" s="19">
        <v>43265.423611111109</v>
      </c>
      <c r="I46" s="7"/>
      <c r="J46" s="1" t="s">
        <v>35</v>
      </c>
      <c r="K46" s="1" t="s">
        <v>1879</v>
      </c>
      <c r="L46" t="s">
        <v>6599</v>
      </c>
      <c r="M46" t="s">
        <v>6600</v>
      </c>
      <c r="N46" s="1" t="s">
        <v>36</v>
      </c>
      <c r="O46" s="1" t="str">
        <f>CONCATENATE(M46," [",N46,"]")</f>
        <v>CO2_001m [umol/mol]</v>
      </c>
      <c r="Q46" s="57"/>
      <c r="S46" s="46"/>
      <c r="T46" s="46"/>
      <c r="U46" t="s">
        <v>4530</v>
      </c>
      <c r="X46" s="1" t="s">
        <v>4546</v>
      </c>
      <c r="Y46" s="59" t="s">
        <v>4815</v>
      </c>
      <c r="AB46" s="1">
        <v>350</v>
      </c>
      <c r="AC46" s="1">
        <v>700</v>
      </c>
      <c r="AF46"/>
      <c r="AI46" s="1">
        <v>652261.80000000005</v>
      </c>
      <c r="AJ46" s="1">
        <v>5772996.2999999998</v>
      </c>
      <c r="AN46" s="1" t="s">
        <v>3316</v>
      </c>
      <c r="AO46" s="21" t="s">
        <v>3262</v>
      </c>
      <c r="AP46" s="21" t="s">
        <v>3263</v>
      </c>
      <c r="AQ46" s="21" t="s">
        <v>3258</v>
      </c>
      <c r="AR46" s="1" t="s">
        <v>6894</v>
      </c>
    </row>
    <row r="47" spans="1:47" x14ac:dyDescent="0.3">
      <c r="A47" s="20" t="s">
        <v>6601</v>
      </c>
      <c r="B47" s="18"/>
      <c r="C47" s="18"/>
      <c r="D47" s="20">
        <v>0.4</v>
      </c>
      <c r="E47" s="20"/>
      <c r="F47" s="20"/>
      <c r="G47" s="20"/>
      <c r="H47" s="19">
        <v>43265.423611111109</v>
      </c>
      <c r="I47" s="7"/>
      <c r="J47" s="1" t="s">
        <v>35</v>
      </c>
      <c r="K47" s="1" t="s">
        <v>1879</v>
      </c>
      <c r="L47" t="s">
        <v>6602</v>
      </c>
      <c r="M47" t="s">
        <v>6603</v>
      </c>
      <c r="N47" s="1" t="s">
        <v>36</v>
      </c>
      <c r="O47" s="1" t="str">
        <f>CONCATENATE(M47," [",N47,"]")</f>
        <v>CO2_004m [umol/mol]</v>
      </c>
      <c r="Q47" s="57"/>
      <c r="S47" s="46"/>
      <c r="T47" s="46"/>
      <c r="U47" t="s">
        <v>4530</v>
      </c>
      <c r="X47" s="1" t="s">
        <v>4546</v>
      </c>
      <c r="Y47" s="59" t="s">
        <v>4815</v>
      </c>
      <c r="AB47" s="1">
        <v>350</v>
      </c>
      <c r="AC47" s="1">
        <v>700</v>
      </c>
      <c r="AF47"/>
      <c r="AI47" s="1">
        <v>652261.80000000005</v>
      </c>
      <c r="AJ47" s="1">
        <v>5772996.2999999998</v>
      </c>
      <c r="AN47" s="1" t="s">
        <v>3316</v>
      </c>
      <c r="AO47" s="21" t="s">
        <v>3262</v>
      </c>
      <c r="AP47" s="21" t="s">
        <v>3263</v>
      </c>
      <c r="AQ47" s="21" t="s">
        <v>3258</v>
      </c>
      <c r="AR47" s="1" t="s">
        <v>6895</v>
      </c>
    </row>
    <row r="48" spans="1:47" x14ac:dyDescent="0.3">
      <c r="A48" s="20" t="s">
        <v>6604</v>
      </c>
      <c r="B48" s="18"/>
      <c r="C48" s="18"/>
      <c r="D48" s="20">
        <v>10</v>
      </c>
      <c r="E48" s="20"/>
      <c r="F48" s="20"/>
      <c r="G48" s="20"/>
      <c r="H48" s="19">
        <v>43265.423611111109</v>
      </c>
      <c r="I48" s="7"/>
      <c r="J48" s="1" t="s">
        <v>35</v>
      </c>
      <c r="K48" s="1" t="s">
        <v>1879</v>
      </c>
      <c r="L48" t="s">
        <v>6605</v>
      </c>
      <c r="M48" t="s">
        <v>6606</v>
      </c>
      <c r="N48" s="1" t="s">
        <v>36</v>
      </c>
      <c r="O48" s="1" t="str">
        <f>CONCATENATE(M48," [",N48,"]")</f>
        <v>CO2_10m [umol/mol]</v>
      </c>
      <c r="Q48" s="57"/>
      <c r="S48" s="46"/>
      <c r="T48" s="46"/>
      <c r="U48" t="s">
        <v>4530</v>
      </c>
      <c r="X48" s="1" t="s">
        <v>4546</v>
      </c>
      <c r="Y48" s="59" t="s">
        <v>4815</v>
      </c>
      <c r="AB48" s="1">
        <v>350</v>
      </c>
      <c r="AC48" s="1">
        <v>700</v>
      </c>
      <c r="AF48"/>
      <c r="AI48" s="1">
        <v>652261.80000000005</v>
      </c>
      <c r="AJ48" s="1">
        <v>5772996.2999999998</v>
      </c>
      <c r="AN48" s="1" t="s">
        <v>3316</v>
      </c>
      <c r="AO48" s="21" t="s">
        <v>3262</v>
      </c>
      <c r="AP48" s="21" t="s">
        <v>3263</v>
      </c>
      <c r="AQ48" s="21" t="s">
        <v>3258</v>
      </c>
      <c r="AR48" s="1" t="s">
        <v>6896</v>
      </c>
    </row>
    <row r="49" spans="1:49" x14ac:dyDescent="0.3">
      <c r="A49" s="20" t="s">
        <v>38</v>
      </c>
      <c r="B49" s="18">
        <v>35</v>
      </c>
      <c r="C49" s="18"/>
      <c r="D49" s="20">
        <v>22</v>
      </c>
      <c r="E49" s="20"/>
      <c r="F49" s="20"/>
      <c r="G49" s="20"/>
      <c r="H49" s="19">
        <v>41872.597222222219</v>
      </c>
      <c r="I49" s="7"/>
      <c r="J49" s="1" t="s">
        <v>35</v>
      </c>
      <c r="K49" s="1" t="s">
        <v>1879</v>
      </c>
      <c r="L49" t="s">
        <v>1401</v>
      </c>
      <c r="M49" t="s">
        <v>1410</v>
      </c>
      <c r="N49" s="1" t="s">
        <v>36</v>
      </c>
      <c r="O49" s="1" t="str">
        <f t="shared" si="5"/>
        <v>CO2_22m [umol/mol]</v>
      </c>
      <c r="Q49" s="57" t="s">
        <v>4731</v>
      </c>
      <c r="R49" s="1" t="s">
        <v>4576</v>
      </c>
      <c r="S49" s="46" t="s">
        <v>4403</v>
      </c>
      <c r="T49" s="46"/>
      <c r="U49" t="s">
        <v>4530</v>
      </c>
      <c r="X49" s="1" t="s">
        <v>4546</v>
      </c>
      <c r="Y49" s="59" t="s">
        <v>4815</v>
      </c>
      <c r="AB49" s="1">
        <v>350</v>
      </c>
      <c r="AC49" s="1">
        <v>700</v>
      </c>
      <c r="AF49"/>
      <c r="AI49" s="1">
        <v>652261.80000000005</v>
      </c>
      <c r="AJ49" s="1">
        <v>5772996.2999999998</v>
      </c>
      <c r="AN49" s="1" t="s">
        <v>3316</v>
      </c>
      <c r="AO49" s="21" t="s">
        <v>3262</v>
      </c>
      <c r="AP49" s="21" t="s">
        <v>3263</v>
      </c>
      <c r="AQ49" s="21" t="s">
        <v>3258</v>
      </c>
      <c r="AR49" s="1" t="s">
        <v>6897</v>
      </c>
    </row>
    <row r="50" spans="1:49" x14ac:dyDescent="0.3">
      <c r="A50" s="20" t="s">
        <v>39</v>
      </c>
      <c r="B50" s="18">
        <v>36</v>
      </c>
      <c r="C50" s="18"/>
      <c r="D50" s="20">
        <v>29</v>
      </c>
      <c r="E50" s="20"/>
      <c r="F50" s="20"/>
      <c r="G50" s="20"/>
      <c r="H50" s="19">
        <v>41872.597222222219</v>
      </c>
      <c r="I50" s="7"/>
      <c r="J50" s="1" t="s">
        <v>35</v>
      </c>
      <c r="K50" s="1" t="s">
        <v>1879</v>
      </c>
      <c r="L50" t="s">
        <v>1402</v>
      </c>
      <c r="M50" t="s">
        <v>1411</v>
      </c>
      <c r="N50" s="1" t="s">
        <v>36</v>
      </c>
      <c r="O50" s="1" t="str">
        <f t="shared" si="5"/>
        <v>CO2_29m [umol/mol]</v>
      </c>
      <c r="Q50" s="57" t="s">
        <v>4732</v>
      </c>
      <c r="R50" s="1" t="s">
        <v>4576</v>
      </c>
      <c r="S50" s="46" t="s">
        <v>4403</v>
      </c>
      <c r="T50" s="46"/>
      <c r="U50" t="s">
        <v>4530</v>
      </c>
      <c r="X50" s="1" t="s">
        <v>4546</v>
      </c>
      <c r="Y50" s="59" t="s">
        <v>4815</v>
      </c>
      <c r="AB50" s="1">
        <v>350</v>
      </c>
      <c r="AC50" s="1">
        <v>700</v>
      </c>
      <c r="AF50"/>
      <c r="AI50" s="1">
        <v>652261.80000000005</v>
      </c>
      <c r="AJ50" s="1">
        <v>5772996.2999999998</v>
      </c>
      <c r="AN50" s="1" t="s">
        <v>3316</v>
      </c>
      <c r="AO50" s="21" t="s">
        <v>3262</v>
      </c>
      <c r="AP50" s="21" t="s">
        <v>3263</v>
      </c>
      <c r="AQ50" s="21" t="s">
        <v>3258</v>
      </c>
      <c r="AR50" s="1" t="s">
        <v>6898</v>
      </c>
    </row>
    <row r="51" spans="1:49" x14ac:dyDescent="0.3">
      <c r="A51" s="20" t="s">
        <v>40</v>
      </c>
      <c r="B51" s="18">
        <v>37</v>
      </c>
      <c r="C51" s="18"/>
      <c r="D51" s="20">
        <v>2</v>
      </c>
      <c r="E51" s="20"/>
      <c r="F51" s="20"/>
      <c r="G51" s="20"/>
      <c r="H51" s="19">
        <v>41872.597222222219</v>
      </c>
      <c r="I51" s="7"/>
      <c r="J51" s="1" t="s">
        <v>35</v>
      </c>
      <c r="K51" s="1" t="s">
        <v>1879</v>
      </c>
      <c r="L51" t="s">
        <v>1397</v>
      </c>
      <c r="M51" t="s">
        <v>1406</v>
      </c>
      <c r="N51" s="1" t="s">
        <v>36</v>
      </c>
      <c r="O51" s="1" t="str">
        <f t="shared" si="5"/>
        <v>CO2_02m [umol/mol]</v>
      </c>
      <c r="Q51" s="57" t="s">
        <v>4733</v>
      </c>
      <c r="R51" s="1" t="s">
        <v>4576</v>
      </c>
      <c r="S51" s="46" t="s">
        <v>4403</v>
      </c>
      <c r="T51" s="46"/>
      <c r="U51" t="s">
        <v>4530</v>
      </c>
      <c r="X51" s="1" t="s">
        <v>4546</v>
      </c>
      <c r="Y51" s="59" t="s">
        <v>4815</v>
      </c>
      <c r="AB51" s="1">
        <v>350</v>
      </c>
      <c r="AC51" s="1">
        <v>700</v>
      </c>
      <c r="AF51"/>
      <c r="AI51" s="1">
        <v>652261.80000000005</v>
      </c>
      <c r="AJ51" s="1">
        <v>5772996.2999999998</v>
      </c>
      <c r="AN51" s="1" t="s">
        <v>3316</v>
      </c>
      <c r="AO51" s="21" t="s">
        <v>3262</v>
      </c>
      <c r="AP51" s="21" t="s">
        <v>3263</v>
      </c>
      <c r="AQ51" s="21" t="s">
        <v>3258</v>
      </c>
      <c r="AR51" s="1" t="s">
        <v>6899</v>
      </c>
    </row>
    <row r="52" spans="1:49" x14ac:dyDescent="0.3">
      <c r="A52" s="20" t="s">
        <v>41</v>
      </c>
      <c r="B52" s="18">
        <v>38</v>
      </c>
      <c r="C52" s="18"/>
      <c r="D52" s="20">
        <v>33</v>
      </c>
      <c r="E52" s="20"/>
      <c r="F52" s="20"/>
      <c r="G52" s="20"/>
      <c r="H52" s="19">
        <v>41872.597222222219</v>
      </c>
      <c r="I52" s="19">
        <v>43265.347222222219</v>
      </c>
      <c r="J52" s="1" t="s">
        <v>35</v>
      </c>
      <c r="K52" s="1" t="s">
        <v>1879</v>
      </c>
      <c r="L52" t="s">
        <v>1403</v>
      </c>
      <c r="M52" t="s">
        <v>1412</v>
      </c>
      <c r="N52" s="1" t="s">
        <v>36</v>
      </c>
      <c r="O52" s="1" t="str">
        <f t="shared" si="5"/>
        <v>CO2_33m [umol/mol]</v>
      </c>
      <c r="Q52" s="57" t="s">
        <v>4734</v>
      </c>
      <c r="R52" s="1" t="s">
        <v>4576</v>
      </c>
      <c r="S52" s="46" t="s">
        <v>4403</v>
      </c>
      <c r="T52" s="46"/>
      <c r="U52" t="s">
        <v>4530</v>
      </c>
      <c r="X52" s="1" t="s">
        <v>4546</v>
      </c>
      <c r="Y52" s="59" t="s">
        <v>4815</v>
      </c>
      <c r="AB52" s="1">
        <v>350</v>
      </c>
      <c r="AC52" s="1">
        <v>700</v>
      </c>
      <c r="AF52"/>
      <c r="AI52" s="1">
        <v>652261.80000000005</v>
      </c>
      <c r="AJ52" s="1">
        <v>5772996.2999999998</v>
      </c>
      <c r="AN52" s="1" t="s">
        <v>3316</v>
      </c>
      <c r="AO52" s="21" t="s">
        <v>3262</v>
      </c>
      <c r="AP52" s="21" t="s">
        <v>3263</v>
      </c>
      <c r="AQ52" s="21" t="s">
        <v>3258</v>
      </c>
      <c r="AR52" s="1" t="s">
        <v>6900</v>
      </c>
    </row>
    <row r="53" spans="1:49" x14ac:dyDescent="0.3">
      <c r="A53" s="20" t="s">
        <v>6609</v>
      </c>
      <c r="B53" s="18"/>
      <c r="C53" s="18"/>
      <c r="D53" s="20">
        <v>38</v>
      </c>
      <c r="E53" s="20"/>
      <c r="F53" s="20"/>
      <c r="G53" s="20"/>
      <c r="H53" s="19">
        <v>43265.423611111109</v>
      </c>
      <c r="I53" s="7"/>
      <c r="J53" s="1" t="s">
        <v>35</v>
      </c>
      <c r="K53" s="1" t="s">
        <v>1879</v>
      </c>
      <c r="L53" t="s">
        <v>6607</v>
      </c>
      <c r="M53" t="s">
        <v>6608</v>
      </c>
      <c r="N53" s="1" t="s">
        <v>36</v>
      </c>
      <c r="O53" s="1" t="str">
        <f t="shared" ref="O53" si="6">CONCATENATE(M53," [",N53,"]")</f>
        <v>CO2_38m [umol/mol]</v>
      </c>
      <c r="Q53" s="57"/>
      <c r="S53" s="46"/>
      <c r="T53" s="46"/>
      <c r="U53" t="s">
        <v>4530</v>
      </c>
      <c r="X53" s="1" t="s">
        <v>4546</v>
      </c>
      <c r="Y53" s="59" t="s">
        <v>4815</v>
      </c>
      <c r="AB53" s="1">
        <v>350</v>
      </c>
      <c r="AC53" s="1">
        <v>700</v>
      </c>
      <c r="AF53"/>
      <c r="AI53" s="1">
        <v>652261.80000000005</v>
      </c>
      <c r="AJ53" s="1">
        <v>5772996.2999999998</v>
      </c>
      <c r="AN53" s="1" t="s">
        <v>3316</v>
      </c>
      <c r="AO53" s="21" t="s">
        <v>3262</v>
      </c>
      <c r="AP53" s="21" t="s">
        <v>3263</v>
      </c>
      <c r="AQ53" s="21" t="s">
        <v>3258</v>
      </c>
      <c r="AR53" s="1" t="s">
        <v>6901</v>
      </c>
    </row>
    <row r="54" spans="1:49" x14ac:dyDescent="0.3">
      <c r="A54" s="20" t="s">
        <v>1415</v>
      </c>
      <c r="B54" s="18">
        <v>39</v>
      </c>
      <c r="C54" s="18"/>
      <c r="D54" s="20">
        <v>49</v>
      </c>
      <c r="E54" s="20"/>
      <c r="F54" s="20"/>
      <c r="G54" s="20"/>
      <c r="H54" s="19">
        <v>41872.597222222219</v>
      </c>
      <c r="I54" s="19">
        <v>43265.347222222219</v>
      </c>
      <c r="J54" s="1" t="s">
        <v>35</v>
      </c>
      <c r="K54" s="1" t="s">
        <v>1879</v>
      </c>
      <c r="L54" t="s">
        <v>1404</v>
      </c>
      <c r="M54" t="s">
        <v>1413</v>
      </c>
      <c r="N54" s="1" t="s">
        <v>36</v>
      </c>
      <c r="O54" s="1" t="str">
        <f t="shared" si="5"/>
        <v>CO2_49m [umol/mol]</v>
      </c>
      <c r="Q54" s="57" t="s">
        <v>4735</v>
      </c>
      <c r="R54" s="1" t="s">
        <v>4576</v>
      </c>
      <c r="S54" s="46" t="s">
        <v>4403</v>
      </c>
      <c r="T54" s="46"/>
      <c r="U54" t="s">
        <v>4530</v>
      </c>
      <c r="X54" s="1" t="s">
        <v>4546</v>
      </c>
      <c r="Y54" s="59" t="s">
        <v>4815</v>
      </c>
      <c r="AA54" s="1" t="s">
        <v>4661</v>
      </c>
      <c r="AB54" s="1">
        <v>350</v>
      </c>
      <c r="AC54" s="1">
        <v>700</v>
      </c>
      <c r="AF54"/>
      <c r="AI54" s="1">
        <v>652261.80000000005</v>
      </c>
      <c r="AJ54" s="1">
        <v>5772996.2999999998</v>
      </c>
      <c r="AL54">
        <v>20</v>
      </c>
      <c r="AM54">
        <v>50</v>
      </c>
      <c r="AN54" s="1" t="s">
        <v>3316</v>
      </c>
      <c r="AO54" s="21" t="s">
        <v>3262</v>
      </c>
      <c r="AP54" s="21" t="s">
        <v>3263</v>
      </c>
      <c r="AQ54" s="21" t="s">
        <v>3258</v>
      </c>
      <c r="AR54" s="1" t="s">
        <v>6902</v>
      </c>
    </row>
    <row r="55" spans="1:49" x14ac:dyDescent="0.3">
      <c r="A55" s="20" t="s">
        <v>1415</v>
      </c>
      <c r="B55" s="18"/>
      <c r="C55" s="18"/>
      <c r="D55" s="20">
        <v>49</v>
      </c>
      <c r="E55" s="20"/>
      <c r="F55" s="20"/>
      <c r="G55" s="20"/>
      <c r="H55" s="19">
        <v>43265.423611111109</v>
      </c>
      <c r="I55" s="7"/>
      <c r="J55" s="1" t="s">
        <v>35</v>
      </c>
      <c r="K55" s="1" t="s">
        <v>1879</v>
      </c>
      <c r="L55" t="s">
        <v>6622</v>
      </c>
      <c r="M55" t="s">
        <v>1413</v>
      </c>
      <c r="N55" s="1" t="s">
        <v>36</v>
      </c>
      <c r="O55" s="1" t="str">
        <f t="shared" ref="O55" si="7">CONCATENATE(M55," [",N55,"]")</f>
        <v>CO2_49m [umol/mol]</v>
      </c>
      <c r="Q55" s="57" t="s">
        <v>4735</v>
      </c>
      <c r="R55" s="1" t="s">
        <v>4576</v>
      </c>
      <c r="S55" s="46" t="s">
        <v>4403</v>
      </c>
      <c r="T55" s="46"/>
      <c r="U55" t="s">
        <v>4530</v>
      </c>
      <c r="X55" s="1" t="s">
        <v>4546</v>
      </c>
      <c r="Y55" s="59" t="s">
        <v>4815</v>
      </c>
      <c r="AA55" s="1" t="s">
        <v>4661</v>
      </c>
      <c r="AB55" s="1">
        <v>350</v>
      </c>
      <c r="AC55" s="1">
        <v>700</v>
      </c>
      <c r="AF55"/>
      <c r="AI55" s="1">
        <v>652261.80000000005</v>
      </c>
      <c r="AJ55" s="1">
        <v>5772996.2999999998</v>
      </c>
      <c r="AL55">
        <v>20</v>
      </c>
      <c r="AM55">
        <v>50</v>
      </c>
      <c r="AN55" s="1" t="s">
        <v>3316</v>
      </c>
      <c r="AO55" s="21" t="s">
        <v>3262</v>
      </c>
      <c r="AP55" s="21" t="s">
        <v>3263</v>
      </c>
      <c r="AQ55" s="21" t="s">
        <v>3258</v>
      </c>
      <c r="AR55" s="1" t="s">
        <v>6902</v>
      </c>
    </row>
    <row r="56" spans="1:49" x14ac:dyDescent="0.3">
      <c r="A56" s="20" t="s">
        <v>42</v>
      </c>
      <c r="B56" s="18">
        <v>40</v>
      </c>
      <c r="C56" s="18"/>
      <c r="D56" s="20">
        <v>4</v>
      </c>
      <c r="E56" s="20"/>
      <c r="F56" s="20"/>
      <c r="G56" s="20"/>
      <c r="H56" s="19">
        <v>41872.597222222219</v>
      </c>
      <c r="I56" s="7"/>
      <c r="J56" s="1" t="s">
        <v>35</v>
      </c>
      <c r="K56" s="1" t="s">
        <v>1879</v>
      </c>
      <c r="L56" t="s">
        <v>1398</v>
      </c>
      <c r="M56" t="s">
        <v>1407</v>
      </c>
      <c r="N56" s="1" t="s">
        <v>36</v>
      </c>
      <c r="O56" s="1" t="str">
        <f t="shared" si="5"/>
        <v>CO2_04m [umol/mol]</v>
      </c>
      <c r="Q56" s="57" t="s">
        <v>4736</v>
      </c>
      <c r="R56" s="1" t="s">
        <v>4576</v>
      </c>
      <c r="S56" s="46" t="s">
        <v>4403</v>
      </c>
      <c r="T56" s="46"/>
      <c r="U56" t="s">
        <v>4530</v>
      </c>
      <c r="X56" s="1" t="s">
        <v>4546</v>
      </c>
      <c r="Y56" s="59" t="s">
        <v>4815</v>
      </c>
      <c r="AB56" s="1">
        <v>350</v>
      </c>
      <c r="AC56" s="1">
        <v>700</v>
      </c>
      <c r="AF56"/>
      <c r="AI56" s="1">
        <v>652261.80000000005</v>
      </c>
      <c r="AJ56" s="1">
        <v>5772996.2999999998</v>
      </c>
      <c r="AN56" s="1" t="s">
        <v>3316</v>
      </c>
      <c r="AO56" s="21" t="s">
        <v>3262</v>
      </c>
      <c r="AP56" s="21" t="s">
        <v>3263</v>
      </c>
      <c r="AQ56" s="21" t="s">
        <v>3258</v>
      </c>
      <c r="AR56" s="1" t="s">
        <v>6903</v>
      </c>
    </row>
    <row r="57" spans="1:49" x14ac:dyDescent="0.3">
      <c r="A57" s="20" t="s">
        <v>43</v>
      </c>
      <c r="B57" s="18">
        <v>41</v>
      </c>
      <c r="C57" s="18"/>
      <c r="D57" s="20">
        <v>8</v>
      </c>
      <c r="E57" s="20"/>
      <c r="F57" s="20"/>
      <c r="G57" s="20"/>
      <c r="H57" s="19">
        <v>41872.597222222219</v>
      </c>
      <c r="I57" s="7"/>
      <c r="J57" s="1" t="s">
        <v>35</v>
      </c>
      <c r="K57" s="1" t="s">
        <v>1879</v>
      </c>
      <c r="L57" t="s">
        <v>1399</v>
      </c>
      <c r="M57" t="s">
        <v>1408</v>
      </c>
      <c r="N57" s="1" t="s">
        <v>36</v>
      </c>
      <c r="O57" s="1" t="str">
        <f t="shared" si="5"/>
        <v>CO2_08m [umol/mol]</v>
      </c>
      <c r="Q57" s="57" t="s">
        <v>4737</v>
      </c>
      <c r="R57" s="1" t="s">
        <v>4576</v>
      </c>
      <c r="S57" s="46" t="s">
        <v>4403</v>
      </c>
      <c r="T57" s="46"/>
      <c r="U57" t="s">
        <v>4530</v>
      </c>
      <c r="X57" s="1" t="s">
        <v>4546</v>
      </c>
      <c r="Y57" s="59" t="s">
        <v>4815</v>
      </c>
      <c r="AB57" s="1">
        <v>350</v>
      </c>
      <c r="AC57" s="1">
        <v>700</v>
      </c>
      <c r="AF57"/>
      <c r="AI57" s="1">
        <v>652261.80000000005</v>
      </c>
      <c r="AJ57" s="1">
        <v>5772996.2999999998</v>
      </c>
      <c r="AN57" s="1" t="s">
        <v>3316</v>
      </c>
      <c r="AO57" s="21" t="s">
        <v>3262</v>
      </c>
      <c r="AP57" s="21" t="s">
        <v>3263</v>
      </c>
      <c r="AQ57" s="21" t="s">
        <v>3258</v>
      </c>
      <c r="AR57" s="1" t="s">
        <v>6904</v>
      </c>
    </row>
    <row r="58" spans="1:49" x14ac:dyDescent="0.3">
      <c r="A58" s="18" t="s">
        <v>47</v>
      </c>
      <c r="B58" s="18">
        <v>42</v>
      </c>
      <c r="C58" s="18"/>
      <c r="D58" s="18">
        <v>1.3</v>
      </c>
      <c r="E58" s="18"/>
      <c r="F58" s="18" t="s">
        <v>6176</v>
      </c>
      <c r="G58" s="18"/>
      <c r="H58" s="19">
        <v>41724.729166666664</v>
      </c>
      <c r="I58" s="7"/>
      <c r="J58" s="1" t="s">
        <v>34</v>
      </c>
      <c r="K58" s="1" t="s">
        <v>1872</v>
      </c>
      <c r="L58" s="1" t="s">
        <v>48</v>
      </c>
      <c r="M58" s="1" t="s">
        <v>49</v>
      </c>
      <c r="N58" s="1" t="s">
        <v>1547</v>
      </c>
      <c r="O58" s="1" t="str">
        <f t="shared" si="5"/>
        <v>dendro_022 [um]</v>
      </c>
      <c r="Q58" s="91" t="s">
        <v>5802</v>
      </c>
      <c r="R58" s="1" t="s">
        <v>5047</v>
      </c>
      <c r="S58" s="46" t="s">
        <v>4600</v>
      </c>
      <c r="T58" s="46"/>
      <c r="U58" s="1" t="s">
        <v>5048</v>
      </c>
      <c r="V58" s="1" t="s">
        <v>4543</v>
      </c>
      <c r="X58" s="1" t="s">
        <v>4601</v>
      </c>
      <c r="Y58" s="1" t="str">
        <f>CONCATENATE("tree",X58)</f>
        <v>tree_022</v>
      </c>
      <c r="AB58" s="1">
        <v>0</v>
      </c>
      <c r="AC58" s="1">
        <v>15000</v>
      </c>
      <c r="AF58" t="s">
        <v>2564</v>
      </c>
      <c r="AI58">
        <v>652261.07629999996</v>
      </c>
      <c r="AJ58">
        <v>5773026.8229999999</v>
      </c>
      <c r="AN58" s="1" t="s">
        <v>3316</v>
      </c>
      <c r="AO58" s="21" t="s">
        <v>3262</v>
      </c>
      <c r="AP58" s="21" t="s">
        <v>3263</v>
      </c>
      <c r="AQ58" s="21" t="s">
        <v>3258</v>
      </c>
      <c r="AR58" s="1" t="s">
        <v>6681</v>
      </c>
      <c r="AW58" s="1" t="s">
        <v>3302</v>
      </c>
    </row>
    <row r="59" spans="1:49" x14ac:dyDescent="0.3">
      <c r="A59" s="18" t="s">
        <v>3498</v>
      </c>
      <c r="B59" s="18">
        <v>43</v>
      </c>
      <c r="C59" s="18"/>
      <c r="D59" s="18">
        <v>1.3</v>
      </c>
      <c r="E59" s="18"/>
      <c r="F59" s="18"/>
      <c r="G59" s="18"/>
      <c r="H59" s="19">
        <v>41303.631944444445</v>
      </c>
      <c r="I59" s="19">
        <v>41445.451388888891</v>
      </c>
      <c r="J59" s="1" t="s">
        <v>34</v>
      </c>
      <c r="K59" s="1" t="s">
        <v>1872</v>
      </c>
      <c r="L59" s="1" t="s">
        <v>3499</v>
      </c>
      <c r="M59" s="1" t="s">
        <v>3499</v>
      </c>
      <c r="N59" s="1" t="s">
        <v>1547</v>
      </c>
      <c r="O59" s="1" t="str">
        <f t="shared" si="5"/>
        <v>dendro_025 [um]</v>
      </c>
      <c r="Q59" s="91"/>
      <c r="S59" s="46"/>
      <c r="T59" s="46"/>
      <c r="X59" s="1" t="s">
        <v>4602</v>
      </c>
      <c r="Y59" s="1" t="str">
        <f t="shared" ref="Y59:Y115" si="8">CONCATENATE("tree",X59)</f>
        <v>tree_025</v>
      </c>
      <c r="AB59" s="1">
        <v>0</v>
      </c>
      <c r="AC59" s="1">
        <v>15000</v>
      </c>
      <c r="AF59" t="s">
        <v>3558</v>
      </c>
      <c r="AI59" s="1">
        <v>652254.9</v>
      </c>
      <c r="AJ59" s="1">
        <v>5773015</v>
      </c>
      <c r="AN59" s="1" t="s">
        <v>3316</v>
      </c>
      <c r="AO59" s="21" t="s">
        <v>3262</v>
      </c>
      <c r="AP59" s="21" t="s">
        <v>3263</v>
      </c>
      <c r="AQ59" s="21" t="s">
        <v>3258</v>
      </c>
      <c r="AR59" s="1" t="s">
        <v>6681</v>
      </c>
    </row>
    <row r="60" spans="1:49" x14ac:dyDescent="0.3">
      <c r="A60" s="18" t="s">
        <v>51</v>
      </c>
      <c r="B60" s="18">
        <v>44</v>
      </c>
      <c r="C60" s="18"/>
      <c r="D60" s="18">
        <v>1.3</v>
      </c>
      <c r="E60" s="18"/>
      <c r="F60" s="18"/>
      <c r="G60" s="18"/>
      <c r="H60" s="19">
        <v>41303.631944444445</v>
      </c>
      <c r="I60" s="19">
        <v>41724.722222222219</v>
      </c>
      <c r="J60" s="1" t="s">
        <v>34</v>
      </c>
      <c r="K60" s="1" t="s">
        <v>1872</v>
      </c>
      <c r="L60" s="1" t="s">
        <v>52</v>
      </c>
      <c r="M60" s="1" t="s">
        <v>53</v>
      </c>
      <c r="N60" s="1" t="s">
        <v>1547</v>
      </c>
      <c r="O60" s="1" t="str">
        <f t="shared" si="5"/>
        <v>dendro_026 [um]</v>
      </c>
      <c r="Q60" s="91" t="s">
        <v>5803</v>
      </c>
      <c r="R60" s="1" t="s">
        <v>5047</v>
      </c>
      <c r="S60" s="46" t="s">
        <v>4600</v>
      </c>
      <c r="T60" s="46"/>
      <c r="U60" s="1" t="s">
        <v>5048</v>
      </c>
      <c r="V60" s="1" t="s">
        <v>4543</v>
      </c>
      <c r="X60" s="1" t="s">
        <v>4603</v>
      </c>
      <c r="Y60" s="1" t="str">
        <f t="shared" si="8"/>
        <v>tree_026</v>
      </c>
      <c r="AB60" s="1">
        <v>0</v>
      </c>
      <c r="AC60" s="1">
        <v>15000</v>
      </c>
      <c r="AF60" t="s">
        <v>2565</v>
      </c>
      <c r="AI60">
        <v>652247.41170000006</v>
      </c>
      <c r="AJ60">
        <v>5773011.1869999999</v>
      </c>
      <c r="AN60" s="1" t="s">
        <v>3316</v>
      </c>
      <c r="AO60" s="21" t="s">
        <v>3262</v>
      </c>
      <c r="AP60" s="21" t="s">
        <v>3263</v>
      </c>
      <c r="AQ60" s="21" t="s">
        <v>3258</v>
      </c>
      <c r="AR60" s="1" t="s">
        <v>6681</v>
      </c>
      <c r="AW60" s="1" t="s">
        <v>3302</v>
      </c>
    </row>
    <row r="61" spans="1:49" x14ac:dyDescent="0.3">
      <c r="A61" s="18" t="s">
        <v>54</v>
      </c>
      <c r="B61" s="18">
        <v>45</v>
      </c>
      <c r="C61" s="18"/>
      <c r="D61" s="18">
        <v>1.3</v>
      </c>
      <c r="E61" s="18"/>
      <c r="F61" s="18"/>
      <c r="G61" s="18"/>
      <c r="H61" s="19">
        <v>41445.458333333336</v>
      </c>
      <c r="I61" s="19">
        <v>41724.722222222219</v>
      </c>
      <c r="J61" s="1" t="s">
        <v>34</v>
      </c>
      <c r="K61" s="1" t="s">
        <v>1872</v>
      </c>
      <c r="L61" s="1" t="s">
        <v>55</v>
      </c>
      <c r="M61" s="1" t="s">
        <v>56</v>
      </c>
      <c r="N61" s="1" t="s">
        <v>1547</v>
      </c>
      <c r="O61" s="1" t="str">
        <f t="shared" si="5"/>
        <v>dendro_027 [um]</v>
      </c>
      <c r="Q61" s="91" t="s">
        <v>5804</v>
      </c>
      <c r="R61" s="1" t="s">
        <v>5047</v>
      </c>
      <c r="S61" s="46" t="s">
        <v>4600</v>
      </c>
      <c r="T61" s="46"/>
      <c r="U61" s="1" t="s">
        <v>5048</v>
      </c>
      <c r="V61" s="1" t="s">
        <v>4543</v>
      </c>
      <c r="X61" s="1" t="s">
        <v>4604</v>
      </c>
      <c r="Y61" s="1" t="str">
        <f t="shared" si="8"/>
        <v>tree_027</v>
      </c>
      <c r="AB61" s="1">
        <v>0</v>
      </c>
      <c r="AC61" s="1">
        <v>15000</v>
      </c>
      <c r="AF61" t="s">
        <v>2566</v>
      </c>
      <c r="AI61">
        <v>652244.87529999996</v>
      </c>
      <c r="AJ61">
        <v>5773008.8559999997</v>
      </c>
      <c r="AN61" s="1" t="s">
        <v>3316</v>
      </c>
      <c r="AO61" s="21" t="s">
        <v>3262</v>
      </c>
      <c r="AP61" s="21" t="s">
        <v>3263</v>
      </c>
      <c r="AQ61" s="21" t="s">
        <v>3258</v>
      </c>
      <c r="AR61" s="1" t="s">
        <v>6681</v>
      </c>
      <c r="AW61" s="1" t="s">
        <v>3302</v>
      </c>
    </row>
    <row r="62" spans="1:49" x14ac:dyDescent="0.3">
      <c r="A62" s="18" t="s">
        <v>57</v>
      </c>
      <c r="B62" s="18">
        <v>46</v>
      </c>
      <c r="C62" s="18"/>
      <c r="D62" s="18">
        <v>1.3</v>
      </c>
      <c r="E62" s="18"/>
      <c r="F62" s="18"/>
      <c r="G62" s="18"/>
      <c r="H62" s="19">
        <v>41303.631944444445</v>
      </c>
      <c r="I62" s="19">
        <v>41724.722222222219</v>
      </c>
      <c r="J62" s="1" t="s">
        <v>34</v>
      </c>
      <c r="K62" s="1" t="s">
        <v>1872</v>
      </c>
      <c r="L62" s="1" t="s">
        <v>58</v>
      </c>
      <c r="M62" s="1" t="s">
        <v>59</v>
      </c>
      <c r="N62" s="1" t="s">
        <v>1547</v>
      </c>
      <c r="O62" s="1" t="str">
        <f t="shared" si="5"/>
        <v>dendro_028 [um]</v>
      </c>
      <c r="Q62" s="91" t="s">
        <v>5805</v>
      </c>
      <c r="R62" s="1" t="s">
        <v>5047</v>
      </c>
      <c r="S62" s="46" t="s">
        <v>4600</v>
      </c>
      <c r="T62" s="46"/>
      <c r="U62" s="1" t="s">
        <v>5048</v>
      </c>
      <c r="V62" s="1" t="s">
        <v>4543</v>
      </c>
      <c r="X62" s="1" t="s">
        <v>4605</v>
      </c>
      <c r="Y62" s="1" t="str">
        <f t="shared" si="8"/>
        <v>tree_028</v>
      </c>
      <c r="AB62" s="1">
        <v>0</v>
      </c>
      <c r="AC62" s="1">
        <v>15000</v>
      </c>
      <c r="AF62" t="s">
        <v>2567</v>
      </c>
      <c r="AI62">
        <v>652244.19999999995</v>
      </c>
      <c r="AJ62">
        <v>5773010.9330000002</v>
      </c>
      <c r="AN62" s="1" t="s">
        <v>3316</v>
      </c>
      <c r="AO62" s="21" t="s">
        <v>3262</v>
      </c>
      <c r="AP62" s="21" t="s">
        <v>3263</v>
      </c>
      <c r="AQ62" s="21" t="s">
        <v>3258</v>
      </c>
      <c r="AR62" s="1" t="s">
        <v>6681</v>
      </c>
      <c r="AW62" s="1" t="s">
        <v>3302</v>
      </c>
    </row>
    <row r="63" spans="1:49" x14ac:dyDescent="0.3">
      <c r="A63" s="18" t="s">
        <v>60</v>
      </c>
      <c r="B63" s="18">
        <v>47</v>
      </c>
      <c r="C63" s="18"/>
      <c r="D63" s="18">
        <v>1.3</v>
      </c>
      <c r="E63" s="18"/>
      <c r="F63" s="18"/>
      <c r="G63" s="18"/>
      <c r="H63" s="19">
        <v>42110.604166666664</v>
      </c>
      <c r="I63" s="7"/>
      <c r="J63" s="1" t="s">
        <v>34</v>
      </c>
      <c r="K63" s="1" t="s">
        <v>1872</v>
      </c>
      <c r="L63" t="s">
        <v>62</v>
      </c>
      <c r="M63" t="s">
        <v>62</v>
      </c>
      <c r="N63" s="1" t="s">
        <v>1547</v>
      </c>
      <c r="O63" s="1" t="str">
        <f t="shared" si="5"/>
        <v>dendro_029 [um]</v>
      </c>
      <c r="Q63" s="91" t="s">
        <v>5806</v>
      </c>
      <c r="R63" s="1" t="s">
        <v>5047</v>
      </c>
      <c r="S63" s="46" t="s">
        <v>4600</v>
      </c>
      <c r="T63" s="46"/>
      <c r="U63" s="1" t="s">
        <v>5048</v>
      </c>
      <c r="V63" s="1" t="s">
        <v>4543</v>
      </c>
      <c r="X63" s="1" t="s">
        <v>4606</v>
      </c>
      <c r="Y63" s="1" t="str">
        <f t="shared" si="8"/>
        <v>tree_029</v>
      </c>
      <c r="AB63" s="1">
        <v>0</v>
      </c>
      <c r="AC63" s="1">
        <v>15000</v>
      </c>
      <c r="AF63" t="s">
        <v>2568</v>
      </c>
      <c r="AI63">
        <v>652247.09230000002</v>
      </c>
      <c r="AJ63">
        <v>5773015.6210000003</v>
      </c>
      <c r="AN63" s="1" t="s">
        <v>3316</v>
      </c>
      <c r="AO63" s="21" t="s">
        <v>3262</v>
      </c>
      <c r="AP63" s="21" t="s">
        <v>3263</v>
      </c>
      <c r="AQ63" s="21" t="s">
        <v>3258</v>
      </c>
      <c r="AR63" s="1" t="s">
        <v>6681</v>
      </c>
      <c r="AW63" s="1" t="s">
        <v>3302</v>
      </c>
    </row>
    <row r="64" spans="1:49" x14ac:dyDescent="0.3">
      <c r="A64" s="18" t="s">
        <v>60</v>
      </c>
      <c r="B64" s="18">
        <v>48</v>
      </c>
      <c r="C64" s="18"/>
      <c r="D64" s="18">
        <v>1.3</v>
      </c>
      <c r="E64" s="18"/>
      <c r="F64" s="18"/>
      <c r="G64" s="18"/>
      <c r="H64" s="19">
        <v>41303.631944444445</v>
      </c>
      <c r="I64" s="19">
        <v>41724.722222222219</v>
      </c>
      <c r="J64" s="1" t="s">
        <v>34</v>
      </c>
      <c r="K64" s="1" t="s">
        <v>1872</v>
      </c>
      <c r="L64" s="1" t="s">
        <v>61</v>
      </c>
      <c r="M64" s="1" t="s">
        <v>62</v>
      </c>
      <c r="N64" s="1" t="s">
        <v>1547</v>
      </c>
      <c r="O64" s="1" t="str">
        <f t="shared" si="5"/>
        <v>dendro_029 [um]</v>
      </c>
      <c r="Q64" s="91" t="s">
        <v>5806</v>
      </c>
      <c r="R64" s="1" t="s">
        <v>5047</v>
      </c>
      <c r="S64" s="46" t="s">
        <v>4600</v>
      </c>
      <c r="T64" s="46"/>
      <c r="U64" s="1" t="s">
        <v>5048</v>
      </c>
      <c r="V64" s="1" t="s">
        <v>4543</v>
      </c>
      <c r="X64" s="1" t="s">
        <v>4606</v>
      </c>
      <c r="Y64" s="1" t="str">
        <f t="shared" si="8"/>
        <v>tree_029</v>
      </c>
      <c r="AB64" s="1">
        <v>0</v>
      </c>
      <c r="AC64" s="1">
        <v>15000</v>
      </c>
      <c r="AF64" t="s">
        <v>2568</v>
      </c>
      <c r="AI64">
        <v>652247.09230000002</v>
      </c>
      <c r="AJ64">
        <v>5773015.6210000003</v>
      </c>
      <c r="AN64" s="1" t="s">
        <v>3316</v>
      </c>
      <c r="AO64" s="21" t="s">
        <v>3262</v>
      </c>
      <c r="AP64" s="21" t="s">
        <v>3263</v>
      </c>
      <c r="AQ64" s="21" t="s">
        <v>3258</v>
      </c>
      <c r="AR64" s="1" t="s">
        <v>6681</v>
      </c>
      <c r="AW64" s="1" t="s">
        <v>3302</v>
      </c>
    </row>
    <row r="65" spans="1:49" x14ac:dyDescent="0.3">
      <c r="A65" s="18" t="s">
        <v>63</v>
      </c>
      <c r="B65" s="18">
        <v>49</v>
      </c>
      <c r="C65" s="18"/>
      <c r="D65" s="18">
        <v>1.3</v>
      </c>
      <c r="E65" s="18"/>
      <c r="F65" s="18"/>
      <c r="G65" s="18"/>
      <c r="H65" s="19">
        <v>41303.631944444445</v>
      </c>
      <c r="I65" s="19">
        <v>41724.722222222219</v>
      </c>
      <c r="J65" s="1" t="s">
        <v>34</v>
      </c>
      <c r="K65" s="1" t="s">
        <v>1872</v>
      </c>
      <c r="L65" s="1" t="s">
        <v>64</v>
      </c>
      <c r="M65" s="1" t="s">
        <v>65</v>
      </c>
      <c r="N65" s="1" t="s">
        <v>1547</v>
      </c>
      <c r="O65" s="1" t="str">
        <f t="shared" si="5"/>
        <v>dendro_030 [um]</v>
      </c>
      <c r="Q65" s="91" t="s">
        <v>5807</v>
      </c>
      <c r="R65" s="1" t="s">
        <v>5047</v>
      </c>
      <c r="S65" s="46" t="s">
        <v>4600</v>
      </c>
      <c r="T65" s="46"/>
      <c r="U65" s="1" t="s">
        <v>5048</v>
      </c>
      <c r="V65" s="1" t="s">
        <v>4543</v>
      </c>
      <c r="X65" s="1" t="s">
        <v>4607</v>
      </c>
      <c r="Y65" s="1" t="str">
        <f t="shared" si="8"/>
        <v>tree_030</v>
      </c>
      <c r="AB65" s="1">
        <v>0</v>
      </c>
      <c r="AC65" s="1">
        <v>15000</v>
      </c>
      <c r="AF65" t="s">
        <v>2569</v>
      </c>
      <c r="AI65">
        <v>652245.36899999995</v>
      </c>
      <c r="AJ65">
        <v>5773019.5930000003</v>
      </c>
      <c r="AN65" s="1" t="s">
        <v>3316</v>
      </c>
      <c r="AO65" s="21" t="s">
        <v>3262</v>
      </c>
      <c r="AP65" s="21" t="s">
        <v>3263</v>
      </c>
      <c r="AQ65" s="21" t="s">
        <v>3258</v>
      </c>
      <c r="AR65" s="1" t="s">
        <v>6681</v>
      </c>
      <c r="AW65" s="1" t="s">
        <v>3302</v>
      </c>
    </row>
    <row r="66" spans="1:49" x14ac:dyDescent="0.3">
      <c r="A66" s="18" t="s">
        <v>66</v>
      </c>
      <c r="B66" s="18">
        <v>50</v>
      </c>
      <c r="C66" s="18"/>
      <c r="D66" s="18">
        <v>1.3</v>
      </c>
      <c r="E66" s="18"/>
      <c r="F66" s="18"/>
      <c r="G66" s="18"/>
      <c r="H66" s="19">
        <v>41529.451388888891</v>
      </c>
      <c r="I66" s="19">
        <v>41724.722222222219</v>
      </c>
      <c r="J66" s="1" t="s">
        <v>34</v>
      </c>
      <c r="K66" s="1" t="s">
        <v>1872</v>
      </c>
      <c r="L66" s="1" t="s">
        <v>67</v>
      </c>
      <c r="M66" s="1" t="s">
        <v>68</v>
      </c>
      <c r="N66" s="1" t="s">
        <v>1548</v>
      </c>
      <c r="O66" s="1" t="str">
        <f t="shared" si="5"/>
        <v>dendro_030_r [mV]</v>
      </c>
      <c r="Q66" s="91" t="s">
        <v>5808</v>
      </c>
      <c r="R66" s="1" t="s">
        <v>5047</v>
      </c>
      <c r="S66" s="46" t="s">
        <v>4600</v>
      </c>
      <c r="T66" s="46"/>
      <c r="U66" s="1" t="s">
        <v>5048</v>
      </c>
      <c r="V66" s="1" t="s">
        <v>4543</v>
      </c>
      <c r="X66" s="1" t="s">
        <v>4608</v>
      </c>
      <c r="Y66" s="1" t="s">
        <v>4847</v>
      </c>
      <c r="AB66" s="1">
        <v>0</v>
      </c>
      <c r="AC66" s="1">
        <v>15000</v>
      </c>
      <c r="AF66" t="s">
        <v>2587</v>
      </c>
      <c r="AI66">
        <v>652245.36899999995</v>
      </c>
      <c r="AJ66">
        <v>5773019.5930000003</v>
      </c>
      <c r="AN66" s="1" t="s">
        <v>3316</v>
      </c>
      <c r="AO66" s="21" t="s">
        <v>3262</v>
      </c>
      <c r="AP66" s="21" t="s">
        <v>3263</v>
      </c>
      <c r="AQ66" s="21" t="s">
        <v>3258</v>
      </c>
      <c r="AR66" s="1" t="s">
        <v>6681</v>
      </c>
    </row>
    <row r="67" spans="1:49" x14ac:dyDescent="0.3">
      <c r="A67" s="18" t="s">
        <v>2132</v>
      </c>
      <c r="B67" s="18">
        <v>51</v>
      </c>
      <c r="C67" s="18"/>
      <c r="D67" s="18">
        <v>1.3</v>
      </c>
      <c r="E67" s="18"/>
      <c r="F67" s="18" t="s">
        <v>6177</v>
      </c>
      <c r="G67" s="18"/>
      <c r="H67" s="19">
        <v>42110.652777777781</v>
      </c>
      <c r="I67" s="7"/>
      <c r="J67" s="1" t="s">
        <v>73</v>
      </c>
      <c r="K67" s="1" t="s">
        <v>1873</v>
      </c>
      <c r="L67" t="s">
        <v>2131</v>
      </c>
      <c r="M67" t="s">
        <v>2131</v>
      </c>
      <c r="N67" t="s">
        <v>1547</v>
      </c>
      <c r="O67" s="1" t="str">
        <f t="shared" si="5"/>
        <v>dendro_033 [um]</v>
      </c>
      <c r="Q67" s="91" t="s">
        <v>5812</v>
      </c>
      <c r="R67" s="1" t="s">
        <v>5050</v>
      </c>
      <c r="S67" s="46" t="s">
        <v>4600</v>
      </c>
      <c r="T67" s="46"/>
      <c r="U67" s="1" t="s">
        <v>5048</v>
      </c>
      <c r="V67" s="1" t="s">
        <v>4543</v>
      </c>
      <c r="X67" s="1" t="s">
        <v>4819</v>
      </c>
      <c r="Y67" s="1" t="str">
        <f t="shared" si="8"/>
        <v>tree_033</v>
      </c>
      <c r="AB67" s="1">
        <v>0</v>
      </c>
      <c r="AF67" t="s">
        <v>2585</v>
      </c>
      <c r="AI67">
        <v>652231.84310000006</v>
      </c>
      <c r="AJ67">
        <v>5773023.3090000004</v>
      </c>
      <c r="AN67" s="1" t="s">
        <v>3316</v>
      </c>
      <c r="AO67" s="21" t="s">
        <v>3262</v>
      </c>
      <c r="AP67" s="21" t="s">
        <v>3263</v>
      </c>
      <c r="AQ67" s="21" t="s">
        <v>3258</v>
      </c>
      <c r="AR67" s="1" t="s">
        <v>6680</v>
      </c>
      <c r="AW67" s="1" t="s">
        <v>3302</v>
      </c>
    </row>
    <row r="68" spans="1:49" x14ac:dyDescent="0.3">
      <c r="A68" s="18" t="s">
        <v>69</v>
      </c>
      <c r="B68" s="18">
        <v>52</v>
      </c>
      <c r="C68" s="18"/>
      <c r="D68" s="18">
        <v>1.3</v>
      </c>
      <c r="E68" s="18"/>
      <c r="F68" s="18"/>
      <c r="G68" s="18"/>
      <c r="H68" s="19">
        <v>41303.631944444445</v>
      </c>
      <c r="I68" s="19">
        <v>41724.729166666664</v>
      </c>
      <c r="J68" s="1" t="s">
        <v>34</v>
      </c>
      <c r="K68" s="1" t="s">
        <v>1872</v>
      </c>
      <c r="L68" s="1" t="s">
        <v>70</v>
      </c>
      <c r="M68" s="1" t="s">
        <v>71</v>
      </c>
      <c r="N68" s="1" t="s">
        <v>1547</v>
      </c>
      <c r="O68" s="1" t="str">
        <f t="shared" si="5"/>
        <v>dendro_035 [um]</v>
      </c>
      <c r="Q68" s="91" t="s">
        <v>5809</v>
      </c>
      <c r="R68" s="1" t="s">
        <v>5047</v>
      </c>
      <c r="S68" s="46" t="s">
        <v>4600</v>
      </c>
      <c r="T68" s="46"/>
      <c r="U68" s="1" t="s">
        <v>5048</v>
      </c>
      <c r="V68" s="1" t="s">
        <v>4543</v>
      </c>
      <c r="X68" s="1" t="s">
        <v>4609</v>
      </c>
      <c r="Y68" s="1" t="str">
        <f t="shared" si="8"/>
        <v>tree_035</v>
      </c>
      <c r="AB68" s="1">
        <v>0</v>
      </c>
      <c r="AC68" s="1">
        <v>15000</v>
      </c>
      <c r="AF68" t="s">
        <v>2571</v>
      </c>
      <c r="AI68">
        <v>652236.19799999997</v>
      </c>
      <c r="AJ68">
        <v>5773025.6849999996</v>
      </c>
      <c r="AN68" s="1" t="s">
        <v>3316</v>
      </c>
      <c r="AO68" s="21" t="s">
        <v>3262</v>
      </c>
      <c r="AP68" s="21" t="s">
        <v>3263</v>
      </c>
      <c r="AQ68" s="21" t="s">
        <v>3258</v>
      </c>
      <c r="AR68" s="1" t="s">
        <v>6681</v>
      </c>
      <c r="AW68" s="1" t="s">
        <v>3302</v>
      </c>
    </row>
    <row r="69" spans="1:49" x14ac:dyDescent="0.3">
      <c r="A69" s="18" t="s">
        <v>6938</v>
      </c>
      <c r="B69" s="18"/>
      <c r="C69" s="18"/>
      <c r="D69" s="18">
        <v>1.3</v>
      </c>
      <c r="E69" s="18"/>
      <c r="F69" s="18" t="s">
        <v>6175</v>
      </c>
      <c r="G69" s="18"/>
      <c r="H69" s="19">
        <v>43558.534722222219</v>
      </c>
      <c r="I69" s="19"/>
      <c r="J69" s="1" t="s">
        <v>34</v>
      </c>
      <c r="K69" s="1" t="s">
        <v>1872</v>
      </c>
      <c r="L69" t="s">
        <v>6937</v>
      </c>
      <c r="M69" t="s">
        <v>6937</v>
      </c>
      <c r="N69" s="1" t="s">
        <v>1547</v>
      </c>
      <c r="O69" s="1" t="str">
        <f t="shared" si="5"/>
        <v>dendro_032 [um]</v>
      </c>
      <c r="Q69" s="91"/>
      <c r="S69" s="46"/>
      <c r="T69" s="46"/>
      <c r="AB69" s="1">
        <v>0</v>
      </c>
      <c r="AC69" s="1">
        <v>15000</v>
      </c>
      <c r="AF69" t="s">
        <v>6939</v>
      </c>
      <c r="AI69">
        <v>652240.36950000003</v>
      </c>
      <c r="AJ69">
        <v>5773016.9800000004</v>
      </c>
      <c r="AN69" s="1" t="s">
        <v>3316</v>
      </c>
      <c r="AO69" s="21" t="s">
        <v>3262</v>
      </c>
      <c r="AP69" s="21" t="s">
        <v>3263</v>
      </c>
      <c r="AQ69" s="21" t="s">
        <v>3258</v>
      </c>
      <c r="AR69" s="1" t="s">
        <v>6681</v>
      </c>
    </row>
    <row r="70" spans="1:49" x14ac:dyDescent="0.3">
      <c r="A70" s="18" t="s">
        <v>2133</v>
      </c>
      <c r="B70" s="18">
        <v>53</v>
      </c>
      <c r="C70" s="18"/>
      <c r="D70" s="18">
        <v>1.3</v>
      </c>
      <c r="E70" s="18"/>
      <c r="F70" s="18" t="s">
        <v>6175</v>
      </c>
      <c r="G70" s="18"/>
      <c r="H70" s="19">
        <v>42110.652777777781</v>
      </c>
      <c r="I70" s="7"/>
      <c r="J70" s="1" t="s">
        <v>73</v>
      </c>
      <c r="K70" s="1" t="s">
        <v>1873</v>
      </c>
      <c r="L70" t="s">
        <v>2130</v>
      </c>
      <c r="M70" t="s">
        <v>2130</v>
      </c>
      <c r="N70" t="s">
        <v>1547</v>
      </c>
      <c r="O70" s="1" t="str">
        <f t="shared" si="5"/>
        <v>dendro_048 [um]</v>
      </c>
      <c r="Q70" s="91" t="s">
        <v>5813</v>
      </c>
      <c r="R70" s="1" t="s">
        <v>5050</v>
      </c>
      <c r="S70" s="46" t="s">
        <v>4600</v>
      </c>
      <c r="T70" s="46"/>
      <c r="U70" s="1" t="s">
        <v>5048</v>
      </c>
      <c r="V70" s="1" t="s">
        <v>4543</v>
      </c>
      <c r="X70" s="1" t="s">
        <v>4820</v>
      </c>
      <c r="Y70" s="1" t="str">
        <f t="shared" si="8"/>
        <v>tree_048</v>
      </c>
      <c r="AB70" s="1">
        <v>0</v>
      </c>
      <c r="AF70" t="s">
        <v>2586</v>
      </c>
      <c r="AI70">
        <v>652221.26029999997</v>
      </c>
      <c r="AJ70">
        <v>5773031.5489999996</v>
      </c>
      <c r="AN70" s="1" t="s">
        <v>3316</v>
      </c>
      <c r="AO70" s="21" t="s">
        <v>3262</v>
      </c>
      <c r="AP70" s="21" t="s">
        <v>3263</v>
      </c>
      <c r="AQ70" s="21" t="s">
        <v>3258</v>
      </c>
      <c r="AR70" s="1" t="s">
        <v>6680</v>
      </c>
      <c r="AW70" s="1" t="s">
        <v>3302</v>
      </c>
    </row>
    <row r="71" spans="1:49" x14ac:dyDescent="0.3">
      <c r="A71" s="18" t="s">
        <v>72</v>
      </c>
      <c r="B71" s="18">
        <v>54</v>
      </c>
      <c r="C71" s="18"/>
      <c r="D71" s="18">
        <v>1.3</v>
      </c>
      <c r="E71" s="18"/>
      <c r="F71" s="18" t="s">
        <v>6174</v>
      </c>
      <c r="G71" s="18"/>
      <c r="H71" s="19">
        <v>41445.5</v>
      </c>
      <c r="I71" s="7"/>
      <c r="J71" s="1" t="s">
        <v>73</v>
      </c>
      <c r="K71" s="1" t="s">
        <v>1872</v>
      </c>
      <c r="L71" t="s">
        <v>74</v>
      </c>
      <c r="M71" s="1" t="s">
        <v>74</v>
      </c>
      <c r="N71" t="s">
        <v>1547</v>
      </c>
      <c r="O71" s="1" t="str">
        <f t="shared" si="5"/>
        <v>dendro_050 [um]</v>
      </c>
      <c r="Q71" s="91" t="s">
        <v>5814</v>
      </c>
      <c r="R71" s="1" t="s">
        <v>5050</v>
      </c>
      <c r="S71" s="46" t="s">
        <v>4600</v>
      </c>
      <c r="T71" s="46"/>
      <c r="U71" s="1" t="s">
        <v>5048</v>
      </c>
      <c r="V71" s="1" t="s">
        <v>4543</v>
      </c>
      <c r="X71" s="1" t="s">
        <v>4821</v>
      </c>
      <c r="Y71" s="1" t="str">
        <f t="shared" si="8"/>
        <v>tree_050</v>
      </c>
      <c r="AB71" s="1">
        <v>0</v>
      </c>
      <c r="AF71" t="s">
        <v>2572</v>
      </c>
      <c r="AI71">
        <v>652218.1973</v>
      </c>
      <c r="AJ71">
        <v>5773028.3260000004</v>
      </c>
      <c r="AN71" s="1" t="s">
        <v>3316</v>
      </c>
      <c r="AO71" s="21" t="s">
        <v>3262</v>
      </c>
      <c r="AP71" s="21" t="s">
        <v>3263</v>
      </c>
      <c r="AQ71" s="21" t="s">
        <v>3258</v>
      </c>
      <c r="AR71" s="1" t="s">
        <v>6680</v>
      </c>
      <c r="AW71" s="1" t="s">
        <v>3302</v>
      </c>
    </row>
    <row r="72" spans="1:49" x14ac:dyDescent="0.3">
      <c r="A72" s="18" t="s">
        <v>75</v>
      </c>
      <c r="B72" s="18">
        <v>55</v>
      </c>
      <c r="C72" s="18"/>
      <c r="D72" s="18">
        <v>1.3</v>
      </c>
      <c r="E72" s="18"/>
      <c r="F72" s="18" t="s">
        <v>6174</v>
      </c>
      <c r="G72" s="18"/>
      <c r="H72" s="19">
        <v>41529.5625</v>
      </c>
      <c r="I72" s="19">
        <v>41724.680555555555</v>
      </c>
      <c r="J72" s="1" t="s">
        <v>73</v>
      </c>
      <c r="K72" s="1" t="s">
        <v>1873</v>
      </c>
      <c r="L72" s="1" t="s">
        <v>76</v>
      </c>
      <c r="M72" s="1" t="s">
        <v>77</v>
      </c>
      <c r="N72" s="1" t="s">
        <v>50</v>
      </c>
      <c r="O72" s="1" t="str">
        <f t="shared" si="5"/>
        <v>dendro_050_r [mm]</v>
      </c>
      <c r="Q72" s="91" t="s">
        <v>5815</v>
      </c>
      <c r="R72" s="1" t="s">
        <v>5050</v>
      </c>
      <c r="S72" s="46" t="s">
        <v>4600</v>
      </c>
      <c r="T72" s="46"/>
      <c r="U72" s="1" t="s">
        <v>5048</v>
      </c>
      <c r="V72" s="1" t="s">
        <v>4543</v>
      </c>
      <c r="X72" s="1" t="s">
        <v>4823</v>
      </c>
      <c r="Y72" s="1" t="s">
        <v>4846</v>
      </c>
      <c r="AB72" s="1">
        <v>0</v>
      </c>
      <c r="AF72" t="s">
        <v>2588</v>
      </c>
      <c r="AI72">
        <v>652218.1973</v>
      </c>
      <c r="AJ72">
        <v>5773028.3260000004</v>
      </c>
      <c r="AN72" s="1" t="s">
        <v>3316</v>
      </c>
      <c r="AO72" s="21" t="s">
        <v>3262</v>
      </c>
      <c r="AP72" s="21" t="s">
        <v>3263</v>
      </c>
      <c r="AQ72" s="21" t="s">
        <v>3258</v>
      </c>
      <c r="AR72" s="1" t="s">
        <v>6680</v>
      </c>
    </row>
    <row r="73" spans="1:49" x14ac:dyDescent="0.3">
      <c r="A73" s="18" t="s">
        <v>2134</v>
      </c>
      <c r="B73" s="18">
        <v>56</v>
      </c>
      <c r="C73" s="18"/>
      <c r="D73" s="18">
        <v>1.3</v>
      </c>
      <c r="E73" s="18"/>
      <c r="F73" s="18" t="s">
        <v>6175</v>
      </c>
      <c r="G73" s="18"/>
      <c r="H73" s="19">
        <v>42110.652777777781</v>
      </c>
      <c r="I73" s="7"/>
      <c r="J73" s="1" t="s">
        <v>73</v>
      </c>
      <c r="K73" s="1" t="s">
        <v>1873</v>
      </c>
      <c r="L73" t="s">
        <v>2129</v>
      </c>
      <c r="M73" t="s">
        <v>2129</v>
      </c>
      <c r="N73" t="s">
        <v>1547</v>
      </c>
      <c r="O73" s="1" t="str">
        <f t="shared" si="5"/>
        <v>dendro_056 [um]</v>
      </c>
      <c r="Q73" s="91" t="s">
        <v>5816</v>
      </c>
      <c r="R73" s="1" t="s">
        <v>5050</v>
      </c>
      <c r="S73" s="46" t="s">
        <v>4600</v>
      </c>
      <c r="T73" s="46"/>
      <c r="U73" s="1" t="s">
        <v>5048</v>
      </c>
      <c r="V73" s="1" t="s">
        <v>4543</v>
      </c>
      <c r="X73" s="1" t="s">
        <v>4822</v>
      </c>
      <c r="Y73" s="1" t="str">
        <f t="shared" si="8"/>
        <v>tree_056</v>
      </c>
      <c r="AB73" s="1">
        <v>0</v>
      </c>
      <c r="AF73" t="s">
        <v>2554</v>
      </c>
      <c r="AI73">
        <v>652208.32709999999</v>
      </c>
      <c r="AJ73">
        <v>5773017.5630000001</v>
      </c>
      <c r="AN73" s="1" t="s">
        <v>3316</v>
      </c>
      <c r="AO73" s="21" t="s">
        <v>3262</v>
      </c>
      <c r="AP73" s="21" t="s">
        <v>3263</v>
      </c>
      <c r="AQ73" s="21" t="s">
        <v>3258</v>
      </c>
      <c r="AR73" s="1" t="s">
        <v>6680</v>
      </c>
      <c r="AW73" s="1" t="s">
        <v>3302</v>
      </c>
    </row>
    <row r="74" spans="1:49" x14ac:dyDescent="0.3">
      <c r="A74" s="18" t="s">
        <v>78</v>
      </c>
      <c r="B74" s="18">
        <v>57</v>
      </c>
      <c r="C74" s="18"/>
      <c r="D74" s="18">
        <v>1.3</v>
      </c>
      <c r="E74" s="18"/>
      <c r="F74" s="18" t="s">
        <v>6176</v>
      </c>
      <c r="G74" s="18"/>
      <c r="H74" s="19">
        <v>41724.6875</v>
      </c>
      <c r="I74" s="7"/>
      <c r="J74" s="1" t="s">
        <v>73</v>
      </c>
      <c r="K74" s="1" t="s">
        <v>1873</v>
      </c>
      <c r="L74" t="s">
        <v>79</v>
      </c>
      <c r="M74" s="1" t="s">
        <v>79</v>
      </c>
      <c r="N74" t="s">
        <v>1547</v>
      </c>
      <c r="O74" s="1" t="str">
        <f t="shared" si="5"/>
        <v>dendro_057 [um]</v>
      </c>
      <c r="Q74" s="91" t="s">
        <v>5817</v>
      </c>
      <c r="R74" s="1" t="s">
        <v>5050</v>
      </c>
      <c r="S74" s="46" t="s">
        <v>4600</v>
      </c>
      <c r="T74" s="46"/>
      <c r="U74" s="1" t="s">
        <v>5048</v>
      </c>
      <c r="V74" s="1" t="s">
        <v>4543</v>
      </c>
      <c r="X74" s="1" t="s">
        <v>4824</v>
      </c>
      <c r="Y74" s="1" t="str">
        <f t="shared" si="8"/>
        <v>tree_057</v>
      </c>
      <c r="AB74" s="1">
        <v>0</v>
      </c>
      <c r="AF74" t="s">
        <v>2574</v>
      </c>
      <c r="AI74">
        <v>652209.94259999995</v>
      </c>
      <c r="AJ74">
        <v>5773013.8260000004</v>
      </c>
      <c r="AN74" s="1" t="s">
        <v>3316</v>
      </c>
      <c r="AO74" s="21" t="s">
        <v>3262</v>
      </c>
      <c r="AP74" s="21" t="s">
        <v>3263</v>
      </c>
      <c r="AQ74" s="21" t="s">
        <v>3258</v>
      </c>
      <c r="AR74" s="1" t="s">
        <v>6680</v>
      </c>
      <c r="AW74" s="1" t="s">
        <v>3302</v>
      </c>
    </row>
    <row r="75" spans="1:49" x14ac:dyDescent="0.3">
      <c r="A75" s="18" t="s">
        <v>80</v>
      </c>
      <c r="B75" s="18">
        <v>58</v>
      </c>
      <c r="C75" s="18"/>
      <c r="D75" s="18">
        <v>1.3</v>
      </c>
      <c r="E75" s="18"/>
      <c r="F75" s="18" t="s">
        <v>6176</v>
      </c>
      <c r="G75" s="18"/>
      <c r="H75" s="19">
        <v>41724.6875</v>
      </c>
      <c r="I75" s="7"/>
      <c r="J75" s="1" t="s">
        <v>73</v>
      </c>
      <c r="K75" s="1" t="s">
        <v>1873</v>
      </c>
      <c r="L75" t="s">
        <v>81</v>
      </c>
      <c r="M75" s="1" t="s">
        <v>81</v>
      </c>
      <c r="N75" t="s">
        <v>1547</v>
      </c>
      <c r="O75" s="1" t="str">
        <f t="shared" si="5"/>
        <v>dendro_058 [um]</v>
      </c>
      <c r="Q75" s="91" t="s">
        <v>5818</v>
      </c>
      <c r="R75" s="1" t="s">
        <v>5050</v>
      </c>
      <c r="S75" s="46" t="s">
        <v>4600</v>
      </c>
      <c r="T75" s="46"/>
      <c r="U75" s="1" t="s">
        <v>5048</v>
      </c>
      <c r="V75" s="1" t="s">
        <v>4543</v>
      </c>
      <c r="X75" s="1" t="s">
        <v>4825</v>
      </c>
      <c r="Y75" s="1" t="str">
        <f t="shared" si="8"/>
        <v>tree_058</v>
      </c>
      <c r="AB75" s="1">
        <v>0</v>
      </c>
      <c r="AF75" t="s">
        <v>2575</v>
      </c>
      <c r="AI75">
        <v>652211.80130000005</v>
      </c>
      <c r="AJ75">
        <v>5773019.2620000001</v>
      </c>
      <c r="AN75" s="1" t="s">
        <v>3316</v>
      </c>
      <c r="AO75" s="21" t="s">
        <v>3262</v>
      </c>
      <c r="AP75" s="21" t="s">
        <v>3263</v>
      </c>
      <c r="AQ75" s="21" t="s">
        <v>3258</v>
      </c>
      <c r="AR75" s="1" t="s">
        <v>6680</v>
      </c>
      <c r="AW75" s="1" t="s">
        <v>3302</v>
      </c>
    </row>
    <row r="76" spans="1:49" x14ac:dyDescent="0.3">
      <c r="A76" s="18" t="s">
        <v>3520</v>
      </c>
      <c r="B76" s="18">
        <v>59</v>
      </c>
      <c r="C76" s="18"/>
      <c r="D76" s="18">
        <v>1.3</v>
      </c>
      <c r="E76" s="18"/>
      <c r="F76" s="18"/>
      <c r="G76" s="18"/>
      <c r="H76" s="19">
        <v>41303.631944444445</v>
      </c>
      <c r="I76" s="19">
        <v>41445.493055555555</v>
      </c>
      <c r="J76" s="1" t="s">
        <v>73</v>
      </c>
      <c r="K76" s="1" t="s">
        <v>1873</v>
      </c>
      <c r="L76" t="s">
        <v>3519</v>
      </c>
      <c r="M76" s="1" t="s">
        <v>3519</v>
      </c>
      <c r="N76" s="26" t="s">
        <v>1547</v>
      </c>
      <c r="O76" s="1" t="str">
        <f t="shared" si="5"/>
        <v>dendro_060 [um]</v>
      </c>
      <c r="Q76" s="91"/>
      <c r="S76" s="46"/>
      <c r="T76" s="46"/>
      <c r="X76" s="1" t="s">
        <v>4826</v>
      </c>
      <c r="Y76" s="1" t="str">
        <f t="shared" si="8"/>
        <v>tree_060</v>
      </c>
      <c r="AB76" s="1">
        <v>0</v>
      </c>
      <c r="AF76" t="s">
        <v>3573</v>
      </c>
      <c r="AI76">
        <v>652219.86369999999</v>
      </c>
      <c r="AJ76">
        <v>5773018.1550000003</v>
      </c>
      <c r="AN76" s="1" t="s">
        <v>3316</v>
      </c>
      <c r="AO76" s="21" t="s">
        <v>3262</v>
      </c>
      <c r="AP76" s="21" t="s">
        <v>3263</v>
      </c>
      <c r="AQ76" s="21" t="s">
        <v>3258</v>
      </c>
      <c r="AR76" s="1" t="s">
        <v>6680</v>
      </c>
    </row>
    <row r="77" spans="1:49" x14ac:dyDescent="0.3">
      <c r="A77" s="18" t="s">
        <v>6961</v>
      </c>
      <c r="B77" s="18"/>
      <c r="C77" s="18"/>
      <c r="D77" s="18">
        <v>1.3</v>
      </c>
      <c r="E77" s="18"/>
      <c r="F77" s="18" t="s">
        <v>6176</v>
      </c>
      <c r="G77" s="18"/>
      <c r="H77" s="19">
        <v>43558.541666666664</v>
      </c>
      <c r="I77" s="19"/>
      <c r="J77" s="1" t="s">
        <v>73</v>
      </c>
      <c r="K77" s="1" t="s">
        <v>1873</v>
      </c>
      <c r="L77" s="198" t="s">
        <v>6962</v>
      </c>
      <c r="M77" s="198" t="s">
        <v>6962</v>
      </c>
      <c r="N77" s="26" t="s">
        <v>1547</v>
      </c>
      <c r="O77" s="1" t="str">
        <f t="shared" ref="O77" si="9">CONCATENATE(M77," [",N77,"]")</f>
        <v>dendro_062 [um]</v>
      </c>
      <c r="Q77" s="91"/>
      <c r="S77" s="46"/>
      <c r="T77" s="46"/>
      <c r="AB77" s="1">
        <v>0</v>
      </c>
      <c r="AC77" s="1">
        <v>15000</v>
      </c>
      <c r="AF77" t="s">
        <v>6963</v>
      </c>
      <c r="AI77">
        <v>652225.76650000003</v>
      </c>
      <c r="AJ77">
        <v>5773017.0719999997</v>
      </c>
      <c r="AN77" s="1" t="s">
        <v>3316</v>
      </c>
      <c r="AO77" s="21" t="s">
        <v>3262</v>
      </c>
      <c r="AP77" s="21" t="s">
        <v>3263</v>
      </c>
      <c r="AQ77" s="21" t="s">
        <v>3258</v>
      </c>
      <c r="AR77" s="1" t="s">
        <v>6680</v>
      </c>
      <c r="AW77" s="1" t="s">
        <v>3302</v>
      </c>
    </row>
    <row r="78" spans="1:49" x14ac:dyDescent="0.3">
      <c r="A78" s="18" t="s">
        <v>3521</v>
      </c>
      <c r="B78" s="18">
        <v>60</v>
      </c>
      <c r="C78" s="18"/>
      <c r="D78" s="18">
        <v>1.3</v>
      </c>
      <c r="E78" s="18"/>
      <c r="F78" s="18"/>
      <c r="G78" s="18"/>
      <c r="H78" s="19">
        <v>41303.631944444445</v>
      </c>
      <c r="I78" s="19">
        <v>41445.493055555555</v>
      </c>
      <c r="J78" s="1" t="s">
        <v>73</v>
      </c>
      <c r="K78" s="1" t="s">
        <v>1873</v>
      </c>
      <c r="L78" t="s">
        <v>3522</v>
      </c>
      <c r="M78" s="1" t="s">
        <v>3522</v>
      </c>
      <c r="N78" s="26" t="s">
        <v>1547</v>
      </c>
      <c r="O78" s="1" t="str">
        <f t="shared" si="5"/>
        <v>dendro_066 [um]</v>
      </c>
      <c r="Q78" s="91"/>
      <c r="S78" s="46"/>
      <c r="T78" s="46"/>
      <c r="X78" s="1" t="s">
        <v>4827</v>
      </c>
      <c r="Y78" s="1" t="str">
        <f t="shared" si="8"/>
        <v>tree_066</v>
      </c>
      <c r="AB78" s="1">
        <v>0</v>
      </c>
      <c r="AF78" t="s">
        <v>3574</v>
      </c>
      <c r="AI78">
        <v>652227.90020000003</v>
      </c>
      <c r="AJ78">
        <v>5773010.9419999998</v>
      </c>
      <c r="AN78" s="1" t="s">
        <v>3316</v>
      </c>
      <c r="AO78" s="21" t="s">
        <v>3262</v>
      </c>
      <c r="AP78" s="21" t="s">
        <v>3263</v>
      </c>
      <c r="AQ78" s="21" t="s">
        <v>3258</v>
      </c>
      <c r="AR78" s="1" t="s">
        <v>6680</v>
      </c>
    </row>
    <row r="79" spans="1:49" x14ac:dyDescent="0.3">
      <c r="A79" s="18" t="s">
        <v>3523</v>
      </c>
      <c r="B79" s="18">
        <v>61</v>
      </c>
      <c r="C79" s="18"/>
      <c r="D79" s="18">
        <v>1.3</v>
      </c>
      <c r="E79" s="18"/>
      <c r="F79" s="18"/>
      <c r="G79" s="18"/>
      <c r="H79" s="19">
        <v>41303.631944444445</v>
      </c>
      <c r="I79" s="19">
        <v>41445.493055555555</v>
      </c>
      <c r="J79" s="1" t="s">
        <v>73</v>
      </c>
      <c r="K79" s="1" t="s">
        <v>1873</v>
      </c>
      <c r="L79" t="s">
        <v>3524</v>
      </c>
      <c r="M79" s="1" t="s">
        <v>3524</v>
      </c>
      <c r="N79" s="26" t="s">
        <v>1547</v>
      </c>
      <c r="O79" s="1" t="str">
        <f t="shared" si="5"/>
        <v>dendro_067 [um]</v>
      </c>
      <c r="Q79" s="91"/>
      <c r="S79" s="46"/>
      <c r="T79" s="46"/>
      <c r="X79" s="1" t="s">
        <v>4828</v>
      </c>
      <c r="Y79" s="1" t="str">
        <f t="shared" si="8"/>
        <v>tree_067</v>
      </c>
      <c r="AB79" s="1">
        <v>0</v>
      </c>
      <c r="AF79" t="s">
        <v>3575</v>
      </c>
      <c r="AI79">
        <v>652232.35250000004</v>
      </c>
      <c r="AJ79">
        <v>5773011.2050000001</v>
      </c>
      <c r="AN79" s="1" t="s">
        <v>3316</v>
      </c>
      <c r="AO79" s="21" t="s">
        <v>3262</v>
      </c>
      <c r="AP79" s="21" t="s">
        <v>3263</v>
      </c>
      <c r="AQ79" s="21" t="s">
        <v>3258</v>
      </c>
      <c r="AR79" s="1" t="s">
        <v>6680</v>
      </c>
    </row>
    <row r="80" spans="1:49" x14ac:dyDescent="0.3">
      <c r="A80" s="18" t="s">
        <v>82</v>
      </c>
      <c r="B80" s="18">
        <v>62</v>
      </c>
      <c r="C80" s="18"/>
      <c r="D80" s="18">
        <v>1.3</v>
      </c>
      <c r="E80" s="18"/>
      <c r="F80" s="18"/>
      <c r="G80" s="18"/>
      <c r="H80" s="19">
        <v>41303.631944444445</v>
      </c>
      <c r="I80" s="19">
        <v>41745.409722222219</v>
      </c>
      <c r="J80" s="1" t="s">
        <v>73</v>
      </c>
      <c r="K80" s="1" t="s">
        <v>1873</v>
      </c>
      <c r="L80" s="1" t="s">
        <v>83</v>
      </c>
      <c r="M80" s="1" t="s">
        <v>84</v>
      </c>
      <c r="N80" s="1" t="s">
        <v>1547</v>
      </c>
      <c r="O80" s="1" t="str">
        <f t="shared" si="5"/>
        <v>dendro_068 [um]</v>
      </c>
      <c r="Q80" s="91" t="s">
        <v>5819</v>
      </c>
      <c r="R80" s="1" t="s">
        <v>5050</v>
      </c>
      <c r="S80" s="46" t="s">
        <v>4600</v>
      </c>
      <c r="T80" s="46"/>
      <c r="U80" s="1" t="s">
        <v>5048</v>
      </c>
      <c r="V80" s="1" t="s">
        <v>4543</v>
      </c>
      <c r="X80" s="1" t="s">
        <v>4829</v>
      </c>
      <c r="Y80" s="1" t="str">
        <f t="shared" si="8"/>
        <v>tree_068</v>
      </c>
      <c r="AB80" s="1">
        <v>0</v>
      </c>
      <c r="AF80" t="s">
        <v>2576</v>
      </c>
      <c r="AI80">
        <v>652235.21660000004</v>
      </c>
      <c r="AJ80">
        <v>5773009.9189999998</v>
      </c>
      <c r="AN80" s="1" t="s">
        <v>3316</v>
      </c>
      <c r="AO80" s="21" t="s">
        <v>3262</v>
      </c>
      <c r="AP80" s="21" t="s">
        <v>3263</v>
      </c>
      <c r="AQ80" s="21" t="s">
        <v>3258</v>
      </c>
      <c r="AR80" s="1" t="s">
        <v>6680</v>
      </c>
      <c r="AW80" s="1" t="s">
        <v>3302</v>
      </c>
    </row>
    <row r="81" spans="1:49" x14ac:dyDescent="0.3">
      <c r="A81" s="18" t="s">
        <v>85</v>
      </c>
      <c r="B81" s="18">
        <v>63</v>
      </c>
      <c r="C81" s="18"/>
      <c r="D81" s="18">
        <v>1.3</v>
      </c>
      <c r="E81" s="18"/>
      <c r="F81" s="18"/>
      <c r="G81" s="18"/>
      <c r="H81" s="19">
        <v>41445.5</v>
      </c>
      <c r="I81" s="19">
        <v>41724.680555555555</v>
      </c>
      <c r="J81" s="1" t="s">
        <v>73</v>
      </c>
      <c r="K81" s="1" t="s">
        <v>1873</v>
      </c>
      <c r="L81" s="1" t="s">
        <v>86</v>
      </c>
      <c r="M81" s="1" t="s">
        <v>87</v>
      </c>
      <c r="N81" t="s">
        <v>1547</v>
      </c>
      <c r="O81" s="1" t="str">
        <f t="shared" si="5"/>
        <v>dendro_077 [um]</v>
      </c>
      <c r="Q81" s="91" t="s">
        <v>5820</v>
      </c>
      <c r="R81" s="1" t="s">
        <v>5050</v>
      </c>
      <c r="S81" s="46" t="s">
        <v>4600</v>
      </c>
      <c r="T81" s="46"/>
      <c r="U81" s="1" t="s">
        <v>5048</v>
      </c>
      <c r="V81" s="1" t="s">
        <v>4543</v>
      </c>
      <c r="X81" s="1" t="s">
        <v>4830</v>
      </c>
      <c r="Y81" s="1" t="str">
        <f t="shared" si="8"/>
        <v>tree_077</v>
      </c>
      <c r="AB81" s="1">
        <v>0</v>
      </c>
      <c r="AF81" t="s">
        <v>2577</v>
      </c>
      <c r="AI81">
        <v>652222.74380000005</v>
      </c>
      <c r="AJ81">
        <v>5773003.4809999997</v>
      </c>
      <c r="AN81" s="1" t="s">
        <v>3316</v>
      </c>
      <c r="AO81" s="21" t="s">
        <v>3262</v>
      </c>
      <c r="AP81" s="21" t="s">
        <v>3263</v>
      </c>
      <c r="AQ81" s="21" t="s">
        <v>3258</v>
      </c>
      <c r="AR81" s="1" t="s">
        <v>6680</v>
      </c>
      <c r="AW81" s="1" t="s">
        <v>3302</v>
      </c>
    </row>
    <row r="82" spans="1:49" x14ac:dyDescent="0.3">
      <c r="A82" s="18" t="s">
        <v>88</v>
      </c>
      <c r="B82" s="18">
        <v>64</v>
      </c>
      <c r="C82" s="18"/>
      <c r="D82" s="18">
        <v>1.3</v>
      </c>
      <c r="E82" s="18"/>
      <c r="F82" s="18"/>
      <c r="G82" s="18"/>
      <c r="H82" s="19">
        <v>41445.5</v>
      </c>
      <c r="I82" s="19">
        <v>41724.680555555555</v>
      </c>
      <c r="J82" s="1" t="s">
        <v>73</v>
      </c>
      <c r="K82" s="1" t="s">
        <v>1873</v>
      </c>
      <c r="L82" s="1" t="s">
        <v>89</v>
      </c>
      <c r="M82" s="1" t="s">
        <v>90</v>
      </c>
      <c r="N82" t="s">
        <v>1547</v>
      </c>
      <c r="O82" s="1" t="str">
        <f t="shared" si="5"/>
        <v>dendro_080 [um]</v>
      </c>
      <c r="Q82" s="91" t="s">
        <v>5821</v>
      </c>
      <c r="R82" s="1" t="s">
        <v>5050</v>
      </c>
      <c r="S82" s="46" t="s">
        <v>4600</v>
      </c>
      <c r="T82" s="46"/>
      <c r="U82" s="1" t="s">
        <v>5048</v>
      </c>
      <c r="V82" s="1" t="s">
        <v>4543</v>
      </c>
      <c r="X82" s="1" t="s">
        <v>4831</v>
      </c>
      <c r="Y82" s="1" t="str">
        <f t="shared" si="8"/>
        <v>tree_080</v>
      </c>
      <c r="AB82" s="1">
        <v>0</v>
      </c>
      <c r="AF82" t="s">
        <v>2578</v>
      </c>
      <c r="AI82">
        <v>652223.23899999994</v>
      </c>
      <c r="AJ82">
        <v>5773009.3200000003</v>
      </c>
      <c r="AN82" s="1" t="s">
        <v>3316</v>
      </c>
      <c r="AO82" s="21" t="s">
        <v>3262</v>
      </c>
      <c r="AP82" s="21" t="s">
        <v>3263</v>
      </c>
      <c r="AQ82" s="21" t="s">
        <v>3258</v>
      </c>
      <c r="AR82" s="1" t="s">
        <v>6680</v>
      </c>
      <c r="AW82" s="1" t="s">
        <v>3302</v>
      </c>
    </row>
    <row r="83" spans="1:49" x14ac:dyDescent="0.3">
      <c r="A83" s="18" t="s">
        <v>91</v>
      </c>
      <c r="B83" s="18">
        <v>65</v>
      </c>
      <c r="C83" s="18"/>
      <c r="D83" s="18">
        <v>1.3</v>
      </c>
      <c r="E83" s="18"/>
      <c r="F83" s="18"/>
      <c r="G83" s="18"/>
      <c r="H83" s="19">
        <v>41445.5</v>
      </c>
      <c r="I83" s="19">
        <v>41724.680555555555</v>
      </c>
      <c r="J83" s="1" t="s">
        <v>73</v>
      </c>
      <c r="K83" s="1" t="s">
        <v>1873</v>
      </c>
      <c r="L83" s="1" t="s">
        <v>92</v>
      </c>
      <c r="M83" s="1" t="s">
        <v>93</v>
      </c>
      <c r="N83" t="s">
        <v>1547</v>
      </c>
      <c r="O83" s="1" t="str">
        <f t="shared" si="5"/>
        <v>dendro_081 [um]</v>
      </c>
      <c r="Q83" s="91" t="s">
        <v>5822</v>
      </c>
      <c r="R83" s="1" t="s">
        <v>5050</v>
      </c>
      <c r="S83" s="46" t="s">
        <v>4600</v>
      </c>
      <c r="T83" s="46"/>
      <c r="U83" s="1" t="s">
        <v>5048</v>
      </c>
      <c r="V83" s="1" t="s">
        <v>4543</v>
      </c>
      <c r="X83" s="1" t="s">
        <v>4832</v>
      </c>
      <c r="Y83" s="1" t="str">
        <f t="shared" si="8"/>
        <v>tree_081</v>
      </c>
      <c r="AB83" s="1">
        <v>0</v>
      </c>
      <c r="AF83" t="s">
        <v>2579</v>
      </c>
      <c r="AI83">
        <v>652224.1483</v>
      </c>
      <c r="AJ83">
        <v>5773011.2889999999</v>
      </c>
      <c r="AN83" s="1" t="s">
        <v>3316</v>
      </c>
      <c r="AO83" s="21" t="s">
        <v>3262</v>
      </c>
      <c r="AP83" s="21" t="s">
        <v>3263</v>
      </c>
      <c r="AQ83" s="21" t="s">
        <v>3258</v>
      </c>
      <c r="AR83" s="1" t="s">
        <v>6680</v>
      </c>
      <c r="AW83" s="1" t="s">
        <v>3302</v>
      </c>
    </row>
    <row r="84" spans="1:49" x14ac:dyDescent="0.3">
      <c r="A84" s="18" t="s">
        <v>6964</v>
      </c>
      <c r="B84" s="18"/>
      <c r="C84" s="18"/>
      <c r="D84" s="18">
        <v>1.3</v>
      </c>
      <c r="E84" s="18"/>
      <c r="F84" s="18" t="s">
        <v>6176</v>
      </c>
      <c r="G84" s="18"/>
      <c r="H84" s="19">
        <v>43558.541666666664</v>
      </c>
      <c r="I84" s="19"/>
      <c r="J84" s="1" t="s">
        <v>73</v>
      </c>
      <c r="K84" s="1" t="s">
        <v>1873</v>
      </c>
      <c r="L84" s="198" t="s">
        <v>6965</v>
      </c>
      <c r="M84" s="198" t="s">
        <v>6965</v>
      </c>
      <c r="N84" t="s">
        <v>1547</v>
      </c>
      <c r="O84" s="1" t="str">
        <f t="shared" ref="O84" si="10">CONCATENATE(M84," [",N84,"]")</f>
        <v>dendro_082 [um]</v>
      </c>
      <c r="Q84" s="91"/>
      <c r="S84" s="46"/>
      <c r="T84" s="46"/>
      <c r="AB84" s="1">
        <v>0</v>
      </c>
      <c r="AC84" s="1">
        <v>15000</v>
      </c>
      <c r="AF84" t="s">
        <v>2579</v>
      </c>
      <c r="AI84">
        <v>652218.1851</v>
      </c>
      <c r="AJ84">
        <v>5773012.3550000004</v>
      </c>
      <c r="AN84" s="1" t="s">
        <v>3316</v>
      </c>
      <c r="AO84" s="21" t="s">
        <v>3262</v>
      </c>
      <c r="AP84" s="21" t="s">
        <v>3263</v>
      </c>
      <c r="AQ84" s="21" t="s">
        <v>3258</v>
      </c>
      <c r="AR84" s="1" t="s">
        <v>6680</v>
      </c>
    </row>
    <row r="85" spans="1:49" x14ac:dyDescent="0.3">
      <c r="A85" s="18" t="s">
        <v>94</v>
      </c>
      <c r="B85" s="18">
        <v>66</v>
      </c>
      <c r="C85" s="18"/>
      <c r="D85" s="18">
        <v>1.3</v>
      </c>
      <c r="E85" s="18"/>
      <c r="F85" s="18" t="s">
        <v>6176</v>
      </c>
      <c r="G85" s="18"/>
      <c r="H85" s="19">
        <v>41724.5</v>
      </c>
      <c r="I85" s="7"/>
      <c r="J85" s="1" t="s">
        <v>95</v>
      </c>
      <c r="K85" s="1" t="s">
        <v>1874</v>
      </c>
      <c r="L85" t="s">
        <v>96</v>
      </c>
      <c r="M85" s="1" t="s">
        <v>96</v>
      </c>
      <c r="N85" s="1" t="s">
        <v>1547</v>
      </c>
      <c r="O85" s="1" t="str">
        <f t="shared" si="5"/>
        <v>dendro_106 [um]</v>
      </c>
      <c r="Q85" s="91" t="s">
        <v>5880</v>
      </c>
      <c r="R85" s="1" t="s">
        <v>5051</v>
      </c>
      <c r="S85" s="46" t="s">
        <v>4600</v>
      </c>
      <c r="T85" s="46"/>
      <c r="U85" s="1" t="s">
        <v>5048</v>
      </c>
      <c r="V85" s="1" t="s">
        <v>4543</v>
      </c>
      <c r="X85" s="1" t="s">
        <v>4833</v>
      </c>
      <c r="Y85" s="1" t="str">
        <f t="shared" si="8"/>
        <v>tree_106</v>
      </c>
      <c r="AB85" s="1">
        <v>0</v>
      </c>
      <c r="AF85" t="s">
        <v>2580</v>
      </c>
      <c r="AI85">
        <v>652193.57739999995</v>
      </c>
      <c r="AJ85">
        <v>5772994.7680000002</v>
      </c>
      <c r="AN85" s="1" t="s">
        <v>3316</v>
      </c>
      <c r="AO85" s="21" t="s">
        <v>3262</v>
      </c>
      <c r="AP85" s="21" t="s">
        <v>3263</v>
      </c>
      <c r="AQ85" s="21" t="s">
        <v>3258</v>
      </c>
      <c r="AR85" s="1" t="s">
        <v>6682</v>
      </c>
      <c r="AW85" s="1" t="s">
        <v>3302</v>
      </c>
    </row>
    <row r="86" spans="1:49" x14ac:dyDescent="0.3">
      <c r="A86" s="18" t="s">
        <v>97</v>
      </c>
      <c r="B86" s="18">
        <v>67</v>
      </c>
      <c r="C86" s="18"/>
      <c r="D86" s="18">
        <v>1.3</v>
      </c>
      <c r="E86" s="18"/>
      <c r="F86" s="18" t="s">
        <v>6176</v>
      </c>
      <c r="G86" s="18"/>
      <c r="H86" s="19">
        <v>41724.5</v>
      </c>
      <c r="I86" s="7"/>
      <c r="J86" s="1" t="s">
        <v>95</v>
      </c>
      <c r="K86" s="1" t="s">
        <v>1874</v>
      </c>
      <c r="L86" t="s">
        <v>98</v>
      </c>
      <c r="M86" s="1" t="s">
        <v>98</v>
      </c>
      <c r="N86" s="1" t="s">
        <v>1548</v>
      </c>
      <c r="O86" s="1" t="str">
        <f t="shared" si="5"/>
        <v>dendro_108r [mV]</v>
      </c>
      <c r="Q86" s="91" t="s">
        <v>5881</v>
      </c>
      <c r="R86" s="1" t="s">
        <v>5051</v>
      </c>
      <c r="S86" s="46" t="s">
        <v>4600</v>
      </c>
      <c r="T86" s="46"/>
      <c r="U86" s="1" t="s">
        <v>5048</v>
      </c>
      <c r="V86" s="1" t="s">
        <v>4543</v>
      </c>
      <c r="X86" s="1" t="s">
        <v>4834</v>
      </c>
      <c r="Y86" s="1" t="s">
        <v>4866</v>
      </c>
      <c r="AB86" s="1">
        <v>0</v>
      </c>
      <c r="AF86" t="s">
        <v>2581</v>
      </c>
      <c r="AI86">
        <v>652203.25199999998</v>
      </c>
      <c r="AJ86">
        <v>5772990.1730000004</v>
      </c>
      <c r="AN86" s="1" t="s">
        <v>3316</v>
      </c>
      <c r="AO86" s="21" t="s">
        <v>3262</v>
      </c>
      <c r="AP86" s="21" t="s">
        <v>3263</v>
      </c>
      <c r="AQ86" s="21" t="s">
        <v>3258</v>
      </c>
    </row>
    <row r="87" spans="1:49" x14ac:dyDescent="0.3">
      <c r="A87" s="18" t="s">
        <v>5996</v>
      </c>
      <c r="B87" s="18"/>
      <c r="C87" s="18"/>
      <c r="D87" s="18">
        <v>1.3</v>
      </c>
      <c r="E87" s="18"/>
      <c r="F87" s="18" t="s">
        <v>6176</v>
      </c>
      <c r="G87" s="18"/>
      <c r="H87" s="19">
        <v>42837.576388888891</v>
      </c>
      <c r="I87" s="19"/>
      <c r="J87" s="1" t="s">
        <v>95</v>
      </c>
      <c r="K87" s="1" t="s">
        <v>1874</v>
      </c>
      <c r="L87" t="s">
        <v>5997</v>
      </c>
      <c r="M87" t="s">
        <v>5997</v>
      </c>
      <c r="N87" s="1" t="s">
        <v>1547</v>
      </c>
      <c r="O87" s="1" t="str">
        <f t="shared" ref="O87" si="11">CONCATENATE(M87," [",N87,"]")</f>
        <v>dendro_108 [um]</v>
      </c>
      <c r="Q87" s="92" t="s">
        <v>6000</v>
      </c>
      <c r="R87" s="1" t="s">
        <v>5051</v>
      </c>
      <c r="S87" s="46" t="s">
        <v>4600</v>
      </c>
      <c r="T87" s="46"/>
      <c r="U87" s="1" t="s">
        <v>5048</v>
      </c>
      <c r="V87" s="1" t="s">
        <v>4543</v>
      </c>
      <c r="X87" s="1" t="s">
        <v>5998</v>
      </c>
      <c r="Y87" s="1" t="s">
        <v>4866</v>
      </c>
      <c r="AB87" s="1">
        <v>0</v>
      </c>
      <c r="AF87" t="s">
        <v>5999</v>
      </c>
      <c r="AI87">
        <v>652203.25199999998</v>
      </c>
      <c r="AJ87">
        <v>5772990.1730000004</v>
      </c>
      <c r="AN87" s="1" t="s">
        <v>3316</v>
      </c>
      <c r="AO87" s="21" t="s">
        <v>3262</v>
      </c>
      <c r="AP87" s="21" t="s">
        <v>3263</v>
      </c>
      <c r="AQ87" s="21" t="s">
        <v>3258</v>
      </c>
      <c r="AR87" s="1" t="s">
        <v>6682</v>
      </c>
    </row>
    <row r="88" spans="1:49" x14ac:dyDescent="0.3">
      <c r="A88" s="18" t="s">
        <v>99</v>
      </c>
      <c r="B88" s="18">
        <v>68</v>
      </c>
      <c r="C88" s="18"/>
      <c r="D88" s="18">
        <v>1.3</v>
      </c>
      <c r="E88" s="18"/>
      <c r="F88" s="18" t="s">
        <v>6175</v>
      </c>
      <c r="G88" s="18"/>
      <c r="H88" s="19">
        <v>41303.631944444445</v>
      </c>
      <c r="I88" s="19">
        <v>41724.493055555555</v>
      </c>
      <c r="J88" s="1" t="s">
        <v>95</v>
      </c>
      <c r="K88" s="1" t="s">
        <v>1874</v>
      </c>
      <c r="L88" t="s">
        <v>2135</v>
      </c>
      <c r="M88" t="s">
        <v>2135</v>
      </c>
      <c r="N88" s="1" t="s">
        <v>1547</v>
      </c>
      <c r="O88" s="1" t="str">
        <f t="shared" si="5"/>
        <v>dendro_114 [um]</v>
      </c>
      <c r="Q88" s="91" t="s">
        <v>5882</v>
      </c>
      <c r="R88" s="1" t="s">
        <v>5051</v>
      </c>
      <c r="S88" s="46" t="s">
        <v>4600</v>
      </c>
      <c r="T88" s="46"/>
      <c r="U88" s="1" t="s">
        <v>5048</v>
      </c>
      <c r="V88" s="1" t="s">
        <v>4543</v>
      </c>
      <c r="X88" s="1" t="s">
        <v>4835</v>
      </c>
      <c r="Y88" s="1" t="str">
        <f t="shared" si="8"/>
        <v>tree_114</v>
      </c>
      <c r="AB88" s="1">
        <v>0</v>
      </c>
      <c r="AF88" t="s">
        <v>2582</v>
      </c>
      <c r="AI88">
        <v>652205.48860000004</v>
      </c>
      <c r="AJ88">
        <v>5772975.0669999998</v>
      </c>
      <c r="AN88" s="1" t="s">
        <v>3316</v>
      </c>
      <c r="AO88" s="21" t="s">
        <v>3262</v>
      </c>
      <c r="AP88" s="21" t="s">
        <v>3263</v>
      </c>
      <c r="AQ88" s="21" t="s">
        <v>3258</v>
      </c>
      <c r="AR88" s="1" t="s">
        <v>6682</v>
      </c>
      <c r="AW88" s="1" t="s">
        <v>3302</v>
      </c>
    </row>
    <row r="89" spans="1:49" x14ac:dyDescent="0.3">
      <c r="A89" s="18" t="s">
        <v>99</v>
      </c>
      <c r="B89" s="18">
        <v>69</v>
      </c>
      <c r="C89" s="18"/>
      <c r="D89" s="18">
        <v>1.3</v>
      </c>
      <c r="E89" s="18"/>
      <c r="F89" s="18" t="s">
        <v>6175</v>
      </c>
      <c r="G89" s="18"/>
      <c r="H89" s="19">
        <v>42117.513888888891</v>
      </c>
      <c r="I89" s="7"/>
      <c r="J89" s="1" t="s">
        <v>95</v>
      </c>
      <c r="K89" s="1" t="s">
        <v>1874</v>
      </c>
      <c r="L89" t="s">
        <v>2135</v>
      </c>
      <c r="M89" t="s">
        <v>2135</v>
      </c>
      <c r="N89" s="1" t="s">
        <v>1547</v>
      </c>
      <c r="O89" s="1" t="str">
        <f t="shared" si="5"/>
        <v>dendro_114 [um]</v>
      </c>
      <c r="Q89" s="91" t="s">
        <v>5882</v>
      </c>
      <c r="R89" s="1" t="s">
        <v>5051</v>
      </c>
      <c r="S89" s="46" t="s">
        <v>4600</v>
      </c>
      <c r="T89" s="46"/>
      <c r="U89" s="1" t="s">
        <v>5048</v>
      </c>
      <c r="V89" s="1" t="s">
        <v>4543</v>
      </c>
      <c r="X89" s="1" t="s">
        <v>4835</v>
      </c>
      <c r="Y89" s="1" t="str">
        <f t="shared" si="8"/>
        <v>tree_114</v>
      </c>
      <c r="AB89" s="1">
        <v>0</v>
      </c>
      <c r="AF89" t="s">
        <v>2582</v>
      </c>
      <c r="AI89">
        <v>652205.48860000004</v>
      </c>
      <c r="AJ89">
        <v>5772975.0669999998</v>
      </c>
      <c r="AL89">
        <v>20</v>
      </c>
      <c r="AM89">
        <v>50</v>
      </c>
      <c r="AN89" s="1" t="s">
        <v>3316</v>
      </c>
      <c r="AO89" s="21" t="s">
        <v>3262</v>
      </c>
      <c r="AP89" s="21" t="s">
        <v>3263</v>
      </c>
      <c r="AQ89" s="21" t="s">
        <v>3258</v>
      </c>
      <c r="AR89" s="1" t="s">
        <v>6682</v>
      </c>
      <c r="AW89" s="1" t="s">
        <v>3302</v>
      </c>
    </row>
    <row r="90" spans="1:49" x14ac:dyDescent="0.3">
      <c r="A90" s="18" t="s">
        <v>3501</v>
      </c>
      <c r="B90" s="18">
        <v>70</v>
      </c>
      <c r="C90" s="18"/>
      <c r="D90" s="18">
        <v>1.3</v>
      </c>
      <c r="E90" s="18"/>
      <c r="F90" s="18"/>
      <c r="G90" s="18"/>
      <c r="H90" s="19">
        <v>41303.631944444445</v>
      </c>
      <c r="I90" s="19">
        <v>41445.527777777781</v>
      </c>
      <c r="J90" s="1" t="s">
        <v>95</v>
      </c>
      <c r="K90" s="1" t="s">
        <v>1874</v>
      </c>
      <c r="L90" t="s">
        <v>3502</v>
      </c>
      <c r="M90" t="s">
        <v>3502</v>
      </c>
      <c r="N90" s="1" t="s">
        <v>1547</v>
      </c>
      <c r="O90" s="1" t="str">
        <f t="shared" si="5"/>
        <v>dendro_115 [um]</v>
      </c>
      <c r="Q90" s="91"/>
      <c r="S90" s="46"/>
      <c r="T90" s="46"/>
      <c r="X90" s="1" t="s">
        <v>4836</v>
      </c>
      <c r="Y90" s="1" t="str">
        <f t="shared" si="8"/>
        <v>tree_115</v>
      </c>
      <c r="AB90" s="1">
        <v>0</v>
      </c>
      <c r="AF90" t="s">
        <v>3596</v>
      </c>
      <c r="AI90">
        <v>652201.36270000006</v>
      </c>
      <c r="AJ90">
        <v>5772977.5839999998</v>
      </c>
      <c r="AN90" s="1" t="s">
        <v>3316</v>
      </c>
      <c r="AO90" s="21" t="s">
        <v>3262</v>
      </c>
      <c r="AP90" s="21" t="s">
        <v>3263</v>
      </c>
      <c r="AQ90" s="21" t="s">
        <v>3258</v>
      </c>
      <c r="AR90" s="1" t="s">
        <v>6682</v>
      </c>
    </row>
    <row r="91" spans="1:49" x14ac:dyDescent="0.3">
      <c r="A91" s="18" t="s">
        <v>3503</v>
      </c>
      <c r="B91" s="18">
        <v>71</v>
      </c>
      <c r="C91" s="18"/>
      <c r="D91" s="18">
        <v>1.3</v>
      </c>
      <c r="E91" s="18"/>
      <c r="F91" s="18"/>
      <c r="G91" s="18"/>
      <c r="H91" s="19">
        <v>41303.631944444445</v>
      </c>
      <c r="I91" s="19">
        <v>41445.527777777781</v>
      </c>
      <c r="J91" s="1" t="s">
        <v>95</v>
      </c>
      <c r="K91" s="1" t="s">
        <v>1874</v>
      </c>
      <c r="L91" t="s">
        <v>3506</v>
      </c>
      <c r="M91" t="s">
        <v>3506</v>
      </c>
      <c r="N91" s="1" t="s">
        <v>1547</v>
      </c>
      <c r="O91" s="1" t="str">
        <f t="shared" si="5"/>
        <v>dendro_128 [um]</v>
      </c>
      <c r="Q91" s="91"/>
      <c r="S91" s="46"/>
      <c r="T91" s="46"/>
      <c r="X91" s="1" t="s">
        <v>4837</v>
      </c>
      <c r="Y91" s="1" t="str">
        <f t="shared" si="8"/>
        <v>tree_128</v>
      </c>
      <c r="AB91" s="1">
        <v>0</v>
      </c>
      <c r="AF91" t="s">
        <v>3571</v>
      </c>
      <c r="AI91">
        <v>652181.87390000001</v>
      </c>
      <c r="AJ91">
        <v>5772989.2560000001</v>
      </c>
      <c r="AN91" s="1" t="s">
        <v>3316</v>
      </c>
      <c r="AO91" s="21" t="s">
        <v>3262</v>
      </c>
      <c r="AP91" s="21" t="s">
        <v>3263</v>
      </c>
      <c r="AQ91" s="21" t="s">
        <v>3258</v>
      </c>
      <c r="AR91" s="1" t="s">
        <v>6682</v>
      </c>
    </row>
    <row r="92" spans="1:49" x14ac:dyDescent="0.3">
      <c r="A92" s="18" t="s">
        <v>3504</v>
      </c>
      <c r="B92" s="18">
        <v>72</v>
      </c>
      <c r="C92" s="18"/>
      <c r="D92" s="18">
        <v>1.3</v>
      </c>
      <c r="E92" s="18"/>
      <c r="F92" s="18"/>
      <c r="G92" s="18"/>
      <c r="H92" s="19">
        <v>41303.631944444445</v>
      </c>
      <c r="I92" s="19">
        <v>41445.527777777781</v>
      </c>
      <c r="J92" s="1" t="s">
        <v>95</v>
      </c>
      <c r="K92" s="1" t="s">
        <v>1874</v>
      </c>
      <c r="L92" t="s">
        <v>3507</v>
      </c>
      <c r="M92" t="s">
        <v>3507</v>
      </c>
      <c r="N92" s="1" t="s">
        <v>1547</v>
      </c>
      <c r="O92" s="1" t="str">
        <f t="shared" si="5"/>
        <v>dendro_129 [um]</v>
      </c>
      <c r="Q92" s="91"/>
      <c r="S92" s="46"/>
      <c r="T92" s="46"/>
      <c r="X92" s="1" t="s">
        <v>4838</v>
      </c>
      <c r="Y92" s="1" t="str">
        <f t="shared" si="8"/>
        <v>tree_129</v>
      </c>
      <c r="AB92" s="1">
        <v>0</v>
      </c>
      <c r="AF92" t="s">
        <v>3572</v>
      </c>
      <c r="AI92">
        <v>652183.07779999997</v>
      </c>
      <c r="AJ92">
        <v>5772990.1279999996</v>
      </c>
      <c r="AN92" s="1" t="s">
        <v>3316</v>
      </c>
      <c r="AO92" s="21" t="s">
        <v>3262</v>
      </c>
      <c r="AP92" s="21" t="s">
        <v>3263</v>
      </c>
      <c r="AQ92" s="21" t="s">
        <v>3258</v>
      </c>
      <c r="AR92" s="1" t="s">
        <v>6682</v>
      </c>
    </row>
    <row r="93" spans="1:49" x14ac:dyDescent="0.3">
      <c r="A93" s="18" t="s">
        <v>3505</v>
      </c>
      <c r="B93" s="18">
        <v>73</v>
      </c>
      <c r="C93" s="18"/>
      <c r="D93" s="18">
        <v>1.3</v>
      </c>
      <c r="E93" s="18"/>
      <c r="F93" s="18"/>
      <c r="G93" s="18"/>
      <c r="H93" s="19">
        <v>41303.631944444445</v>
      </c>
      <c r="I93" s="19">
        <v>41445.527777777781</v>
      </c>
      <c r="J93" s="1" t="s">
        <v>95</v>
      </c>
      <c r="K93" s="1" t="s">
        <v>1874</v>
      </c>
      <c r="L93" t="s">
        <v>3508</v>
      </c>
      <c r="M93" t="s">
        <v>3508</v>
      </c>
      <c r="N93" s="1" t="s">
        <v>1547</v>
      </c>
      <c r="O93" s="1" t="str">
        <f t="shared" si="5"/>
        <v>dendro_136 [um]</v>
      </c>
      <c r="Q93" s="91"/>
      <c r="S93" s="46"/>
      <c r="T93" s="46"/>
      <c r="X93" s="1" t="s">
        <v>4839</v>
      </c>
      <c r="Y93" s="1" t="str">
        <f t="shared" si="8"/>
        <v>tree_136</v>
      </c>
      <c r="AB93" s="1">
        <v>0</v>
      </c>
      <c r="AF93" t="s">
        <v>3570</v>
      </c>
      <c r="AI93">
        <v>652179.54850000003</v>
      </c>
      <c r="AJ93">
        <v>5772987.5559999999</v>
      </c>
      <c r="AN93" s="1" t="s">
        <v>3316</v>
      </c>
      <c r="AO93" s="21" t="s">
        <v>3262</v>
      </c>
      <c r="AP93" s="21" t="s">
        <v>3263</v>
      </c>
      <c r="AQ93" s="21" t="s">
        <v>3258</v>
      </c>
      <c r="AR93" s="1" t="s">
        <v>6682</v>
      </c>
    </row>
    <row r="94" spans="1:49" x14ac:dyDescent="0.3">
      <c r="A94" s="18" t="s">
        <v>100</v>
      </c>
      <c r="B94" s="18">
        <v>74</v>
      </c>
      <c r="C94" s="18"/>
      <c r="D94" s="18">
        <v>1.3</v>
      </c>
      <c r="E94" s="18"/>
      <c r="F94" s="18" t="s">
        <v>6176</v>
      </c>
      <c r="G94" s="18"/>
      <c r="H94" s="19">
        <v>41745.583333333336</v>
      </c>
      <c r="I94" s="7"/>
      <c r="J94" s="1" t="s">
        <v>95</v>
      </c>
      <c r="K94" s="1" t="s">
        <v>1874</v>
      </c>
      <c r="L94" t="s">
        <v>101</v>
      </c>
      <c r="M94" s="1" t="s">
        <v>101</v>
      </c>
      <c r="N94" s="1" t="s">
        <v>1547</v>
      </c>
      <c r="O94" s="1" t="str">
        <f t="shared" si="5"/>
        <v>dendro_143 [um]</v>
      </c>
      <c r="Q94" s="91" t="s">
        <v>5883</v>
      </c>
      <c r="R94" s="1" t="s">
        <v>5051</v>
      </c>
      <c r="S94" s="46" t="s">
        <v>4600</v>
      </c>
      <c r="T94" s="46"/>
      <c r="U94" s="1" t="s">
        <v>5048</v>
      </c>
      <c r="V94" s="1" t="s">
        <v>4543</v>
      </c>
      <c r="X94" s="1" t="s">
        <v>4840</v>
      </c>
      <c r="Y94" s="1" t="str">
        <f t="shared" si="8"/>
        <v>tree_143</v>
      </c>
      <c r="AB94" s="1">
        <v>0</v>
      </c>
      <c r="AF94" t="s">
        <v>2548</v>
      </c>
      <c r="AI94">
        <v>652188.15919999999</v>
      </c>
      <c r="AJ94">
        <v>5772974.5269999998</v>
      </c>
      <c r="AN94" s="1" t="s">
        <v>3316</v>
      </c>
      <c r="AO94" s="21" t="s">
        <v>3262</v>
      </c>
      <c r="AP94" s="21" t="s">
        <v>3263</v>
      </c>
      <c r="AQ94" s="21" t="s">
        <v>3258</v>
      </c>
      <c r="AR94" s="1" t="s">
        <v>6682</v>
      </c>
      <c r="AW94" s="1" t="s">
        <v>3302</v>
      </c>
    </row>
    <row r="95" spans="1:49" x14ac:dyDescent="0.3">
      <c r="A95" s="18" t="s">
        <v>102</v>
      </c>
      <c r="B95" s="18">
        <v>75</v>
      </c>
      <c r="C95" s="18"/>
      <c r="D95" s="18">
        <v>1.3</v>
      </c>
      <c r="E95" s="18"/>
      <c r="F95" s="18"/>
      <c r="G95" s="18"/>
      <c r="H95" s="19">
        <v>41445.548611111109</v>
      </c>
      <c r="I95" s="19">
        <v>41724.493055555555</v>
      </c>
      <c r="J95" s="1" t="s">
        <v>95</v>
      </c>
      <c r="K95" s="1" t="s">
        <v>1874</v>
      </c>
      <c r="L95" t="s">
        <v>2462</v>
      </c>
      <c r="M95" t="s">
        <v>2462</v>
      </c>
      <c r="N95" s="1" t="s">
        <v>1547</v>
      </c>
      <c r="O95" s="1" t="str">
        <f t="shared" si="5"/>
        <v>dendro_151 [um]</v>
      </c>
      <c r="Q95" s="91" t="s">
        <v>5884</v>
      </c>
      <c r="R95" s="1" t="s">
        <v>5051</v>
      </c>
      <c r="S95" s="46" t="s">
        <v>4600</v>
      </c>
      <c r="T95" s="46"/>
      <c r="U95" s="1" t="s">
        <v>5048</v>
      </c>
      <c r="V95" s="1" t="s">
        <v>4543</v>
      </c>
      <c r="X95" s="1" t="s">
        <v>4841</v>
      </c>
      <c r="Y95" s="1" t="str">
        <f t="shared" si="8"/>
        <v>tree_151</v>
      </c>
      <c r="AB95" s="1">
        <v>0</v>
      </c>
      <c r="AF95" t="s">
        <v>2555</v>
      </c>
      <c r="AI95">
        <v>652175.48840000003</v>
      </c>
      <c r="AJ95">
        <v>5772974.0080000004</v>
      </c>
      <c r="AN95" s="1" t="s">
        <v>3316</v>
      </c>
      <c r="AO95" s="21" t="s">
        <v>3262</v>
      </c>
      <c r="AP95" s="21" t="s">
        <v>3263</v>
      </c>
      <c r="AQ95" s="21" t="s">
        <v>3258</v>
      </c>
      <c r="AR95" s="1" t="s">
        <v>6682</v>
      </c>
      <c r="AW95" s="1" t="s">
        <v>3302</v>
      </c>
    </row>
    <row r="96" spans="1:49" x14ac:dyDescent="0.3">
      <c r="A96" s="18" t="s">
        <v>103</v>
      </c>
      <c r="B96" s="18">
        <v>76</v>
      </c>
      <c r="C96" s="18"/>
      <c r="D96" s="18">
        <v>1.3</v>
      </c>
      <c r="E96" s="18"/>
      <c r="F96" s="18" t="s">
        <v>6176</v>
      </c>
      <c r="G96" s="18"/>
      <c r="H96" s="19">
        <v>41745.583333333336</v>
      </c>
      <c r="I96" s="7"/>
      <c r="J96" s="1" t="s">
        <v>95</v>
      </c>
      <c r="K96" s="1" t="s">
        <v>1874</v>
      </c>
      <c r="L96" t="s">
        <v>104</v>
      </c>
      <c r="M96" s="1" t="s">
        <v>104</v>
      </c>
      <c r="N96" s="1" t="s">
        <v>1547</v>
      </c>
      <c r="O96" s="1" t="str">
        <f t="shared" si="5"/>
        <v>dendro_158 [um]</v>
      </c>
      <c r="Q96" s="91" t="s">
        <v>5885</v>
      </c>
      <c r="R96" s="1" t="s">
        <v>5051</v>
      </c>
      <c r="S96" s="46" t="s">
        <v>4600</v>
      </c>
      <c r="T96" s="46"/>
      <c r="U96" s="1" t="s">
        <v>5048</v>
      </c>
      <c r="V96" s="1" t="s">
        <v>4543</v>
      </c>
      <c r="X96" s="1" t="s">
        <v>4842</v>
      </c>
      <c r="Y96" s="1" t="str">
        <f t="shared" si="8"/>
        <v>tree_158</v>
      </c>
      <c r="AB96" s="1">
        <v>0</v>
      </c>
      <c r="AF96" t="s">
        <v>2549</v>
      </c>
      <c r="AI96">
        <v>652178.62109999999</v>
      </c>
      <c r="AJ96">
        <v>5772966.6600000001</v>
      </c>
      <c r="AN96" s="1" t="s">
        <v>3316</v>
      </c>
      <c r="AO96" s="21" t="s">
        <v>3262</v>
      </c>
      <c r="AP96" s="21" t="s">
        <v>3263</v>
      </c>
      <c r="AQ96" s="21" t="s">
        <v>3258</v>
      </c>
      <c r="AR96" s="1" t="s">
        <v>6682</v>
      </c>
      <c r="AW96" s="1" t="s">
        <v>3302</v>
      </c>
    </row>
    <row r="97" spans="1:49" x14ac:dyDescent="0.3">
      <c r="A97" s="18" t="s">
        <v>105</v>
      </c>
      <c r="B97" s="18">
        <v>77</v>
      </c>
      <c r="C97" s="18"/>
      <c r="D97" s="18">
        <v>1.3</v>
      </c>
      <c r="E97" s="18"/>
      <c r="F97" s="18"/>
      <c r="G97" s="18"/>
      <c r="H97" s="24">
        <v>41732.590277777781</v>
      </c>
      <c r="I97" s="7"/>
      <c r="J97" s="1" t="s">
        <v>27</v>
      </c>
      <c r="K97" s="1" t="s">
        <v>1875</v>
      </c>
      <c r="L97" s="1" t="s">
        <v>1522</v>
      </c>
      <c r="M97" t="s">
        <v>1522</v>
      </c>
      <c r="N97" t="s">
        <v>1547</v>
      </c>
      <c r="O97" s="1" t="str">
        <f t="shared" si="5"/>
        <v>dendro_185 [um]</v>
      </c>
      <c r="Q97" s="59"/>
      <c r="S97" s="46"/>
      <c r="T97" s="46"/>
      <c r="X97" s="1" t="s">
        <v>4610</v>
      </c>
      <c r="Y97" s="1" t="str">
        <f t="shared" si="8"/>
        <v>tree_185</v>
      </c>
      <c r="AB97" s="1">
        <v>0</v>
      </c>
      <c r="AF97" t="s">
        <v>2556</v>
      </c>
      <c r="AI97">
        <v>652237.82909999997</v>
      </c>
      <c r="AJ97">
        <v>5772970.3959999997</v>
      </c>
      <c r="AN97" s="1" t="s">
        <v>3316</v>
      </c>
      <c r="AO97" s="21" t="s">
        <v>3262</v>
      </c>
      <c r="AP97" s="21" t="s">
        <v>3263</v>
      </c>
      <c r="AQ97" s="21" t="s">
        <v>3258</v>
      </c>
      <c r="AR97" s="1" t="s">
        <v>6683</v>
      </c>
      <c r="AW97" s="1" t="s">
        <v>3302</v>
      </c>
    </row>
    <row r="98" spans="1:49" x14ac:dyDescent="0.3">
      <c r="A98" s="18" t="s">
        <v>106</v>
      </c>
      <c r="B98" s="18">
        <v>78</v>
      </c>
      <c r="C98" s="18"/>
      <c r="D98" s="18">
        <v>1.3</v>
      </c>
      <c r="E98" s="18"/>
      <c r="F98" s="18"/>
      <c r="G98" s="18"/>
      <c r="H98" s="24">
        <v>41732.590277777781</v>
      </c>
      <c r="I98" s="19">
        <v>42464.326388888891</v>
      </c>
      <c r="J98" s="1" t="s">
        <v>27</v>
      </c>
      <c r="K98" s="1" t="s">
        <v>1875</v>
      </c>
      <c r="L98" s="1" t="s">
        <v>1523</v>
      </c>
      <c r="M98" t="s">
        <v>1523</v>
      </c>
      <c r="N98" t="s">
        <v>1547</v>
      </c>
      <c r="O98" s="1" t="str">
        <f t="shared" si="5"/>
        <v>dendro_188 [um]</v>
      </c>
      <c r="Q98" s="59"/>
      <c r="S98" s="46"/>
      <c r="T98" s="46"/>
      <c r="X98" s="1" t="s">
        <v>4611</v>
      </c>
      <c r="Y98" s="1" t="str">
        <f t="shared" si="8"/>
        <v>tree_188</v>
      </c>
      <c r="AB98" s="1">
        <v>0</v>
      </c>
      <c r="AF98" t="s">
        <v>2557</v>
      </c>
      <c r="AI98">
        <v>652245.05619999999</v>
      </c>
      <c r="AJ98">
        <v>5772964.4139999999</v>
      </c>
      <c r="AN98" s="1" t="s">
        <v>3316</v>
      </c>
      <c r="AO98" s="21" t="s">
        <v>3262</v>
      </c>
      <c r="AP98" s="21" t="s">
        <v>3263</v>
      </c>
      <c r="AQ98" s="21" t="s">
        <v>3258</v>
      </c>
      <c r="AR98" s="1" t="s">
        <v>6683</v>
      </c>
      <c r="AW98" s="1" t="s">
        <v>3302</v>
      </c>
    </row>
    <row r="99" spans="1:49" x14ac:dyDescent="0.3">
      <c r="A99" s="18" t="s">
        <v>106</v>
      </c>
      <c r="B99" s="18">
        <v>79</v>
      </c>
      <c r="C99" s="18"/>
      <c r="D99" s="18">
        <v>1.3</v>
      </c>
      <c r="E99" s="18"/>
      <c r="F99" s="18"/>
      <c r="G99" s="18"/>
      <c r="H99" s="19">
        <v>42683.534722222219</v>
      </c>
      <c r="I99" s="19"/>
      <c r="J99" s="1" t="s">
        <v>27</v>
      </c>
      <c r="K99" s="1" t="s">
        <v>1875</v>
      </c>
      <c r="L99" s="1" t="s">
        <v>1523</v>
      </c>
      <c r="M99" t="s">
        <v>1523</v>
      </c>
      <c r="N99" t="s">
        <v>1547</v>
      </c>
      <c r="O99" s="1" t="str">
        <f t="shared" si="5"/>
        <v>dendro_188 [um]</v>
      </c>
      <c r="Q99" s="59"/>
      <c r="S99" s="46"/>
      <c r="T99" s="46"/>
      <c r="X99" s="1" t="s">
        <v>4611</v>
      </c>
      <c r="Y99" s="1" t="str">
        <f t="shared" si="8"/>
        <v>tree_188</v>
      </c>
      <c r="AB99" s="1">
        <v>0</v>
      </c>
      <c r="AF99" t="s">
        <v>2557</v>
      </c>
      <c r="AI99">
        <v>652245.05619999999</v>
      </c>
      <c r="AJ99">
        <v>5772964.4139999999</v>
      </c>
      <c r="AN99" s="1" t="s">
        <v>3316</v>
      </c>
      <c r="AO99" s="21" t="s">
        <v>3262</v>
      </c>
      <c r="AP99" s="21" t="s">
        <v>3263</v>
      </c>
      <c r="AQ99" s="21" t="s">
        <v>3258</v>
      </c>
      <c r="AR99" s="1" t="s">
        <v>6683</v>
      </c>
      <c r="AW99" s="1" t="s">
        <v>3302</v>
      </c>
    </row>
    <row r="100" spans="1:49" ht="28.8" x14ac:dyDescent="0.3">
      <c r="A100" s="18" t="s">
        <v>4677</v>
      </c>
      <c r="B100" s="18">
        <v>80</v>
      </c>
      <c r="C100" s="18"/>
      <c r="D100" s="18">
        <v>1.3</v>
      </c>
      <c r="E100" s="18"/>
      <c r="F100" s="18"/>
      <c r="G100" s="18"/>
      <c r="H100" s="19">
        <v>42464.569444444445</v>
      </c>
      <c r="I100" s="19">
        <v>42683.520833333336</v>
      </c>
      <c r="J100" s="1" t="s">
        <v>27</v>
      </c>
      <c r="K100" s="1" t="s">
        <v>1875</v>
      </c>
      <c r="L100" t="s">
        <v>2096</v>
      </c>
      <c r="M100" t="s">
        <v>1523</v>
      </c>
      <c r="N100" t="s">
        <v>1547</v>
      </c>
      <c r="O100" s="1" t="str">
        <f t="shared" si="5"/>
        <v>dendro_188 [um]</v>
      </c>
      <c r="Q100" s="59"/>
      <c r="S100" s="46"/>
      <c r="T100" s="46"/>
      <c r="X100" s="1" t="s">
        <v>4611</v>
      </c>
      <c r="Y100" s="1" t="str">
        <f t="shared" si="8"/>
        <v>tree_188</v>
      </c>
      <c r="AB100" s="1">
        <v>0</v>
      </c>
      <c r="AF100" t="s">
        <v>2557</v>
      </c>
      <c r="AI100">
        <v>652245.05619999999</v>
      </c>
      <c r="AJ100">
        <v>5772964.4139999999</v>
      </c>
      <c r="AO100" s="21"/>
      <c r="AP100" s="21"/>
      <c r="AQ100" s="21"/>
      <c r="AR100" s="1" t="s">
        <v>6683</v>
      </c>
    </row>
    <row r="101" spans="1:49" x14ac:dyDescent="0.3">
      <c r="A101" s="18" t="s">
        <v>107</v>
      </c>
      <c r="B101" s="18">
        <v>81</v>
      </c>
      <c r="C101" s="18"/>
      <c r="D101" s="18">
        <v>1.3</v>
      </c>
      <c r="E101" s="18"/>
      <c r="F101" s="18" t="s">
        <v>6174</v>
      </c>
      <c r="G101" s="18"/>
      <c r="H101" s="24">
        <v>41732.590277777781</v>
      </c>
      <c r="I101" s="7"/>
      <c r="J101" s="1" t="s">
        <v>27</v>
      </c>
      <c r="K101" s="1" t="s">
        <v>1875</v>
      </c>
      <c r="L101" s="1" t="s">
        <v>1524</v>
      </c>
      <c r="M101" t="s">
        <v>1524</v>
      </c>
      <c r="N101" t="s">
        <v>1547</v>
      </c>
      <c r="O101" s="1" t="str">
        <f t="shared" si="5"/>
        <v>dendro_190 [um]</v>
      </c>
      <c r="Q101" s="59"/>
      <c r="S101" s="46"/>
      <c r="T101" s="46"/>
      <c r="X101" s="1" t="s">
        <v>4612</v>
      </c>
      <c r="Y101" s="1" t="str">
        <f t="shared" si="8"/>
        <v>tree_190</v>
      </c>
      <c r="AB101" s="1">
        <v>0</v>
      </c>
      <c r="AF101" t="s">
        <v>2558</v>
      </c>
      <c r="AI101">
        <v>652247.56090000004</v>
      </c>
      <c r="AJ101">
        <v>5772959.1859999998</v>
      </c>
      <c r="AN101" s="1" t="s">
        <v>3316</v>
      </c>
      <c r="AO101" s="21" t="s">
        <v>3262</v>
      </c>
      <c r="AP101" s="21" t="s">
        <v>3263</v>
      </c>
      <c r="AQ101" s="21" t="s">
        <v>3258</v>
      </c>
      <c r="AR101" s="1" t="s">
        <v>6683</v>
      </c>
      <c r="AW101" s="1" t="s">
        <v>3302</v>
      </c>
    </row>
    <row r="102" spans="1:49" x14ac:dyDescent="0.3">
      <c r="A102" s="18" t="s">
        <v>6995</v>
      </c>
      <c r="B102" s="18"/>
      <c r="C102" s="18"/>
      <c r="D102" s="18">
        <v>1.3</v>
      </c>
      <c r="E102" s="18"/>
      <c r="F102" s="18" t="s">
        <v>6175</v>
      </c>
      <c r="G102" s="18"/>
      <c r="H102" s="19">
        <v>43558.5625</v>
      </c>
      <c r="I102" s="7"/>
      <c r="J102" s="1" t="s">
        <v>27</v>
      </c>
      <c r="K102" s="1" t="s">
        <v>1875</v>
      </c>
      <c r="L102" t="s">
        <v>6994</v>
      </c>
      <c r="M102" t="s">
        <v>6994</v>
      </c>
      <c r="N102" t="s">
        <v>1547</v>
      </c>
      <c r="O102" s="1" t="str">
        <f t="shared" si="5"/>
        <v>dendro_192 [um]</v>
      </c>
      <c r="Q102" s="59"/>
      <c r="S102" s="46"/>
      <c r="T102" s="46"/>
      <c r="AB102" s="1">
        <v>0</v>
      </c>
      <c r="AF102"/>
      <c r="AI102">
        <v>652249.17689999996</v>
      </c>
      <c r="AJ102">
        <v>5772969.6710000001</v>
      </c>
      <c r="AN102" s="1" t="s">
        <v>3316</v>
      </c>
      <c r="AO102" s="21" t="s">
        <v>3262</v>
      </c>
      <c r="AP102" s="21" t="s">
        <v>3263</v>
      </c>
      <c r="AQ102" s="21" t="s">
        <v>3258</v>
      </c>
      <c r="AR102" s="1" t="s">
        <v>6683</v>
      </c>
    </row>
    <row r="103" spans="1:49" x14ac:dyDescent="0.3">
      <c r="A103" s="18" t="s">
        <v>108</v>
      </c>
      <c r="B103" s="18">
        <v>82</v>
      </c>
      <c r="C103" s="18"/>
      <c r="D103" s="18">
        <v>1.3</v>
      </c>
      <c r="E103" s="18"/>
      <c r="F103" s="18"/>
      <c r="G103" s="18"/>
      <c r="H103" s="24">
        <v>41732.590277777781</v>
      </c>
      <c r="I103" s="7"/>
      <c r="J103" s="1" t="s">
        <v>27</v>
      </c>
      <c r="K103" s="1" t="s">
        <v>1875</v>
      </c>
      <c r="L103" s="1" t="s">
        <v>1525</v>
      </c>
      <c r="M103" t="s">
        <v>1525</v>
      </c>
      <c r="N103" t="s">
        <v>1547</v>
      </c>
      <c r="O103" s="1" t="str">
        <f t="shared" si="5"/>
        <v>dendro_193 [um]</v>
      </c>
      <c r="Q103" s="59"/>
      <c r="S103" s="46"/>
      <c r="T103" s="46"/>
      <c r="X103" s="1" t="s">
        <v>4613</v>
      </c>
      <c r="Y103" s="1" t="str">
        <f t="shared" si="8"/>
        <v>tree_193</v>
      </c>
      <c r="AB103" s="1">
        <v>0</v>
      </c>
      <c r="AF103" t="s">
        <v>2559</v>
      </c>
      <c r="AI103">
        <v>652248.54029999999</v>
      </c>
      <c r="AJ103">
        <v>5772970.5710000005</v>
      </c>
      <c r="AN103" s="1" t="s">
        <v>3316</v>
      </c>
      <c r="AO103" s="21" t="s">
        <v>3262</v>
      </c>
      <c r="AP103" s="21" t="s">
        <v>3263</v>
      </c>
      <c r="AQ103" s="21" t="s">
        <v>3258</v>
      </c>
      <c r="AR103" s="1" t="s">
        <v>6683</v>
      </c>
      <c r="AW103" s="1" t="s">
        <v>3302</v>
      </c>
    </row>
    <row r="104" spans="1:49" x14ac:dyDescent="0.3">
      <c r="A104" s="18" t="s">
        <v>6996</v>
      </c>
      <c r="B104" s="18"/>
      <c r="C104" s="18"/>
      <c r="D104" s="18">
        <v>1.3</v>
      </c>
      <c r="E104" s="18"/>
      <c r="F104" s="18" t="s">
        <v>6174</v>
      </c>
      <c r="G104" s="18"/>
      <c r="H104" s="19">
        <v>43558.5625</v>
      </c>
      <c r="I104" s="7"/>
      <c r="J104" s="1" t="s">
        <v>27</v>
      </c>
      <c r="K104" s="1" t="s">
        <v>1875</v>
      </c>
      <c r="L104" t="s">
        <v>6997</v>
      </c>
      <c r="M104" t="s">
        <v>6997</v>
      </c>
      <c r="N104" t="s">
        <v>1547</v>
      </c>
      <c r="O104" s="1" t="str">
        <f t="shared" ref="O104" si="12">CONCATENATE(M104," [",N104,"]")</f>
        <v>dendro_194 [um]</v>
      </c>
      <c r="Q104" s="59"/>
      <c r="S104" s="46"/>
      <c r="T104" s="46"/>
      <c r="AF104"/>
      <c r="AI104">
        <v>652243.18999999994</v>
      </c>
      <c r="AJ104">
        <v>5772972.7390000001</v>
      </c>
      <c r="AN104" s="1" t="s">
        <v>3316</v>
      </c>
      <c r="AO104" s="21" t="s">
        <v>3262</v>
      </c>
      <c r="AP104" s="21" t="s">
        <v>3263</v>
      </c>
      <c r="AQ104" s="21" t="s">
        <v>3258</v>
      </c>
      <c r="AR104" s="1" t="s">
        <v>6683</v>
      </c>
    </row>
    <row r="105" spans="1:49" x14ac:dyDescent="0.3">
      <c r="A105" s="18" t="s">
        <v>109</v>
      </c>
      <c r="B105" s="18">
        <v>83</v>
      </c>
      <c r="C105" s="18"/>
      <c r="D105" s="18">
        <v>1.3</v>
      </c>
      <c r="E105" s="18"/>
      <c r="F105" s="18"/>
      <c r="G105" s="18"/>
      <c r="H105" s="24">
        <v>41732.590277777781</v>
      </c>
      <c r="I105" s="19">
        <v>42117.5</v>
      </c>
      <c r="J105" s="1" t="s">
        <v>27</v>
      </c>
      <c r="K105" s="1" t="s">
        <v>1875</v>
      </c>
      <c r="L105" s="1" t="s">
        <v>1526</v>
      </c>
      <c r="M105" t="s">
        <v>1526</v>
      </c>
      <c r="N105" t="s">
        <v>1547</v>
      </c>
      <c r="O105" s="1" t="str">
        <f t="shared" si="5"/>
        <v>dendro_202 [um]</v>
      </c>
      <c r="Q105" s="59"/>
      <c r="S105" s="46"/>
      <c r="T105" s="46"/>
      <c r="X105" s="1" t="s">
        <v>4614</v>
      </c>
      <c r="Y105" s="1" t="str">
        <f t="shared" si="8"/>
        <v>tree_202</v>
      </c>
      <c r="AB105" s="1">
        <v>0</v>
      </c>
      <c r="AF105" t="s">
        <v>2560</v>
      </c>
      <c r="AI105">
        <v>652243.46900000004</v>
      </c>
      <c r="AJ105">
        <v>5772988.1160000004</v>
      </c>
      <c r="AN105" s="1" t="s">
        <v>3316</v>
      </c>
      <c r="AO105" s="21" t="s">
        <v>3262</v>
      </c>
      <c r="AP105" s="21" t="s">
        <v>3263</v>
      </c>
      <c r="AQ105" s="21" t="s">
        <v>3258</v>
      </c>
      <c r="AR105" s="1" t="s">
        <v>6683</v>
      </c>
      <c r="AW105" s="1" t="s">
        <v>3302</v>
      </c>
    </row>
    <row r="106" spans="1:49" x14ac:dyDescent="0.3">
      <c r="A106" s="18" t="s">
        <v>110</v>
      </c>
      <c r="B106" s="18">
        <v>84</v>
      </c>
      <c r="C106" s="18"/>
      <c r="D106" s="18">
        <v>1.3</v>
      </c>
      <c r="E106" s="18"/>
      <c r="F106" s="18"/>
      <c r="G106" s="18"/>
      <c r="H106" s="19">
        <v>41431.555555555555</v>
      </c>
      <c r="I106" s="7"/>
      <c r="J106" s="1" t="s">
        <v>27</v>
      </c>
      <c r="K106" s="1" t="s">
        <v>1875</v>
      </c>
      <c r="L106" s="1" t="s">
        <v>111</v>
      </c>
      <c r="M106" s="1" t="s">
        <v>111</v>
      </c>
      <c r="N106" t="s">
        <v>1547</v>
      </c>
      <c r="O106" s="1" t="str">
        <f t="shared" si="5"/>
        <v>dendro_214 [um]</v>
      </c>
      <c r="Q106" s="59"/>
      <c r="S106" s="46"/>
      <c r="T106" s="46"/>
      <c r="X106" s="1" t="s">
        <v>4615</v>
      </c>
      <c r="Y106" s="1" t="str">
        <f t="shared" si="8"/>
        <v>tree_214</v>
      </c>
      <c r="AB106" s="1">
        <v>0</v>
      </c>
      <c r="AF106" t="s">
        <v>2589</v>
      </c>
      <c r="AI106">
        <v>652254.80279999995</v>
      </c>
      <c r="AJ106">
        <v>5772983.1569999997</v>
      </c>
      <c r="AN106" s="1" t="s">
        <v>3316</v>
      </c>
      <c r="AO106" s="21" t="s">
        <v>3262</v>
      </c>
      <c r="AP106" s="21" t="s">
        <v>3263</v>
      </c>
      <c r="AQ106" s="21" t="s">
        <v>3258</v>
      </c>
      <c r="AR106" s="1" t="s">
        <v>6683</v>
      </c>
      <c r="AW106" s="1" t="s">
        <v>3302</v>
      </c>
    </row>
    <row r="107" spans="1:49" x14ac:dyDescent="0.3">
      <c r="A107" s="18" t="s">
        <v>112</v>
      </c>
      <c r="B107" s="18">
        <v>85</v>
      </c>
      <c r="C107" s="18"/>
      <c r="D107" s="18">
        <v>1.3</v>
      </c>
      <c r="E107" s="18"/>
      <c r="F107" s="18"/>
      <c r="G107" s="18"/>
      <c r="H107" s="19">
        <v>41431.555555555555</v>
      </c>
      <c r="I107" s="7">
        <v>41732.590277777781</v>
      </c>
      <c r="J107" s="1" t="s">
        <v>27</v>
      </c>
      <c r="K107" s="1" t="s">
        <v>1875</v>
      </c>
      <c r="L107" s="1" t="s">
        <v>113</v>
      </c>
      <c r="M107" s="1" t="s">
        <v>113</v>
      </c>
      <c r="N107" t="s">
        <v>1547</v>
      </c>
      <c r="O107" s="1" t="str">
        <f t="shared" si="5"/>
        <v>dendro_215 [um]</v>
      </c>
      <c r="Q107" s="59"/>
      <c r="S107" s="46"/>
      <c r="T107" s="46"/>
      <c r="X107" s="1" t="s">
        <v>4616</v>
      </c>
      <c r="Y107" s="1" t="str">
        <f t="shared" si="8"/>
        <v>tree_215</v>
      </c>
      <c r="AB107" s="1">
        <v>0</v>
      </c>
      <c r="AF107" t="s">
        <v>2590</v>
      </c>
      <c r="AI107">
        <v>652249.5405</v>
      </c>
      <c r="AJ107">
        <v>5772987.8430000003</v>
      </c>
      <c r="AN107" s="1" t="s">
        <v>3316</v>
      </c>
      <c r="AO107" s="21" t="s">
        <v>3262</v>
      </c>
      <c r="AP107" s="21" t="s">
        <v>3263</v>
      </c>
      <c r="AQ107" s="21" t="s">
        <v>3258</v>
      </c>
      <c r="AR107" s="1" t="s">
        <v>6683</v>
      </c>
      <c r="AW107" s="1" t="s">
        <v>3302</v>
      </c>
    </row>
    <row r="108" spans="1:49" x14ac:dyDescent="0.3">
      <c r="A108" s="18" t="s">
        <v>114</v>
      </c>
      <c r="B108" s="18">
        <v>86</v>
      </c>
      <c r="C108" s="18"/>
      <c r="D108" s="18">
        <v>1.3</v>
      </c>
      <c r="E108" s="18"/>
      <c r="F108" s="18"/>
      <c r="G108" s="18"/>
      <c r="H108" s="19">
        <v>41724.729166666664</v>
      </c>
      <c r="I108" s="19">
        <v>42110.590277777781</v>
      </c>
      <c r="J108" s="1" t="s">
        <v>34</v>
      </c>
      <c r="K108" s="1" t="s">
        <v>1872</v>
      </c>
      <c r="L108" s="1" t="s">
        <v>115</v>
      </c>
      <c r="M108" s="1" t="s">
        <v>116</v>
      </c>
      <c r="N108" s="1" t="s">
        <v>1547</v>
      </c>
      <c r="O108" s="1" t="str">
        <f t="shared" si="5"/>
        <v>dendro_217 [um]</v>
      </c>
      <c r="Q108" s="91" t="s">
        <v>5810</v>
      </c>
      <c r="R108" s="1" t="s">
        <v>5047</v>
      </c>
      <c r="S108" s="46" t="s">
        <v>4600</v>
      </c>
      <c r="T108" s="46"/>
      <c r="U108" s="1" t="s">
        <v>5048</v>
      </c>
      <c r="V108" s="1" t="s">
        <v>4543</v>
      </c>
      <c r="X108" s="1" t="s">
        <v>4617</v>
      </c>
      <c r="Y108" s="1" t="str">
        <f t="shared" si="8"/>
        <v>tree_217</v>
      </c>
      <c r="AB108" s="1">
        <v>0</v>
      </c>
      <c r="AC108" s="1">
        <v>15000</v>
      </c>
      <c r="AF108" t="s">
        <v>2550</v>
      </c>
      <c r="AI108">
        <v>652249.7757</v>
      </c>
      <c r="AJ108">
        <v>5773002.1730000004</v>
      </c>
      <c r="AN108" s="1" t="s">
        <v>3316</v>
      </c>
      <c r="AO108" s="21" t="s">
        <v>3262</v>
      </c>
      <c r="AP108" s="21" t="s">
        <v>3263</v>
      </c>
      <c r="AQ108" s="21" t="s">
        <v>3258</v>
      </c>
      <c r="AR108" s="1" t="s">
        <v>6681</v>
      </c>
      <c r="AW108" s="1" t="s">
        <v>3302</v>
      </c>
    </row>
    <row r="109" spans="1:49" x14ac:dyDescent="0.3">
      <c r="A109" s="18" t="s">
        <v>117</v>
      </c>
      <c r="B109" s="18">
        <v>87</v>
      </c>
      <c r="C109" s="18"/>
      <c r="D109" s="18">
        <v>1.3</v>
      </c>
      <c r="E109" s="18"/>
      <c r="F109" s="18"/>
      <c r="G109" s="18"/>
      <c r="H109" s="19">
        <v>41744.486111111109</v>
      </c>
      <c r="I109" s="7"/>
      <c r="J109" s="1" t="s">
        <v>34</v>
      </c>
      <c r="K109" s="1" t="s">
        <v>1872</v>
      </c>
      <c r="L109" s="1" t="s">
        <v>118</v>
      </c>
      <c r="M109" s="1" t="s">
        <v>119</v>
      </c>
      <c r="N109" s="1" t="s">
        <v>1547</v>
      </c>
      <c r="O109" s="1" t="str">
        <f t="shared" si="5"/>
        <v>dendro_218 [um]</v>
      </c>
      <c r="Q109" s="91" t="s">
        <v>5811</v>
      </c>
      <c r="R109" s="1" t="s">
        <v>5047</v>
      </c>
      <c r="S109" s="46" t="s">
        <v>4600</v>
      </c>
      <c r="T109" s="46"/>
      <c r="U109" s="1" t="s">
        <v>5048</v>
      </c>
      <c r="V109" s="1" t="s">
        <v>4543</v>
      </c>
      <c r="X109" s="1" t="s">
        <v>4618</v>
      </c>
      <c r="Y109" s="1" t="str">
        <f t="shared" si="8"/>
        <v>tree_218</v>
      </c>
      <c r="AB109" s="1">
        <v>0</v>
      </c>
      <c r="AC109" s="1">
        <v>15000</v>
      </c>
      <c r="AF109" t="s">
        <v>2551</v>
      </c>
      <c r="AI109">
        <v>652251.74040000001</v>
      </c>
      <c r="AJ109">
        <v>5772995.46</v>
      </c>
      <c r="AN109" s="1" t="s">
        <v>3316</v>
      </c>
      <c r="AO109" s="21" t="s">
        <v>3262</v>
      </c>
      <c r="AP109" s="21" t="s">
        <v>3263</v>
      </c>
      <c r="AQ109" s="21" t="s">
        <v>3258</v>
      </c>
      <c r="AR109" s="1" t="s">
        <v>6681</v>
      </c>
      <c r="AW109" s="1" t="s">
        <v>3302</v>
      </c>
    </row>
    <row r="110" spans="1:49" x14ac:dyDescent="0.3">
      <c r="A110" s="18" t="s">
        <v>120</v>
      </c>
      <c r="B110" s="18">
        <v>88</v>
      </c>
      <c r="C110" s="18"/>
      <c r="D110" s="18">
        <v>1.3</v>
      </c>
      <c r="E110" s="18"/>
      <c r="F110" s="18"/>
      <c r="G110" s="18"/>
      <c r="H110" s="24">
        <v>41732.590277777781</v>
      </c>
      <c r="I110" s="7"/>
      <c r="J110" s="1" t="s">
        <v>27</v>
      </c>
      <c r="K110" s="1" t="s">
        <v>1875</v>
      </c>
      <c r="L110" s="1" t="s">
        <v>1527</v>
      </c>
      <c r="M110" s="1" t="s">
        <v>1527</v>
      </c>
      <c r="N110" t="s">
        <v>1547</v>
      </c>
      <c r="O110" s="1" t="str">
        <f t="shared" si="5"/>
        <v>dendro_233 [um]</v>
      </c>
      <c r="Q110" s="59"/>
      <c r="S110" s="46"/>
      <c r="T110" s="46"/>
      <c r="X110" s="1" t="s">
        <v>4619</v>
      </c>
      <c r="Y110" s="1" t="str">
        <f t="shared" si="8"/>
        <v>tree_233</v>
      </c>
      <c r="AB110" s="1">
        <v>0</v>
      </c>
      <c r="AF110" t="s">
        <v>2561</v>
      </c>
      <c r="AI110">
        <v>652267.83559999999</v>
      </c>
      <c r="AJ110">
        <v>5772981.6629999997</v>
      </c>
      <c r="AN110" s="1" t="s">
        <v>3316</v>
      </c>
      <c r="AO110" s="21" t="s">
        <v>3262</v>
      </c>
      <c r="AP110" s="21" t="s">
        <v>3263</v>
      </c>
      <c r="AQ110" s="21" t="s">
        <v>3258</v>
      </c>
      <c r="AR110" s="1" t="s">
        <v>6683</v>
      </c>
      <c r="AW110" s="1" t="s">
        <v>3302</v>
      </c>
    </row>
    <row r="111" spans="1:49" x14ac:dyDescent="0.3">
      <c r="A111" s="18" t="s">
        <v>121</v>
      </c>
      <c r="B111" s="18">
        <v>89</v>
      </c>
      <c r="C111" s="18"/>
      <c r="D111" s="18">
        <v>1.3</v>
      </c>
      <c r="E111" s="18"/>
      <c r="F111" s="18"/>
      <c r="G111" s="18"/>
      <c r="H111" s="24">
        <v>41732.590277777781</v>
      </c>
      <c r="I111" s="19">
        <v>42117.5</v>
      </c>
      <c r="J111" s="1" t="s">
        <v>27</v>
      </c>
      <c r="K111" s="1" t="s">
        <v>1875</v>
      </c>
      <c r="L111" s="1" t="s">
        <v>1528</v>
      </c>
      <c r="M111" s="1" t="s">
        <v>1528</v>
      </c>
      <c r="N111" t="s">
        <v>1547</v>
      </c>
      <c r="O111" s="1" t="str">
        <f t="shared" si="5"/>
        <v>dendro_235 [um]</v>
      </c>
      <c r="Q111" s="59"/>
      <c r="S111" s="46"/>
      <c r="T111" s="46"/>
      <c r="X111" s="1" t="s">
        <v>4620</v>
      </c>
      <c r="Y111" s="1" t="str">
        <f t="shared" si="8"/>
        <v>tree_235</v>
      </c>
      <c r="AB111" s="1">
        <v>0</v>
      </c>
      <c r="AF111" t="s">
        <v>2562</v>
      </c>
      <c r="AI111">
        <v>652262.2193</v>
      </c>
      <c r="AJ111">
        <v>5772989.8289999999</v>
      </c>
      <c r="AN111" s="1" t="s">
        <v>3316</v>
      </c>
      <c r="AO111" s="21" t="s">
        <v>3262</v>
      </c>
      <c r="AP111" s="21" t="s">
        <v>3263</v>
      </c>
      <c r="AQ111" s="21" t="s">
        <v>3258</v>
      </c>
      <c r="AR111" s="1" t="s">
        <v>6683</v>
      </c>
      <c r="AW111" s="1" t="s">
        <v>3302</v>
      </c>
    </row>
    <row r="112" spans="1:49" x14ac:dyDescent="0.3">
      <c r="A112" s="18" t="s">
        <v>3475</v>
      </c>
      <c r="B112" s="18">
        <v>90</v>
      </c>
      <c r="C112" s="18"/>
      <c r="D112" s="18">
        <v>1.3</v>
      </c>
      <c r="E112" s="18"/>
      <c r="F112" s="18"/>
      <c r="G112" s="18"/>
      <c r="H112" s="19">
        <v>41733.486111111109</v>
      </c>
      <c r="I112" s="19">
        <v>42117.506944444445</v>
      </c>
      <c r="J112" s="1" t="s">
        <v>27</v>
      </c>
      <c r="K112" s="1" t="s">
        <v>1875</v>
      </c>
      <c r="L112" s="1" t="s">
        <v>3476</v>
      </c>
      <c r="M112" s="1" t="s">
        <v>3476</v>
      </c>
      <c r="N112" t="s">
        <v>1547</v>
      </c>
      <c r="O112" s="1" t="str">
        <f t="shared" si="5"/>
        <v>dendro_236 [um]</v>
      </c>
      <c r="Q112" s="59"/>
      <c r="S112" s="46"/>
      <c r="T112" s="46"/>
      <c r="X112" s="1" t="s">
        <v>4621</v>
      </c>
      <c r="Y112" s="1" t="str">
        <f t="shared" si="8"/>
        <v>tree_236</v>
      </c>
      <c r="AB112" s="1">
        <v>0</v>
      </c>
      <c r="AF112" t="s">
        <v>3477</v>
      </c>
      <c r="AI112">
        <v>652270.81889999995</v>
      </c>
      <c r="AJ112">
        <v>5772988.3870000001</v>
      </c>
      <c r="AN112" s="1" t="s">
        <v>3316</v>
      </c>
      <c r="AO112" s="21" t="s">
        <v>3262</v>
      </c>
      <c r="AP112" s="21" t="s">
        <v>3263</v>
      </c>
      <c r="AQ112" s="21" t="s">
        <v>3258</v>
      </c>
      <c r="AR112" s="1" t="s">
        <v>6683</v>
      </c>
      <c r="AW112" s="1" t="s">
        <v>3302</v>
      </c>
    </row>
    <row r="113" spans="1:49" x14ac:dyDescent="0.3">
      <c r="A113" s="18" t="s">
        <v>6973</v>
      </c>
      <c r="B113" s="18"/>
      <c r="C113" s="18"/>
      <c r="D113" s="18">
        <v>1.3</v>
      </c>
      <c r="E113" s="18"/>
      <c r="F113" s="18"/>
      <c r="G113" s="18"/>
      <c r="H113" s="19">
        <v>43558.548611111109</v>
      </c>
      <c r="I113" s="19"/>
      <c r="J113" s="1" t="s">
        <v>95</v>
      </c>
      <c r="K113" s="1" t="s">
        <v>1874</v>
      </c>
      <c r="L113" t="s">
        <v>6974</v>
      </c>
      <c r="M113" t="s">
        <v>6974</v>
      </c>
      <c r="N113" t="s">
        <v>1547</v>
      </c>
      <c r="O113" s="1" t="str">
        <f t="shared" ref="O113" si="13">CONCATENATE(M113," [",N113,"]")</f>
        <v>dendro_280 [um]</v>
      </c>
      <c r="Q113" s="59"/>
      <c r="S113" s="46"/>
      <c r="T113" s="46"/>
      <c r="AB113" s="1">
        <v>0</v>
      </c>
      <c r="AC113" s="1">
        <v>15000</v>
      </c>
      <c r="AF113" t="s">
        <v>6975</v>
      </c>
      <c r="AI113">
        <v>652187.42859999998</v>
      </c>
      <c r="AJ113">
        <v>5772994.5389999999</v>
      </c>
      <c r="AN113" s="1" t="s">
        <v>3316</v>
      </c>
      <c r="AO113" s="21" t="s">
        <v>3262</v>
      </c>
      <c r="AP113" s="21" t="s">
        <v>3263</v>
      </c>
      <c r="AQ113" s="21" t="s">
        <v>3258</v>
      </c>
      <c r="AR113" s="1" t="s">
        <v>6682</v>
      </c>
    </row>
    <row r="114" spans="1:49" x14ac:dyDescent="0.3">
      <c r="A114" s="18" t="s">
        <v>122</v>
      </c>
      <c r="B114" s="18">
        <v>91</v>
      </c>
      <c r="C114" s="18"/>
      <c r="D114" s="18">
        <v>1.3</v>
      </c>
      <c r="E114" s="18"/>
      <c r="F114" s="18" t="s">
        <v>6176</v>
      </c>
      <c r="G114" s="18"/>
      <c r="H114" s="19">
        <v>41724.5</v>
      </c>
      <c r="I114" s="7"/>
      <c r="J114" s="1" t="s">
        <v>95</v>
      </c>
      <c r="K114" s="1" t="s">
        <v>1874</v>
      </c>
      <c r="L114" t="s">
        <v>123</v>
      </c>
      <c r="M114" s="1" t="s">
        <v>123</v>
      </c>
      <c r="N114" s="1" t="s">
        <v>1547</v>
      </c>
      <c r="O114" s="1" t="str">
        <f t="shared" si="5"/>
        <v>dendro_282 [um]</v>
      </c>
      <c r="Q114" s="91" t="s">
        <v>5886</v>
      </c>
      <c r="R114" s="1" t="s">
        <v>5051</v>
      </c>
      <c r="S114" s="46" t="s">
        <v>4600</v>
      </c>
      <c r="T114" s="46"/>
      <c r="U114" s="1" t="s">
        <v>5048</v>
      </c>
      <c r="V114" s="1" t="s">
        <v>4543</v>
      </c>
      <c r="X114" s="1" t="s">
        <v>4843</v>
      </c>
      <c r="Y114" s="1" t="str">
        <f t="shared" si="8"/>
        <v>tree_282</v>
      </c>
      <c r="AB114" s="1">
        <v>0</v>
      </c>
      <c r="AF114" t="s">
        <v>2553</v>
      </c>
      <c r="AI114">
        <v>652191.15760000004</v>
      </c>
      <c r="AJ114">
        <v>5772978.7800000003</v>
      </c>
      <c r="AN114" s="1" t="s">
        <v>3316</v>
      </c>
      <c r="AO114" s="21" t="s">
        <v>3262</v>
      </c>
      <c r="AP114" s="21" t="s">
        <v>3263</v>
      </c>
      <c r="AQ114" s="21" t="s">
        <v>3258</v>
      </c>
      <c r="AR114" s="1" t="s">
        <v>6682</v>
      </c>
      <c r="AW114" s="1" t="s">
        <v>3302</v>
      </c>
    </row>
    <row r="115" spans="1:49" x14ac:dyDescent="0.3">
      <c r="A115" s="18" t="s">
        <v>3567</v>
      </c>
      <c r="B115" s="18">
        <v>92</v>
      </c>
      <c r="C115" s="18"/>
      <c r="D115" s="18">
        <v>1.3</v>
      </c>
      <c r="E115" s="18"/>
      <c r="F115" s="18" t="s">
        <v>6174</v>
      </c>
      <c r="G115" s="18"/>
      <c r="H115" s="19">
        <v>42122.409722222219</v>
      </c>
      <c r="I115" s="38"/>
      <c r="J115" s="1" t="s">
        <v>27</v>
      </c>
      <c r="K115" s="1" t="s">
        <v>1875</v>
      </c>
      <c r="L115" s="1" t="s">
        <v>1529</v>
      </c>
      <c r="M115" t="s">
        <v>1529</v>
      </c>
      <c r="N115" t="s">
        <v>1547</v>
      </c>
      <c r="O115" s="1" t="str">
        <f t="shared" si="5"/>
        <v>dendro_301 [um]</v>
      </c>
      <c r="Q115" s="59"/>
      <c r="S115" s="46"/>
      <c r="T115" s="46"/>
      <c r="X115" s="1" t="s">
        <v>4622</v>
      </c>
      <c r="Y115" s="1" t="str">
        <f t="shared" si="8"/>
        <v>tree_301</v>
      </c>
      <c r="AB115" s="1">
        <v>0</v>
      </c>
      <c r="AF115" t="s">
        <v>2563</v>
      </c>
      <c r="AI115">
        <v>652232.65599999996</v>
      </c>
      <c r="AJ115">
        <v>5772954.0959999999</v>
      </c>
      <c r="AN115" s="1" t="s">
        <v>3316</v>
      </c>
      <c r="AO115" s="21" t="s">
        <v>3262</v>
      </c>
      <c r="AP115" s="21" t="s">
        <v>3263</v>
      </c>
      <c r="AQ115" s="21" t="s">
        <v>3258</v>
      </c>
      <c r="AR115" s="1" t="s">
        <v>6683</v>
      </c>
    </row>
    <row r="116" spans="1:49" x14ac:dyDescent="0.3">
      <c r="A116" s="18" t="s">
        <v>124</v>
      </c>
      <c r="B116" s="18">
        <v>93</v>
      </c>
      <c r="C116" s="18"/>
      <c r="D116" s="18">
        <v>1.3</v>
      </c>
      <c r="E116" s="18"/>
      <c r="F116" s="18" t="s">
        <v>6174</v>
      </c>
      <c r="G116" s="18"/>
      <c r="H116" s="24">
        <v>41732.590277777781</v>
      </c>
      <c r="I116" s="38">
        <v>42122.402777777781</v>
      </c>
      <c r="J116" s="1" t="s">
        <v>27</v>
      </c>
      <c r="K116" s="1" t="s">
        <v>1875</v>
      </c>
      <c r="L116" s="1" t="s">
        <v>1529</v>
      </c>
      <c r="M116" s="1" t="s">
        <v>2096</v>
      </c>
      <c r="N116" t="s">
        <v>1548</v>
      </c>
      <c r="O116" s="1" t="str">
        <f t="shared" ref="O116:O185" si="14">CONCATENATE(M116," [",N116,"]")</f>
        <v>dendro_301r [mV]</v>
      </c>
      <c r="Q116" s="59"/>
      <c r="S116" s="46"/>
      <c r="T116" s="46"/>
      <c r="X116" s="1" t="s">
        <v>4623</v>
      </c>
      <c r="Y116" s="1" t="s">
        <v>4845</v>
      </c>
      <c r="AB116" s="1">
        <v>0</v>
      </c>
      <c r="AF116" t="s">
        <v>2591</v>
      </c>
      <c r="AI116">
        <v>652232.65599999996</v>
      </c>
      <c r="AJ116">
        <v>5772954.0959999999</v>
      </c>
      <c r="AN116" s="1" t="s">
        <v>3316</v>
      </c>
      <c r="AO116" s="21" t="s">
        <v>3262</v>
      </c>
      <c r="AP116" s="21" t="s">
        <v>3263</v>
      </c>
      <c r="AQ116" s="21" t="s">
        <v>3258</v>
      </c>
      <c r="AW116" s="1" t="s">
        <v>3302</v>
      </c>
    </row>
    <row r="117" spans="1:49" ht="28.8" x14ac:dyDescent="0.3">
      <c r="A117" s="18" t="s">
        <v>4679</v>
      </c>
      <c r="B117" s="18">
        <v>94</v>
      </c>
      <c r="C117" s="18"/>
      <c r="D117" s="18"/>
      <c r="E117" s="18"/>
      <c r="F117" s="18"/>
      <c r="G117" s="18"/>
      <c r="H117" s="19">
        <v>42464.569444444445</v>
      </c>
      <c r="I117" s="19">
        <v>42683.520833333336</v>
      </c>
      <c r="J117" s="1" t="s">
        <v>27</v>
      </c>
      <c r="K117" s="1" t="s">
        <v>1875</v>
      </c>
      <c r="L117" s="1" t="s">
        <v>1523</v>
      </c>
      <c r="M117" t="s">
        <v>4680</v>
      </c>
      <c r="N117"/>
      <c r="O117" s="1" t="str">
        <f t="shared" si="14"/>
        <v>dummy301r []</v>
      </c>
      <c r="Q117" s="59"/>
      <c r="S117" s="46"/>
      <c r="T117" s="46"/>
      <c r="Y117" s="59"/>
      <c r="AB117" s="1">
        <v>0</v>
      </c>
      <c r="AF117"/>
      <c r="AI117">
        <v>652232.65599999996</v>
      </c>
      <c r="AJ117">
        <v>5772954.0959999999</v>
      </c>
      <c r="AO117" s="21"/>
      <c r="AP117" s="21"/>
      <c r="AQ117" s="21"/>
    </row>
    <row r="118" spans="1:49" ht="28.8" x14ac:dyDescent="0.3">
      <c r="A118" s="18" t="s">
        <v>4679</v>
      </c>
      <c r="B118" s="18">
        <v>95</v>
      </c>
      <c r="C118" s="18"/>
      <c r="D118" s="18"/>
      <c r="E118" s="18"/>
      <c r="F118" s="18"/>
      <c r="G118" s="18"/>
      <c r="H118" s="19">
        <v>42683.534722222219</v>
      </c>
      <c r="I118" s="19">
        <v>43558.527777777781</v>
      </c>
      <c r="J118" s="1" t="s">
        <v>27</v>
      </c>
      <c r="K118" s="1" t="s">
        <v>1875</v>
      </c>
      <c r="L118" t="s">
        <v>2096</v>
      </c>
      <c r="M118" t="s">
        <v>4680</v>
      </c>
      <c r="N118"/>
      <c r="O118" s="1" t="str">
        <f t="shared" si="14"/>
        <v>dummy301r []</v>
      </c>
      <c r="Q118" s="59"/>
      <c r="S118" s="46"/>
      <c r="T118" s="46"/>
      <c r="Y118" s="59"/>
      <c r="AB118" s="1">
        <v>0</v>
      </c>
      <c r="AF118"/>
      <c r="AI118">
        <v>652232.65599999996</v>
      </c>
      <c r="AJ118">
        <v>5772954.0959999999</v>
      </c>
      <c r="AO118" s="21"/>
      <c r="AP118" s="21"/>
      <c r="AQ118" s="21"/>
    </row>
    <row r="119" spans="1:49" ht="28.8" x14ac:dyDescent="0.3">
      <c r="A119" s="18" t="s">
        <v>4678</v>
      </c>
      <c r="B119" s="18">
        <v>96</v>
      </c>
      <c r="C119" s="18"/>
      <c r="D119" s="18">
        <v>1.3</v>
      </c>
      <c r="E119" s="18"/>
      <c r="F119" s="18"/>
      <c r="G119" s="18"/>
      <c r="H119" s="19">
        <v>42122.409722222219</v>
      </c>
      <c r="I119" s="19">
        <v>42464.326388888891</v>
      </c>
      <c r="J119" s="1" t="s">
        <v>27</v>
      </c>
      <c r="K119" s="1" t="s">
        <v>1875</v>
      </c>
      <c r="L119" t="s">
        <v>2096</v>
      </c>
      <c r="M119" s="1" t="s">
        <v>2096</v>
      </c>
      <c r="N119" t="s">
        <v>1548</v>
      </c>
      <c r="O119" s="1" t="str">
        <f t="shared" si="14"/>
        <v>dendro_301r [mV]</v>
      </c>
      <c r="Q119" s="59"/>
      <c r="S119" s="46"/>
      <c r="T119" s="46"/>
      <c r="X119" s="1" t="s">
        <v>4623</v>
      </c>
      <c r="Y119" s="59"/>
      <c r="AB119" s="1">
        <v>0</v>
      </c>
      <c r="AF119" t="s">
        <v>2591</v>
      </c>
      <c r="AI119">
        <v>652232.65599999996</v>
      </c>
      <c r="AJ119">
        <v>5772954.0959999999</v>
      </c>
      <c r="AN119" s="1" t="s">
        <v>3316</v>
      </c>
      <c r="AO119" s="21" t="s">
        <v>3262</v>
      </c>
      <c r="AP119" s="21" t="s">
        <v>3263</v>
      </c>
      <c r="AQ119" s="21" t="s">
        <v>3258</v>
      </c>
      <c r="AW119" s="1" t="s">
        <v>3302</v>
      </c>
    </row>
    <row r="120" spans="1:49" ht="28.8" x14ac:dyDescent="0.3">
      <c r="A120" s="18" t="s">
        <v>2503</v>
      </c>
      <c r="B120" s="18">
        <v>97</v>
      </c>
      <c r="C120" s="18"/>
      <c r="D120" s="18">
        <v>33</v>
      </c>
      <c r="E120" s="18"/>
      <c r="F120" s="18"/>
      <c r="G120" s="18"/>
      <c r="H120" s="19">
        <v>41900.604166666664</v>
      </c>
      <c r="I120" s="7"/>
      <c r="J120" s="1" t="s">
        <v>6</v>
      </c>
      <c r="K120" s="1" t="s">
        <v>1876</v>
      </c>
      <c r="L120" s="1" t="s">
        <v>3633</v>
      </c>
      <c r="M120" t="s">
        <v>2429</v>
      </c>
      <c r="N120" t="s">
        <v>15</v>
      </c>
      <c r="O120" s="1" t="str">
        <f t="shared" si="14"/>
        <v>Tdew33 [degC]</v>
      </c>
      <c r="Q120" s="57" t="s">
        <v>4738</v>
      </c>
      <c r="R120" s="1" t="s">
        <v>4574</v>
      </c>
      <c r="S120" s="46" t="s">
        <v>4403</v>
      </c>
      <c r="T120" s="46"/>
      <c r="U120" t="s">
        <v>4521</v>
      </c>
      <c r="V120" s="1" t="s">
        <v>4543</v>
      </c>
      <c r="Y120" s="59" t="s">
        <v>4815</v>
      </c>
      <c r="AB120"/>
      <c r="AD120"/>
      <c r="AE120" t="s">
        <v>16</v>
      </c>
      <c r="AF120" s="18" t="s">
        <v>2478</v>
      </c>
      <c r="AI120" s="1">
        <v>652261.80000000005</v>
      </c>
      <c r="AJ120" s="1">
        <v>5772996.2999999998</v>
      </c>
      <c r="AL120">
        <v>20</v>
      </c>
      <c r="AM120">
        <v>50</v>
      </c>
      <c r="AN120" s="1" t="s">
        <v>3316</v>
      </c>
      <c r="AO120" s="21" t="s">
        <v>3262</v>
      </c>
      <c r="AP120" s="21" t="s">
        <v>3263</v>
      </c>
      <c r="AQ120" s="21" t="s">
        <v>3258</v>
      </c>
      <c r="AR120" s="1" t="s">
        <v>3633</v>
      </c>
    </row>
    <row r="121" spans="1:49" ht="28.8" x14ac:dyDescent="0.3">
      <c r="A121" s="18" t="s">
        <v>6927</v>
      </c>
      <c r="B121" s="18"/>
      <c r="C121" s="18"/>
      <c r="D121" s="18">
        <v>38</v>
      </c>
      <c r="E121" s="18"/>
      <c r="F121" s="18"/>
      <c r="G121" s="18"/>
      <c r="H121" s="19">
        <v>43531.597222222219</v>
      </c>
      <c r="I121" s="7"/>
      <c r="J121" s="1" t="s">
        <v>6</v>
      </c>
      <c r="K121" s="1" t="s">
        <v>1876</v>
      </c>
      <c r="L121" s="1" t="s">
        <v>3633</v>
      </c>
      <c r="M121" t="s">
        <v>6928</v>
      </c>
      <c r="N121" t="s">
        <v>15</v>
      </c>
      <c r="O121" s="1" t="str">
        <f t="shared" ref="O121" si="15">CONCATENATE(M121," [",N121,"]")</f>
        <v>Tdew38 [degC]</v>
      </c>
      <c r="Q121" s="57"/>
      <c r="S121" s="46"/>
      <c r="T121" s="46"/>
      <c r="U121"/>
      <c r="Y121" s="59" t="s">
        <v>4815</v>
      </c>
      <c r="AB121"/>
      <c r="AD121"/>
      <c r="AE121"/>
      <c r="AF121" s="18" t="s">
        <v>6918</v>
      </c>
      <c r="AI121" s="1">
        <v>652261.80000000005</v>
      </c>
      <c r="AJ121" s="1">
        <v>5772996.2999999998</v>
      </c>
      <c r="AL121">
        <v>20</v>
      </c>
      <c r="AM121">
        <v>50</v>
      </c>
      <c r="AN121" s="1" t="s">
        <v>3316</v>
      </c>
      <c r="AO121" s="21" t="s">
        <v>3262</v>
      </c>
      <c r="AP121" s="21" t="s">
        <v>3263</v>
      </c>
      <c r="AQ121" s="21" t="s">
        <v>3258</v>
      </c>
      <c r="AR121" s="1" t="s">
        <v>3633</v>
      </c>
    </row>
    <row r="122" spans="1:49" ht="28.8" x14ac:dyDescent="0.3">
      <c r="A122" s="18" t="s">
        <v>2495</v>
      </c>
      <c r="B122" s="18">
        <v>98</v>
      </c>
      <c r="C122" s="18"/>
      <c r="D122" s="18">
        <v>49</v>
      </c>
      <c r="E122" s="18"/>
      <c r="F122" s="18"/>
      <c r="G122" s="18"/>
      <c r="H122" s="19">
        <v>41794.736111111109</v>
      </c>
      <c r="I122" s="7"/>
      <c r="J122" s="1" t="s">
        <v>3</v>
      </c>
      <c r="K122" s="1" t="s">
        <v>1723</v>
      </c>
      <c r="L122" s="1" t="s">
        <v>3633</v>
      </c>
      <c r="M122" t="s">
        <v>1759</v>
      </c>
      <c r="N122" s="1" t="s">
        <v>15</v>
      </c>
      <c r="O122" s="1" t="str">
        <f t="shared" si="14"/>
        <v>Tdew50HMP [degC]</v>
      </c>
      <c r="Q122" s="57" t="s">
        <v>4739</v>
      </c>
      <c r="R122" s="1" t="s">
        <v>4573</v>
      </c>
      <c r="S122" s="46" t="s">
        <v>4403</v>
      </c>
      <c r="T122" s="46"/>
      <c r="U122" t="s">
        <v>4521</v>
      </c>
      <c r="V122" s="1" t="s">
        <v>4543</v>
      </c>
      <c r="Y122" s="59" t="s">
        <v>4815</v>
      </c>
      <c r="AB122" s="1">
        <v>-40</v>
      </c>
      <c r="AC122" s="1">
        <v>60</v>
      </c>
      <c r="AF122" s="18" t="s">
        <v>2477</v>
      </c>
      <c r="AG122" s="1" t="s">
        <v>1651</v>
      </c>
      <c r="AI122" s="1">
        <v>652261.80000000005</v>
      </c>
      <c r="AJ122" s="1">
        <v>5772996.2999999998</v>
      </c>
      <c r="AL122">
        <v>20</v>
      </c>
      <c r="AM122">
        <v>50</v>
      </c>
      <c r="AN122" s="1" t="s">
        <v>3316</v>
      </c>
      <c r="AO122" s="21" t="s">
        <v>3262</v>
      </c>
      <c r="AP122" s="21" t="s">
        <v>3263</v>
      </c>
      <c r="AQ122" s="21" t="s">
        <v>3258</v>
      </c>
      <c r="AR122" s="1" t="s">
        <v>3633</v>
      </c>
    </row>
    <row r="123" spans="1:49" ht="28.8" x14ac:dyDescent="0.3">
      <c r="A123" s="18" t="s">
        <v>2511</v>
      </c>
      <c r="B123" s="18">
        <v>99</v>
      </c>
      <c r="C123" s="18"/>
      <c r="D123" s="18">
        <v>8</v>
      </c>
      <c r="E123" s="18"/>
      <c r="F123" s="18"/>
      <c r="G123" s="18"/>
      <c r="H123" s="19">
        <v>41810.388888888891</v>
      </c>
      <c r="I123" s="7"/>
      <c r="J123" s="1" t="s">
        <v>8</v>
      </c>
      <c r="K123" s="1" t="s">
        <v>1878</v>
      </c>
      <c r="L123" s="1" t="s">
        <v>3633</v>
      </c>
      <c r="M123" t="s">
        <v>1772</v>
      </c>
      <c r="N123" s="1" t="s">
        <v>15</v>
      </c>
      <c r="O123" s="1" t="str">
        <f t="shared" si="14"/>
        <v>Tdew08 [degC]</v>
      </c>
      <c r="Q123" s="57" t="s">
        <v>4740</v>
      </c>
      <c r="R123" s="1" t="s">
        <v>4575</v>
      </c>
      <c r="S123" s="46" t="s">
        <v>4403</v>
      </c>
      <c r="T123" s="46"/>
      <c r="U123" t="s">
        <v>4521</v>
      </c>
      <c r="V123" s="1" t="s">
        <v>4543</v>
      </c>
      <c r="Y123" s="59" t="s">
        <v>4815</v>
      </c>
      <c r="AF123" s="18" t="s">
        <v>3296</v>
      </c>
      <c r="AI123" s="1">
        <v>652261.80000000005</v>
      </c>
      <c r="AJ123" s="1">
        <v>5772996.2999999998</v>
      </c>
      <c r="AL123">
        <v>20</v>
      </c>
      <c r="AM123">
        <v>50</v>
      </c>
      <c r="AN123" s="1" t="s">
        <v>3316</v>
      </c>
      <c r="AO123" s="21" t="s">
        <v>3262</v>
      </c>
      <c r="AP123" s="21" t="s">
        <v>3263</v>
      </c>
      <c r="AQ123" s="21" t="s">
        <v>3258</v>
      </c>
      <c r="AR123" s="1" t="s">
        <v>3633</v>
      </c>
    </row>
    <row r="124" spans="1:49" ht="27" x14ac:dyDescent="0.3">
      <c r="A124" s="21" t="s">
        <v>1664</v>
      </c>
      <c r="B124" s="18">
        <v>100</v>
      </c>
      <c r="C124" s="18"/>
      <c r="D124" s="21">
        <v>49</v>
      </c>
      <c r="E124" s="21"/>
      <c r="F124" s="21"/>
      <c r="G124" s="21"/>
      <c r="H124" s="19">
        <v>41949.583333333336</v>
      </c>
      <c r="I124" s="7"/>
      <c r="J124" s="1" t="s">
        <v>1489</v>
      </c>
      <c r="K124" s="1" t="s">
        <v>1880</v>
      </c>
      <c r="L124" t="s">
        <v>1643</v>
      </c>
      <c r="M124" t="s">
        <v>1658</v>
      </c>
      <c r="N124"/>
      <c r="O124" s="1" t="str">
        <f t="shared" si="14"/>
        <v>Measure_mir []</v>
      </c>
      <c r="Q124" s="59"/>
      <c r="S124" s="46"/>
      <c r="T124" s="46"/>
      <c r="U124"/>
      <c r="V124" s="1" t="s">
        <v>4543</v>
      </c>
      <c r="Y124" s="59" t="s">
        <v>4815</v>
      </c>
      <c r="AI124" s="1">
        <v>652261.80000000005</v>
      </c>
      <c r="AJ124" s="1">
        <v>5772996.2999999998</v>
      </c>
      <c r="AK124"/>
      <c r="AL124"/>
      <c r="AM124"/>
      <c r="AN124" s="1" t="s">
        <v>3316</v>
      </c>
      <c r="AO124" s="21" t="s">
        <v>3262</v>
      </c>
      <c r="AP124" s="21" t="s">
        <v>3263</v>
      </c>
      <c r="AQ124" s="21" t="s">
        <v>3258</v>
      </c>
    </row>
    <row r="125" spans="1:49" x14ac:dyDescent="0.3">
      <c r="A125" s="18" t="s">
        <v>125</v>
      </c>
      <c r="B125" s="18">
        <v>101</v>
      </c>
      <c r="C125" s="18"/>
      <c r="D125" s="18">
        <v>2</v>
      </c>
      <c r="E125" s="18"/>
      <c r="F125" s="18"/>
      <c r="G125" s="18"/>
      <c r="H125" s="19">
        <v>41809.743055555555</v>
      </c>
      <c r="I125" s="7"/>
      <c r="J125" s="1" t="s">
        <v>8</v>
      </c>
      <c r="K125" s="1" t="s">
        <v>1878</v>
      </c>
      <c r="L125" t="s">
        <v>1496</v>
      </c>
      <c r="M125" t="s">
        <v>126</v>
      </c>
      <c r="O125" s="1" t="str">
        <f t="shared" si="14"/>
        <v>snowdiag []</v>
      </c>
      <c r="Q125" s="58" t="s">
        <v>5585</v>
      </c>
      <c r="R125" s="1" t="s">
        <v>4575</v>
      </c>
      <c r="S125" s="46" t="s">
        <v>4406</v>
      </c>
      <c r="T125" s="46" t="s">
        <v>4538</v>
      </c>
      <c r="U125" t="s">
        <v>4449</v>
      </c>
      <c r="V125" s="1" t="s">
        <v>4543</v>
      </c>
      <c r="X125" s="1" t="s">
        <v>4933</v>
      </c>
      <c r="Y125" s="59" t="s">
        <v>4815</v>
      </c>
      <c r="AB125" s="1">
        <v>152</v>
      </c>
      <c r="AF125" t="s">
        <v>330</v>
      </c>
      <c r="AI125" s="1">
        <v>652261.80000000005</v>
      </c>
      <c r="AJ125" s="1">
        <v>5772996.2999999998</v>
      </c>
      <c r="AK125"/>
      <c r="AL125"/>
      <c r="AM125"/>
      <c r="AN125" s="1" t="s">
        <v>3316</v>
      </c>
      <c r="AO125" s="21" t="s">
        <v>3262</v>
      </c>
      <c r="AP125" s="21" t="s">
        <v>3263</v>
      </c>
      <c r="AQ125" s="21" t="s">
        <v>3258</v>
      </c>
    </row>
    <row r="126" spans="1:49" ht="53.4" x14ac:dyDescent="0.3">
      <c r="A126" s="18" t="s">
        <v>7065</v>
      </c>
      <c r="B126" s="18">
        <v>102</v>
      </c>
      <c r="C126" s="18"/>
      <c r="D126" s="18">
        <v>49</v>
      </c>
      <c r="E126" s="18"/>
      <c r="F126" s="18"/>
      <c r="G126" s="18"/>
      <c r="H126" s="7">
        <v>41794</v>
      </c>
      <c r="I126" s="7"/>
      <c r="J126" s="1" t="s">
        <v>3</v>
      </c>
      <c r="K126" s="1" t="s">
        <v>1723</v>
      </c>
      <c r="L126" s="1" t="s">
        <v>128</v>
      </c>
      <c r="M126" s="1" t="s">
        <v>129</v>
      </c>
      <c r="N126" s="1" t="s">
        <v>130</v>
      </c>
      <c r="O126" s="1" t="str">
        <f t="shared" si="14"/>
        <v>DDR [W/m**2]</v>
      </c>
      <c r="P126" t="s">
        <v>6878</v>
      </c>
      <c r="Q126" s="57" t="s">
        <v>4741</v>
      </c>
      <c r="R126" s="1" t="s">
        <v>4573</v>
      </c>
      <c r="S126" s="46" t="s">
        <v>4403</v>
      </c>
      <c r="T126" s="46"/>
      <c r="U126" s="31" t="s">
        <v>4446</v>
      </c>
      <c r="V126" s="1" t="s">
        <v>4543</v>
      </c>
      <c r="Y126" s="59" t="s">
        <v>4815</v>
      </c>
      <c r="Z126" t="s">
        <v>4562</v>
      </c>
      <c r="AA126"/>
      <c r="AB126" s="1">
        <v>-100</v>
      </c>
      <c r="AC126" s="1">
        <v>1200</v>
      </c>
      <c r="AD126" s="1">
        <v>0</v>
      </c>
      <c r="AE126" s="1">
        <v>1200</v>
      </c>
      <c r="AI126" s="1">
        <v>652261.80000000005</v>
      </c>
      <c r="AJ126" s="1">
        <v>5772996.2999999998</v>
      </c>
      <c r="AK126"/>
      <c r="AL126">
        <v>20</v>
      </c>
      <c r="AM126">
        <v>50</v>
      </c>
      <c r="AN126" s="1" t="s">
        <v>3316</v>
      </c>
      <c r="AO126" s="21" t="s">
        <v>3262</v>
      </c>
      <c r="AP126" s="21" t="s">
        <v>3263</v>
      </c>
      <c r="AQ126" s="21" t="s">
        <v>3258</v>
      </c>
      <c r="AR126" s="21" t="s">
        <v>3670</v>
      </c>
    </row>
    <row r="127" spans="1:49" x14ac:dyDescent="0.3">
      <c r="A127" s="20" t="s">
        <v>131</v>
      </c>
      <c r="B127" s="18">
        <v>103</v>
      </c>
      <c r="C127" s="18"/>
      <c r="D127" s="18">
        <v>2</v>
      </c>
      <c r="E127" s="18"/>
      <c r="F127" s="18"/>
      <c r="G127" s="18"/>
      <c r="H127" s="19">
        <v>41809.743055555555</v>
      </c>
      <c r="I127" s="7">
        <v>41815.5625</v>
      </c>
      <c r="J127" s="1" t="s">
        <v>8</v>
      </c>
      <c r="K127" s="1" t="s">
        <v>1878</v>
      </c>
      <c r="L127" s="6" t="s">
        <v>132</v>
      </c>
      <c r="M127" s="1" t="s">
        <v>132</v>
      </c>
      <c r="N127" s="1" t="s">
        <v>133</v>
      </c>
      <c r="O127" s="1" t="str">
        <f t="shared" si="14"/>
        <v>TCDT [m]</v>
      </c>
      <c r="Q127" s="59"/>
      <c r="R127" s="1" t="s">
        <v>4575</v>
      </c>
      <c r="S127" s="46"/>
      <c r="T127" s="46"/>
      <c r="Y127" s="59" t="s">
        <v>4815</v>
      </c>
      <c r="AI127" s="1">
        <v>652261.80000000005</v>
      </c>
      <c r="AJ127" s="1">
        <v>5772996.2999999998</v>
      </c>
      <c r="AK127"/>
      <c r="AL127"/>
      <c r="AM127"/>
      <c r="AN127" s="1" t="s">
        <v>3316</v>
      </c>
      <c r="AO127" s="21" t="s">
        <v>3262</v>
      </c>
      <c r="AP127" s="21" t="s">
        <v>3263</v>
      </c>
      <c r="AQ127" s="21" t="s">
        <v>3258</v>
      </c>
    </row>
    <row r="128" spans="1:49" ht="27" x14ac:dyDescent="0.3">
      <c r="A128" s="21" t="s">
        <v>5348</v>
      </c>
      <c r="B128" s="18">
        <v>104</v>
      </c>
      <c r="C128" s="18"/>
      <c r="D128" s="18">
        <v>49</v>
      </c>
      <c r="E128" s="18"/>
      <c r="F128" s="18"/>
      <c r="G128" s="18"/>
      <c r="H128" s="19">
        <v>41949.583333333336</v>
      </c>
      <c r="I128" s="7"/>
      <c r="J128" s="1" t="s">
        <v>1489</v>
      </c>
      <c r="K128" s="1" t="s">
        <v>1880</v>
      </c>
      <c r="L128" t="s">
        <v>1637</v>
      </c>
      <c r="M128" t="s">
        <v>1652</v>
      </c>
      <c r="N128" t="s">
        <v>15</v>
      </c>
      <c r="O128" s="1" t="str">
        <f t="shared" si="14"/>
        <v>Tair50_mir [degC]</v>
      </c>
      <c r="Q128" s="91" t="s">
        <v>5930</v>
      </c>
      <c r="R128" s="84" t="s">
        <v>5220</v>
      </c>
      <c r="S128" s="46" t="s">
        <v>4403</v>
      </c>
      <c r="T128" s="46"/>
      <c r="U128" s="56" t="s">
        <v>4431</v>
      </c>
      <c r="V128" s="1" t="s">
        <v>4543</v>
      </c>
      <c r="X128" s="1" t="s">
        <v>5347</v>
      </c>
      <c r="Y128" s="59" t="s">
        <v>4815</v>
      </c>
      <c r="AC128" s="1">
        <v>60</v>
      </c>
      <c r="AG128" t="s">
        <v>1491</v>
      </c>
      <c r="AI128" s="1">
        <v>652261.80000000005</v>
      </c>
      <c r="AJ128" s="1">
        <v>5772996.2999999998</v>
      </c>
      <c r="AK128"/>
      <c r="AL128"/>
      <c r="AM128"/>
      <c r="AN128" s="1" t="s">
        <v>3316</v>
      </c>
      <c r="AO128" s="21" t="s">
        <v>3262</v>
      </c>
      <c r="AP128" s="21" t="s">
        <v>3263</v>
      </c>
      <c r="AQ128" s="21" t="s">
        <v>3258</v>
      </c>
    </row>
    <row r="129" spans="1:49" x14ac:dyDescent="0.3">
      <c r="A129" s="21" t="s">
        <v>5349</v>
      </c>
      <c r="B129" s="18">
        <v>105</v>
      </c>
      <c r="C129" s="18"/>
      <c r="D129" s="18">
        <v>49</v>
      </c>
      <c r="E129" s="18"/>
      <c r="F129" s="18"/>
      <c r="G129" s="18"/>
      <c r="H129" s="19">
        <v>41949.583333333336</v>
      </c>
      <c r="I129" s="7"/>
      <c r="J129" s="1" t="s">
        <v>1489</v>
      </c>
      <c r="K129" s="1" t="s">
        <v>1880</v>
      </c>
      <c r="L129" t="s">
        <v>1644</v>
      </c>
      <c r="M129" t="s">
        <v>1659</v>
      </c>
      <c r="N129"/>
      <c r="O129" s="1" t="str">
        <f t="shared" si="14"/>
        <v>OpticAlarm_mir []</v>
      </c>
      <c r="Q129" s="59"/>
      <c r="S129" s="46"/>
      <c r="T129" s="46"/>
      <c r="Y129" s="59" t="s">
        <v>4815</v>
      </c>
      <c r="AH129" s="1" t="s">
        <v>1665</v>
      </c>
      <c r="AI129" s="1">
        <v>652261.80000000005</v>
      </c>
      <c r="AJ129" s="1">
        <v>5772996.2999999998</v>
      </c>
      <c r="AK129"/>
      <c r="AL129"/>
      <c r="AM129"/>
      <c r="AN129" s="1" t="s">
        <v>3316</v>
      </c>
      <c r="AO129" s="21" t="s">
        <v>3262</v>
      </c>
      <c r="AP129" s="21" t="s">
        <v>3263</v>
      </c>
      <c r="AQ129" s="21" t="s">
        <v>3258</v>
      </c>
    </row>
    <row r="130" spans="1:49" ht="27" x14ac:dyDescent="0.3">
      <c r="A130" s="21" t="s">
        <v>5350</v>
      </c>
      <c r="B130" s="18">
        <v>106</v>
      </c>
      <c r="C130" s="18"/>
      <c r="D130" s="18">
        <v>49</v>
      </c>
      <c r="E130" s="18"/>
      <c r="F130" s="18"/>
      <c r="G130" s="18"/>
      <c r="H130" s="19">
        <v>41949.583333333336</v>
      </c>
      <c r="I130" s="7"/>
      <c r="J130" s="1" t="s">
        <v>1489</v>
      </c>
      <c r="K130" s="1" t="s">
        <v>1880</v>
      </c>
      <c r="L130" t="s">
        <v>1640</v>
      </c>
      <c r="M130" t="s">
        <v>1655</v>
      </c>
      <c r="N130" t="s">
        <v>5</v>
      </c>
      <c r="O130" s="1" t="str">
        <f t="shared" si="14"/>
        <v>P_cool_mir [%]</v>
      </c>
      <c r="Q130" s="59"/>
      <c r="S130" s="46"/>
      <c r="T130" s="46"/>
      <c r="Y130" s="59" t="s">
        <v>4815</v>
      </c>
      <c r="AI130" s="1">
        <v>652261.80000000005</v>
      </c>
      <c r="AJ130" s="1">
        <v>5772996.2999999998</v>
      </c>
      <c r="AK130"/>
      <c r="AL130"/>
      <c r="AM130"/>
      <c r="AN130" s="1" t="s">
        <v>3316</v>
      </c>
      <c r="AO130" s="21" t="s">
        <v>3262</v>
      </c>
      <c r="AP130" s="21" t="s">
        <v>3263</v>
      </c>
      <c r="AQ130" s="21" t="s">
        <v>3258</v>
      </c>
    </row>
    <row r="131" spans="1:49" ht="53.4" x14ac:dyDescent="0.3">
      <c r="A131" s="21" t="s">
        <v>5351</v>
      </c>
      <c r="B131" s="18">
        <v>107</v>
      </c>
      <c r="C131" s="18"/>
      <c r="D131" s="18">
        <v>49</v>
      </c>
      <c r="E131" s="18"/>
      <c r="F131" s="18"/>
      <c r="G131" s="18"/>
      <c r="H131" s="19">
        <v>41949.583333333336</v>
      </c>
      <c r="I131" s="7"/>
      <c r="J131" s="1" t="s">
        <v>1489</v>
      </c>
      <c r="K131" s="1" t="s">
        <v>1880</v>
      </c>
      <c r="L131" t="s">
        <v>1636</v>
      </c>
      <c r="M131" t="s">
        <v>1651</v>
      </c>
      <c r="N131" t="s">
        <v>15</v>
      </c>
      <c r="O131" s="1" t="str">
        <f t="shared" si="14"/>
        <v>Tdew50_mir [degC]</v>
      </c>
      <c r="Q131" s="91" t="s">
        <v>5931</v>
      </c>
      <c r="R131" s="84" t="s">
        <v>5220</v>
      </c>
      <c r="S131" s="46" t="s">
        <v>4403</v>
      </c>
      <c r="T131" s="46"/>
      <c r="U131" s="56" t="s">
        <v>4521</v>
      </c>
      <c r="V131" s="26" t="s">
        <v>4543</v>
      </c>
      <c r="X131" s="1" t="s">
        <v>5347</v>
      </c>
      <c r="Y131" s="59" t="s">
        <v>4815</v>
      </c>
      <c r="AB131" s="1">
        <v>-40</v>
      </c>
      <c r="AC131" s="1">
        <v>60</v>
      </c>
      <c r="AG131" s="1" t="s">
        <v>2417</v>
      </c>
      <c r="AI131" s="1">
        <v>652261.80000000005</v>
      </c>
      <c r="AJ131" s="1">
        <v>5772996.2999999998</v>
      </c>
      <c r="AN131" s="1" t="s">
        <v>3316</v>
      </c>
      <c r="AO131" s="21" t="s">
        <v>3262</v>
      </c>
      <c r="AP131" s="21" t="s">
        <v>3263</v>
      </c>
      <c r="AQ131" s="21" t="s">
        <v>3258</v>
      </c>
      <c r="AR131" t="s">
        <v>1659</v>
      </c>
      <c r="AS131" s="21" t="s">
        <v>4386</v>
      </c>
      <c r="AT131" s="21" t="s">
        <v>4958</v>
      </c>
      <c r="AW131" t="s">
        <v>1659</v>
      </c>
    </row>
    <row r="132" spans="1:49" x14ac:dyDescent="0.3">
      <c r="A132" s="21" t="s">
        <v>5352</v>
      </c>
      <c r="B132" s="18">
        <v>108</v>
      </c>
      <c r="C132" s="18"/>
      <c r="D132" s="18">
        <v>49</v>
      </c>
      <c r="E132" s="18"/>
      <c r="F132" s="18"/>
      <c r="G132" s="18"/>
      <c r="H132" s="19">
        <v>41949.583333333336</v>
      </c>
      <c r="I132" s="7"/>
      <c r="J132" s="1" t="s">
        <v>1489</v>
      </c>
      <c r="K132" s="1" t="s">
        <v>1880</v>
      </c>
      <c r="L132" t="s">
        <v>1635</v>
      </c>
      <c r="M132" t="s">
        <v>1650</v>
      </c>
      <c r="N132" t="s">
        <v>1663</v>
      </c>
      <c r="O132" s="1" t="str">
        <f t="shared" si="14"/>
        <v>DP_Flow [SLM]</v>
      </c>
      <c r="Q132" s="59"/>
      <c r="S132" s="46"/>
      <c r="T132" s="46"/>
      <c r="Y132" s="59" t="s">
        <v>4815</v>
      </c>
      <c r="AI132" s="1">
        <v>652261.80000000005</v>
      </c>
      <c r="AJ132" s="1">
        <v>5772996.2999999998</v>
      </c>
      <c r="AN132" s="1" t="s">
        <v>3316</v>
      </c>
      <c r="AO132" s="21" t="s">
        <v>3262</v>
      </c>
      <c r="AP132" s="21" t="s">
        <v>3263</v>
      </c>
      <c r="AQ132" s="21" t="s">
        <v>3258</v>
      </c>
    </row>
    <row r="133" spans="1:49" ht="27" x14ac:dyDescent="0.3">
      <c r="A133" s="21" t="s">
        <v>5353</v>
      </c>
      <c r="B133" s="18">
        <v>109</v>
      </c>
      <c r="C133" s="18"/>
      <c r="D133" s="18">
        <v>49</v>
      </c>
      <c r="E133" s="18"/>
      <c r="F133" s="18"/>
      <c r="G133" s="18"/>
      <c r="H133" s="19">
        <v>41949.583333333336</v>
      </c>
      <c r="I133" s="7"/>
      <c r="J133" s="1" t="s">
        <v>1489</v>
      </c>
      <c r="K133" s="1" t="s">
        <v>1880</v>
      </c>
      <c r="L133" t="s">
        <v>1641</v>
      </c>
      <c r="M133" t="s">
        <v>1656</v>
      </c>
      <c r="N133" t="s">
        <v>5</v>
      </c>
      <c r="O133" s="1" t="str">
        <f t="shared" si="14"/>
        <v>P_heat_mir [%]</v>
      </c>
      <c r="Q133" s="59"/>
      <c r="S133" s="46"/>
      <c r="T133" s="46"/>
      <c r="Y133" s="59" t="s">
        <v>4815</v>
      </c>
      <c r="AI133" s="1">
        <v>652261.80000000005</v>
      </c>
      <c r="AJ133" s="1">
        <v>5772996.2999999998</v>
      </c>
      <c r="AN133" s="1" t="s">
        <v>3316</v>
      </c>
      <c r="AO133" s="21" t="s">
        <v>3262</v>
      </c>
      <c r="AP133" s="21" t="s">
        <v>3263</v>
      </c>
      <c r="AQ133" s="21" t="s">
        <v>3258</v>
      </c>
    </row>
    <row r="134" spans="1:49" x14ac:dyDescent="0.3">
      <c r="A134" s="21" t="s">
        <v>5354</v>
      </c>
      <c r="B134" s="18">
        <v>110</v>
      </c>
      <c r="C134" s="18"/>
      <c r="D134" s="18">
        <v>49</v>
      </c>
      <c r="E134" s="18"/>
      <c r="F134" s="18"/>
      <c r="G134" s="18"/>
      <c r="H134" s="19">
        <v>41949.583333333336</v>
      </c>
      <c r="I134" s="7"/>
      <c r="J134" s="1" t="s">
        <v>1489</v>
      </c>
      <c r="K134" s="1" t="s">
        <v>1880</v>
      </c>
      <c r="L134" t="s">
        <v>1639</v>
      </c>
      <c r="M134" t="s">
        <v>1654</v>
      </c>
      <c r="N134" t="s">
        <v>5</v>
      </c>
      <c r="O134" s="1" t="str">
        <f t="shared" si="14"/>
        <v>MSL_mir [%]</v>
      </c>
      <c r="Q134" s="59"/>
      <c r="S134" s="46"/>
      <c r="T134" s="46"/>
      <c r="Y134" s="59" t="s">
        <v>4815</v>
      </c>
      <c r="AI134" s="1">
        <v>652261.80000000005</v>
      </c>
      <c r="AJ134" s="1">
        <v>5772996.2999999998</v>
      </c>
      <c r="AN134" s="1" t="s">
        <v>3316</v>
      </c>
      <c r="AO134" s="21" t="s">
        <v>3262</v>
      </c>
      <c r="AP134" s="21" t="s">
        <v>3263</v>
      </c>
      <c r="AQ134" s="21" t="s">
        <v>3258</v>
      </c>
    </row>
    <row r="135" spans="1:49" ht="27" x14ac:dyDescent="0.3">
      <c r="A135" s="21" t="s">
        <v>5355</v>
      </c>
      <c r="B135" s="18">
        <v>111</v>
      </c>
      <c r="C135" s="18"/>
      <c r="D135" s="18">
        <v>49</v>
      </c>
      <c r="E135" s="18"/>
      <c r="F135" s="18"/>
      <c r="G135" s="18"/>
      <c r="H135" s="19">
        <v>41949.583333333336</v>
      </c>
      <c r="I135" s="7"/>
      <c r="J135" s="1" t="s">
        <v>1489</v>
      </c>
      <c r="K135" s="1" t="s">
        <v>1880</v>
      </c>
      <c r="L135" t="s">
        <v>1647</v>
      </c>
      <c r="M135" t="s">
        <v>1662</v>
      </c>
      <c r="N135"/>
      <c r="O135" s="1" t="str">
        <f t="shared" si="14"/>
        <v>controlling_mir []</v>
      </c>
      <c r="Q135" s="59"/>
      <c r="S135" s="46"/>
      <c r="T135" s="46"/>
      <c r="Y135" s="59" t="s">
        <v>4815</v>
      </c>
      <c r="AI135" s="1">
        <v>652261.80000000005</v>
      </c>
      <c r="AJ135" s="1">
        <v>5772996.2999999998</v>
      </c>
      <c r="AN135" s="1" t="s">
        <v>3316</v>
      </c>
      <c r="AO135" s="21" t="s">
        <v>3262</v>
      </c>
      <c r="AP135" s="21" t="s">
        <v>3263</v>
      </c>
      <c r="AQ135" s="21" t="s">
        <v>3258</v>
      </c>
    </row>
    <row r="136" spans="1:49" x14ac:dyDescent="0.3">
      <c r="A136" s="21" t="s">
        <v>5356</v>
      </c>
      <c r="B136" s="18">
        <v>112</v>
      </c>
      <c r="C136" s="18"/>
      <c r="D136" s="18">
        <v>49</v>
      </c>
      <c r="E136" s="18"/>
      <c r="F136" s="18"/>
      <c r="G136" s="18"/>
      <c r="H136" s="19">
        <v>41949.583333333336</v>
      </c>
      <c r="I136" s="7"/>
      <c r="J136" s="1" t="s">
        <v>1489</v>
      </c>
      <c r="K136" s="1" t="s">
        <v>1880</v>
      </c>
      <c r="L136" t="s">
        <v>1645</v>
      </c>
      <c r="M136" t="s">
        <v>1660</v>
      </c>
      <c r="N136"/>
      <c r="O136" s="1" t="str">
        <f t="shared" si="14"/>
        <v>cooling_mir []</v>
      </c>
      <c r="Q136" s="59"/>
      <c r="S136" s="46"/>
      <c r="T136" s="46"/>
      <c r="Y136" s="59" t="s">
        <v>4815</v>
      </c>
      <c r="AI136" s="1">
        <v>652261.80000000005</v>
      </c>
      <c r="AJ136" s="1">
        <v>5772996.2999999998</v>
      </c>
      <c r="AN136" s="1" t="s">
        <v>3316</v>
      </c>
      <c r="AO136" s="21" t="s">
        <v>3262</v>
      </c>
      <c r="AP136" s="21" t="s">
        <v>3263</v>
      </c>
      <c r="AQ136" s="21" t="s">
        <v>3258</v>
      </c>
    </row>
    <row r="137" spans="1:49" x14ac:dyDescent="0.3">
      <c r="A137" s="21" t="s">
        <v>5357</v>
      </c>
      <c r="B137" s="18">
        <v>113</v>
      </c>
      <c r="C137" s="18"/>
      <c r="D137" s="18">
        <v>49</v>
      </c>
      <c r="E137" s="18"/>
      <c r="F137" s="18"/>
      <c r="G137" s="18"/>
      <c r="H137" s="19">
        <v>41949.583333333336</v>
      </c>
      <c r="I137" s="7"/>
      <c r="J137" s="1" t="s">
        <v>1489</v>
      </c>
      <c r="K137" s="1" t="s">
        <v>1880</v>
      </c>
      <c r="L137" t="s">
        <v>1646</v>
      </c>
      <c r="M137" t="s">
        <v>1661</v>
      </c>
      <c r="N137"/>
      <c r="O137" s="1" t="str">
        <f t="shared" si="14"/>
        <v>heating_mir []</v>
      </c>
      <c r="Q137" s="59"/>
      <c r="S137" s="46"/>
      <c r="T137" s="46"/>
      <c r="Y137" s="59" t="s">
        <v>4815</v>
      </c>
      <c r="AI137" s="1">
        <v>652261.80000000005</v>
      </c>
      <c r="AJ137" s="1">
        <v>5772996.2999999998</v>
      </c>
      <c r="AN137" s="1" t="s">
        <v>3316</v>
      </c>
      <c r="AO137" s="21" t="s">
        <v>3262</v>
      </c>
      <c r="AP137" s="21" t="s">
        <v>3263</v>
      </c>
      <c r="AQ137" s="21" t="s">
        <v>3258</v>
      </c>
    </row>
    <row r="138" spans="1:49" ht="27" x14ac:dyDescent="0.3">
      <c r="A138" s="21" t="s">
        <v>5358</v>
      </c>
      <c r="B138" s="18">
        <v>114</v>
      </c>
      <c r="C138" s="18"/>
      <c r="D138" s="18">
        <v>49</v>
      </c>
      <c r="E138" s="18"/>
      <c r="F138" s="18"/>
      <c r="G138" s="18"/>
      <c r="H138" s="19">
        <v>41949.583333333336</v>
      </c>
      <c r="I138" s="7"/>
      <c r="J138" s="1" t="s">
        <v>1489</v>
      </c>
      <c r="K138" s="1" t="s">
        <v>1880</v>
      </c>
      <c r="L138" t="s">
        <v>1642</v>
      </c>
      <c r="M138" t="s">
        <v>1657</v>
      </c>
      <c r="N138" t="s">
        <v>5</v>
      </c>
      <c r="O138" s="1" t="str">
        <f t="shared" si="14"/>
        <v>P_cnorh_mir [%]</v>
      </c>
      <c r="Q138" s="59"/>
      <c r="S138" s="46"/>
      <c r="T138" s="46"/>
      <c r="Y138" s="59" t="s">
        <v>4815</v>
      </c>
      <c r="AI138" s="1">
        <v>652261.80000000005</v>
      </c>
      <c r="AJ138" s="1">
        <v>5772996.2999999998</v>
      </c>
      <c r="AN138" s="1" t="s">
        <v>3316</v>
      </c>
      <c r="AO138" s="21" t="s">
        <v>3262</v>
      </c>
      <c r="AP138" s="21" t="s">
        <v>3263</v>
      </c>
      <c r="AQ138" s="21" t="s">
        <v>3258</v>
      </c>
    </row>
    <row r="139" spans="1:49" ht="53.4" x14ac:dyDescent="0.3">
      <c r="A139" s="21" t="s">
        <v>5359</v>
      </c>
      <c r="B139" s="18">
        <v>115</v>
      </c>
      <c r="C139" s="18"/>
      <c r="D139" s="18">
        <v>49</v>
      </c>
      <c r="E139" s="18"/>
      <c r="F139" s="18"/>
      <c r="G139" s="18"/>
      <c r="H139" s="19">
        <v>41949.583333333336</v>
      </c>
      <c r="I139" s="7"/>
      <c r="J139" s="1" t="s">
        <v>1489</v>
      </c>
      <c r="K139" s="1" t="s">
        <v>1880</v>
      </c>
      <c r="L139" t="s">
        <v>1638</v>
      </c>
      <c r="M139" t="s">
        <v>1653</v>
      </c>
      <c r="N139" t="s">
        <v>5</v>
      </c>
      <c r="O139" s="1" t="str">
        <f t="shared" si="14"/>
        <v>RH50_mir [%]</v>
      </c>
      <c r="Q139" s="91" t="s">
        <v>5932</v>
      </c>
      <c r="R139" s="84" t="s">
        <v>5220</v>
      </c>
      <c r="S139" s="46" t="s">
        <v>4403</v>
      </c>
      <c r="T139" s="46"/>
      <c r="U139" s="46" t="s">
        <v>4432</v>
      </c>
      <c r="V139" s="1" t="s">
        <v>4543</v>
      </c>
      <c r="X139" s="1" t="s">
        <v>5347</v>
      </c>
      <c r="Y139" s="59" t="s">
        <v>4815</v>
      </c>
      <c r="AB139" s="1">
        <v>5</v>
      </c>
      <c r="AC139" s="1">
        <v>100</v>
      </c>
      <c r="AG139" t="s">
        <v>1394</v>
      </c>
      <c r="AI139" s="1">
        <v>652261.80000000005</v>
      </c>
      <c r="AJ139" s="1">
        <v>5772996.2999999998</v>
      </c>
      <c r="AL139">
        <v>20</v>
      </c>
      <c r="AM139">
        <v>50</v>
      </c>
      <c r="AN139" s="1" t="s">
        <v>3316</v>
      </c>
      <c r="AO139" s="21" t="s">
        <v>3262</v>
      </c>
      <c r="AP139" s="21" t="s">
        <v>3263</v>
      </c>
      <c r="AQ139" s="21" t="s">
        <v>3258</v>
      </c>
      <c r="AR139" t="s">
        <v>1659</v>
      </c>
      <c r="AS139" s="21" t="s">
        <v>4386</v>
      </c>
      <c r="AT139" s="21" t="s">
        <v>4958</v>
      </c>
      <c r="AW139" t="s">
        <v>1659</v>
      </c>
    </row>
    <row r="140" spans="1:49" x14ac:dyDescent="0.3">
      <c r="A140" s="1" t="s">
        <v>3500</v>
      </c>
      <c r="B140" s="18">
        <v>116</v>
      </c>
      <c r="C140" s="18"/>
      <c r="H140" s="7">
        <v>41303.631944444445</v>
      </c>
      <c r="I140" s="7">
        <v>41535.527777777781</v>
      </c>
      <c r="J140" s="1" t="s">
        <v>73</v>
      </c>
      <c r="K140" s="1" t="s">
        <v>1873</v>
      </c>
      <c r="L140" s="1" t="s">
        <v>2418</v>
      </c>
      <c r="M140" s="1" t="s">
        <v>2418</v>
      </c>
      <c r="O140" s="1" t="str">
        <f t="shared" si="14"/>
        <v>dummy []</v>
      </c>
      <c r="Q140" s="59"/>
      <c r="Y140" s="59"/>
      <c r="AN140" s="1" t="s">
        <v>3316</v>
      </c>
      <c r="AO140" s="21" t="s">
        <v>3262</v>
      </c>
      <c r="AP140" s="21" t="s">
        <v>3263</v>
      </c>
      <c r="AQ140" s="21" t="s">
        <v>3258</v>
      </c>
    </row>
    <row r="141" spans="1:49" x14ac:dyDescent="0.3">
      <c r="A141" s="20" t="s">
        <v>6610</v>
      </c>
      <c r="B141" s="18"/>
      <c r="C141" s="18"/>
      <c r="D141" s="1">
        <v>0.1</v>
      </c>
      <c r="H141" s="19">
        <v>43265.423611111109</v>
      </c>
      <c r="I141" s="7"/>
      <c r="J141" s="1" t="s">
        <v>35</v>
      </c>
      <c r="K141" s="1" t="s">
        <v>1879</v>
      </c>
      <c r="L141" t="s">
        <v>6614</v>
      </c>
      <c r="M141" t="s">
        <v>6619</v>
      </c>
      <c r="N141" s="1" t="s">
        <v>141</v>
      </c>
      <c r="O141" s="1" t="str">
        <f t="shared" si="14"/>
        <v>H2O_001m [mmol/mol]</v>
      </c>
      <c r="Q141" s="59"/>
      <c r="U141" t="s">
        <v>4531</v>
      </c>
      <c r="X141" s="1" t="s">
        <v>4546</v>
      </c>
      <c r="Y141" s="59" t="s">
        <v>4815</v>
      </c>
      <c r="AB141" s="1">
        <v>0</v>
      </c>
      <c r="AC141" s="1">
        <v>60</v>
      </c>
      <c r="AN141" s="1" t="s">
        <v>3316</v>
      </c>
      <c r="AO141" s="21" t="s">
        <v>3262</v>
      </c>
      <c r="AP141" s="21" t="s">
        <v>3263</v>
      </c>
      <c r="AQ141" s="21" t="s">
        <v>3258</v>
      </c>
      <c r="AR141" s="1" t="s">
        <v>6894</v>
      </c>
    </row>
    <row r="142" spans="1:49" x14ac:dyDescent="0.3">
      <c r="A142" s="20" t="s">
        <v>6611</v>
      </c>
      <c r="B142" s="18"/>
      <c r="C142" s="18"/>
      <c r="D142" s="1">
        <v>0.4</v>
      </c>
      <c r="H142" s="19">
        <v>43265.423611111109</v>
      </c>
      <c r="I142" s="7"/>
      <c r="J142" s="1" t="s">
        <v>35</v>
      </c>
      <c r="K142" s="1" t="s">
        <v>1879</v>
      </c>
      <c r="L142" t="s">
        <v>6615</v>
      </c>
      <c r="M142" t="s">
        <v>6620</v>
      </c>
      <c r="N142" s="1" t="s">
        <v>141</v>
      </c>
      <c r="O142" s="1" t="str">
        <f t="shared" si="14"/>
        <v>H2O_004m [mmol/mol]</v>
      </c>
      <c r="Q142" s="59"/>
      <c r="U142" t="s">
        <v>4531</v>
      </c>
      <c r="X142" s="1" t="s">
        <v>4546</v>
      </c>
      <c r="Y142" s="59" t="s">
        <v>4815</v>
      </c>
      <c r="AB142" s="1">
        <v>0</v>
      </c>
      <c r="AC142" s="1">
        <v>60</v>
      </c>
      <c r="AN142" s="1" t="s">
        <v>3316</v>
      </c>
      <c r="AO142" s="21" t="s">
        <v>3262</v>
      </c>
      <c r="AP142" s="21" t="s">
        <v>3263</v>
      </c>
      <c r="AQ142" s="21" t="s">
        <v>3258</v>
      </c>
      <c r="AR142" s="1" t="s">
        <v>6895</v>
      </c>
    </row>
    <row r="143" spans="1:49" x14ac:dyDescent="0.3">
      <c r="A143" s="20" t="s">
        <v>6612</v>
      </c>
      <c r="B143" s="18"/>
      <c r="C143" s="18"/>
      <c r="D143" s="1">
        <v>10</v>
      </c>
      <c r="H143" s="19">
        <v>43265.423611111109</v>
      </c>
      <c r="I143" s="7"/>
      <c r="J143" s="1" t="s">
        <v>35</v>
      </c>
      <c r="K143" s="1" t="s">
        <v>1879</v>
      </c>
      <c r="L143" t="s">
        <v>6616</v>
      </c>
      <c r="M143" t="s">
        <v>6621</v>
      </c>
      <c r="N143" s="1" t="s">
        <v>141</v>
      </c>
      <c r="O143" s="1" t="str">
        <f t="shared" si="14"/>
        <v>H2O_10m [mmol/mol]</v>
      </c>
      <c r="Q143" s="59"/>
      <c r="U143" t="s">
        <v>4531</v>
      </c>
      <c r="X143" s="1" t="s">
        <v>4546</v>
      </c>
      <c r="Y143" s="59" t="s">
        <v>4815</v>
      </c>
      <c r="AB143" s="1">
        <v>0</v>
      </c>
      <c r="AC143" s="1">
        <v>60</v>
      </c>
      <c r="AN143" s="1" t="s">
        <v>3316</v>
      </c>
      <c r="AO143" s="21" t="s">
        <v>3262</v>
      </c>
      <c r="AP143" s="21" t="s">
        <v>3263</v>
      </c>
      <c r="AQ143" s="21" t="s">
        <v>3258</v>
      </c>
      <c r="AR143" s="1" t="s">
        <v>6896</v>
      </c>
    </row>
    <row r="144" spans="1:49" x14ac:dyDescent="0.3">
      <c r="A144" s="20" t="s">
        <v>1416</v>
      </c>
      <c r="B144" s="18">
        <v>117</v>
      </c>
      <c r="C144" s="18"/>
      <c r="D144" s="20">
        <v>14.2</v>
      </c>
      <c r="E144" s="20"/>
      <c r="F144" s="20"/>
      <c r="G144" s="20"/>
      <c r="H144" s="19">
        <v>41872.597222222219</v>
      </c>
      <c r="I144" s="7"/>
      <c r="J144" s="1" t="s">
        <v>35</v>
      </c>
      <c r="K144" s="1" t="s">
        <v>1879</v>
      </c>
      <c r="L144" t="s">
        <v>1426</v>
      </c>
      <c r="M144" t="s">
        <v>1427</v>
      </c>
      <c r="N144" s="1" t="s">
        <v>141</v>
      </c>
      <c r="O144" s="1" t="str">
        <f t="shared" si="14"/>
        <v>H2O_14m [mmol/mol]</v>
      </c>
      <c r="Q144" s="57" t="s">
        <v>4742</v>
      </c>
      <c r="R144" s="1" t="s">
        <v>4576</v>
      </c>
      <c r="S144" s="46" t="s">
        <v>4403</v>
      </c>
      <c r="T144" s="46"/>
      <c r="U144" t="s">
        <v>4531</v>
      </c>
      <c r="V144" s="1" t="s">
        <v>4543</v>
      </c>
      <c r="X144" s="1" t="s">
        <v>4546</v>
      </c>
      <c r="Y144" s="59" t="s">
        <v>4815</v>
      </c>
      <c r="AB144" s="1">
        <v>0</v>
      </c>
      <c r="AC144" s="1">
        <v>60</v>
      </c>
      <c r="AF144"/>
      <c r="AG144"/>
      <c r="AI144" s="1">
        <v>652261.80000000005</v>
      </c>
      <c r="AJ144" s="1">
        <v>5772996.2999999998</v>
      </c>
      <c r="AN144" s="1" t="s">
        <v>3316</v>
      </c>
      <c r="AO144" s="21" t="s">
        <v>3262</v>
      </c>
      <c r="AP144" s="21" t="s">
        <v>3263</v>
      </c>
      <c r="AQ144" s="21" t="s">
        <v>3258</v>
      </c>
      <c r="AR144" s="1" t="s">
        <v>6892</v>
      </c>
    </row>
    <row r="145" spans="1:44" x14ac:dyDescent="0.3">
      <c r="A145" s="20" t="s">
        <v>142</v>
      </c>
      <c r="B145" s="18">
        <v>118</v>
      </c>
      <c r="C145" s="18"/>
      <c r="D145" s="20">
        <v>1</v>
      </c>
      <c r="E145" s="20"/>
      <c r="F145" s="20"/>
      <c r="G145" s="20"/>
      <c r="H145" s="19">
        <v>41872.597222222219</v>
      </c>
      <c r="I145" s="7"/>
      <c r="J145" s="1" t="s">
        <v>35</v>
      </c>
      <c r="K145" s="1" t="s">
        <v>1879</v>
      </c>
      <c r="L145" t="s">
        <v>1418</v>
      </c>
      <c r="M145" t="s">
        <v>1419</v>
      </c>
      <c r="N145" s="1" t="s">
        <v>141</v>
      </c>
      <c r="O145" s="1" t="str">
        <f t="shared" si="14"/>
        <v>H2O_01m [mmol/mol]</v>
      </c>
      <c r="Q145" s="57" t="s">
        <v>4743</v>
      </c>
      <c r="R145" s="1" t="s">
        <v>4576</v>
      </c>
      <c r="S145" s="46" t="s">
        <v>4403</v>
      </c>
      <c r="T145" s="46"/>
      <c r="U145" t="s">
        <v>4531</v>
      </c>
      <c r="V145" s="1" t="s">
        <v>4543</v>
      </c>
      <c r="X145" s="1" t="s">
        <v>4546</v>
      </c>
      <c r="Y145" s="59" t="s">
        <v>4815</v>
      </c>
      <c r="AB145" s="1">
        <v>0</v>
      </c>
      <c r="AC145" s="1">
        <v>60</v>
      </c>
      <c r="AF145"/>
      <c r="AI145" s="1">
        <v>652261.80000000005</v>
      </c>
      <c r="AJ145" s="1">
        <v>5772996.2999999998</v>
      </c>
      <c r="AN145" s="1" t="s">
        <v>3316</v>
      </c>
      <c r="AO145" s="21" t="s">
        <v>3262</v>
      </c>
      <c r="AP145" s="21" t="s">
        <v>3263</v>
      </c>
      <c r="AQ145" s="21" t="s">
        <v>3258</v>
      </c>
      <c r="AR145" s="1" t="s">
        <v>6893</v>
      </c>
    </row>
    <row r="146" spans="1:44" x14ac:dyDescent="0.3">
      <c r="A146" s="20" t="s">
        <v>143</v>
      </c>
      <c r="B146" s="18">
        <v>119</v>
      </c>
      <c r="C146" s="18"/>
      <c r="D146" s="20">
        <v>22</v>
      </c>
      <c r="E146" s="20"/>
      <c r="F146" s="20"/>
      <c r="G146" s="20"/>
      <c r="H146" s="19">
        <v>41872.597222222219</v>
      </c>
      <c r="I146" s="7"/>
      <c r="J146" s="1" t="s">
        <v>35</v>
      </c>
      <c r="K146" s="1" t="s">
        <v>1879</v>
      </c>
      <c r="L146" t="s">
        <v>1428</v>
      </c>
      <c r="M146" t="s">
        <v>1429</v>
      </c>
      <c r="N146" s="1" t="s">
        <v>141</v>
      </c>
      <c r="O146" s="1" t="str">
        <f t="shared" si="14"/>
        <v>H2O_22m [mmol/mol]</v>
      </c>
      <c r="Q146" s="57" t="s">
        <v>4744</v>
      </c>
      <c r="R146" s="1" t="s">
        <v>4576</v>
      </c>
      <c r="S146" s="46" t="s">
        <v>4403</v>
      </c>
      <c r="T146" s="46"/>
      <c r="U146" t="s">
        <v>4531</v>
      </c>
      <c r="V146" s="1" t="s">
        <v>4543</v>
      </c>
      <c r="X146" s="1" t="s">
        <v>4546</v>
      </c>
      <c r="Y146" s="59" t="s">
        <v>4815</v>
      </c>
      <c r="AB146" s="1">
        <v>0</v>
      </c>
      <c r="AC146" s="1">
        <v>60</v>
      </c>
      <c r="AF146"/>
      <c r="AI146" s="1">
        <v>652261.80000000005</v>
      </c>
      <c r="AJ146" s="1">
        <v>5772996.2999999998</v>
      </c>
      <c r="AN146" s="1" t="s">
        <v>3316</v>
      </c>
      <c r="AO146" s="21" t="s">
        <v>3262</v>
      </c>
      <c r="AP146" s="21" t="s">
        <v>3263</v>
      </c>
      <c r="AQ146" s="21" t="s">
        <v>3258</v>
      </c>
      <c r="AR146" s="1" t="s">
        <v>6897</v>
      </c>
    </row>
    <row r="147" spans="1:44" x14ac:dyDescent="0.3">
      <c r="A147" s="20" t="s">
        <v>144</v>
      </c>
      <c r="B147" s="18">
        <v>120</v>
      </c>
      <c r="C147" s="18"/>
      <c r="D147" s="20">
        <v>29</v>
      </c>
      <c r="E147" s="20"/>
      <c r="F147" s="20"/>
      <c r="G147" s="20"/>
      <c r="H147" s="19">
        <v>41872.597222222219</v>
      </c>
      <c r="I147" s="7"/>
      <c r="J147" s="1" t="s">
        <v>35</v>
      </c>
      <c r="K147" s="1" t="s">
        <v>1879</v>
      </c>
      <c r="L147" t="s">
        <v>1430</v>
      </c>
      <c r="M147" t="s">
        <v>1431</v>
      </c>
      <c r="N147" s="1" t="s">
        <v>141</v>
      </c>
      <c r="O147" s="1" t="str">
        <f t="shared" si="14"/>
        <v>H2O_29m [mmol/mol]</v>
      </c>
      <c r="Q147" s="57" t="s">
        <v>4745</v>
      </c>
      <c r="R147" s="1" t="s">
        <v>4576</v>
      </c>
      <c r="S147" s="46" t="s">
        <v>4403</v>
      </c>
      <c r="T147" s="46"/>
      <c r="U147" t="s">
        <v>4531</v>
      </c>
      <c r="V147" s="1" t="s">
        <v>4543</v>
      </c>
      <c r="X147" s="1" t="s">
        <v>4546</v>
      </c>
      <c r="Y147" s="59" t="s">
        <v>4815</v>
      </c>
      <c r="AB147" s="1">
        <v>0</v>
      </c>
      <c r="AC147" s="1">
        <v>60</v>
      </c>
      <c r="AF147"/>
      <c r="AI147" s="1">
        <v>652261.80000000005</v>
      </c>
      <c r="AJ147" s="1">
        <v>5772996.2999999998</v>
      </c>
      <c r="AN147" s="1" t="s">
        <v>3316</v>
      </c>
      <c r="AO147" s="21" t="s">
        <v>3262</v>
      </c>
      <c r="AP147" s="21" t="s">
        <v>3263</v>
      </c>
      <c r="AQ147" s="21" t="s">
        <v>3258</v>
      </c>
      <c r="AR147" s="1" t="s">
        <v>6898</v>
      </c>
    </row>
    <row r="148" spans="1:44" x14ac:dyDescent="0.3">
      <c r="A148" s="20" t="s">
        <v>145</v>
      </c>
      <c r="B148" s="18">
        <v>121</v>
      </c>
      <c r="C148" s="18"/>
      <c r="D148" s="20">
        <v>2</v>
      </c>
      <c r="E148" s="20"/>
      <c r="F148" s="20"/>
      <c r="G148" s="20"/>
      <c r="H148" s="19">
        <v>41872.597222222219</v>
      </c>
      <c r="I148" s="7"/>
      <c r="J148" s="1" t="s">
        <v>35</v>
      </c>
      <c r="K148" s="1" t="s">
        <v>1879</v>
      </c>
      <c r="L148" t="s">
        <v>1420</v>
      </c>
      <c r="M148" t="s">
        <v>1421</v>
      </c>
      <c r="N148" s="1" t="s">
        <v>141</v>
      </c>
      <c r="O148" s="1" t="str">
        <f t="shared" si="14"/>
        <v>H2O_02m [mmol/mol]</v>
      </c>
      <c r="Q148" s="57" t="s">
        <v>4746</v>
      </c>
      <c r="R148" s="1" t="s">
        <v>4576</v>
      </c>
      <c r="S148" s="46" t="s">
        <v>4403</v>
      </c>
      <c r="T148" s="46"/>
      <c r="U148" t="s">
        <v>4531</v>
      </c>
      <c r="V148" s="1" t="s">
        <v>4543</v>
      </c>
      <c r="X148" s="1" t="s">
        <v>4546</v>
      </c>
      <c r="Y148" s="59" t="s">
        <v>4815</v>
      </c>
      <c r="AB148" s="1">
        <v>0</v>
      </c>
      <c r="AC148" s="1">
        <v>60</v>
      </c>
      <c r="AF148"/>
      <c r="AI148" s="1">
        <v>652261.80000000005</v>
      </c>
      <c r="AJ148" s="1">
        <v>5772996.2999999998</v>
      </c>
      <c r="AN148" s="1" t="s">
        <v>3316</v>
      </c>
      <c r="AO148" s="21" t="s">
        <v>3262</v>
      </c>
      <c r="AP148" s="21" t="s">
        <v>3263</v>
      </c>
      <c r="AQ148" s="21" t="s">
        <v>3258</v>
      </c>
      <c r="AR148" s="1" t="s">
        <v>6899</v>
      </c>
    </row>
    <row r="149" spans="1:44" x14ac:dyDescent="0.3">
      <c r="A149" s="20" t="s">
        <v>146</v>
      </c>
      <c r="B149" s="18">
        <v>122</v>
      </c>
      <c r="C149" s="18"/>
      <c r="D149" s="20">
        <v>33</v>
      </c>
      <c r="E149" s="20"/>
      <c r="F149" s="20"/>
      <c r="G149" s="20"/>
      <c r="H149" s="19">
        <v>41872.597222222219</v>
      </c>
      <c r="I149" s="19">
        <v>43265.347222222219</v>
      </c>
      <c r="J149" s="1" t="s">
        <v>35</v>
      </c>
      <c r="K149" s="1" t="s">
        <v>1879</v>
      </c>
      <c r="L149" t="s">
        <v>1432</v>
      </c>
      <c r="M149" t="s">
        <v>1433</v>
      </c>
      <c r="N149" s="1" t="s">
        <v>141</v>
      </c>
      <c r="O149" s="1" t="str">
        <f t="shared" si="14"/>
        <v>H2O_33m [mmol/mol]</v>
      </c>
      <c r="Q149" s="57" t="s">
        <v>4747</v>
      </c>
      <c r="R149" s="1" t="s">
        <v>4576</v>
      </c>
      <c r="S149" s="46" t="s">
        <v>4403</v>
      </c>
      <c r="T149" s="46"/>
      <c r="U149" t="s">
        <v>4531</v>
      </c>
      <c r="V149" s="1" t="s">
        <v>4543</v>
      </c>
      <c r="X149" s="1" t="s">
        <v>4546</v>
      </c>
      <c r="Y149" s="59" t="s">
        <v>4815</v>
      </c>
      <c r="AB149" s="1">
        <v>0</v>
      </c>
      <c r="AC149" s="1">
        <v>60</v>
      </c>
      <c r="AF149"/>
      <c r="AI149" s="1">
        <v>652261.80000000005</v>
      </c>
      <c r="AJ149" s="1">
        <v>5772996.2999999998</v>
      </c>
      <c r="AN149" s="1" t="s">
        <v>3316</v>
      </c>
      <c r="AO149" s="21" t="s">
        <v>3262</v>
      </c>
      <c r="AP149" s="21" t="s">
        <v>3263</v>
      </c>
      <c r="AQ149" s="21" t="s">
        <v>3258</v>
      </c>
      <c r="AR149" s="1" t="s">
        <v>6900</v>
      </c>
    </row>
    <row r="150" spans="1:44" x14ac:dyDescent="0.3">
      <c r="A150" s="20" t="s">
        <v>6613</v>
      </c>
      <c r="B150" s="18"/>
      <c r="C150" s="18"/>
      <c r="D150" s="20">
        <v>38</v>
      </c>
      <c r="E150" s="20"/>
      <c r="F150" s="20"/>
      <c r="G150" s="20"/>
      <c r="H150" s="19">
        <v>43265.423611111109</v>
      </c>
      <c r="I150" s="7"/>
      <c r="J150" s="1" t="s">
        <v>35</v>
      </c>
      <c r="K150" s="1" t="s">
        <v>1879</v>
      </c>
      <c r="L150" t="s">
        <v>6617</v>
      </c>
      <c r="M150" t="s">
        <v>6618</v>
      </c>
      <c r="N150" s="1" t="s">
        <v>141</v>
      </c>
      <c r="O150" s="1" t="str">
        <f t="shared" si="14"/>
        <v>H2O_38m [mmol/mol]</v>
      </c>
      <c r="Q150" s="57"/>
      <c r="S150" s="46"/>
      <c r="T150" s="46"/>
      <c r="U150" t="s">
        <v>4531</v>
      </c>
      <c r="V150" s="1" t="s">
        <v>4543</v>
      </c>
      <c r="X150" s="1" t="s">
        <v>4546</v>
      </c>
      <c r="Y150" s="59" t="s">
        <v>4815</v>
      </c>
      <c r="AB150" s="1">
        <v>0</v>
      </c>
      <c r="AC150" s="1">
        <v>60</v>
      </c>
      <c r="AF150"/>
      <c r="AN150" s="1" t="s">
        <v>3316</v>
      </c>
      <c r="AO150" s="21" t="s">
        <v>3262</v>
      </c>
      <c r="AP150" s="21" t="s">
        <v>3263</v>
      </c>
      <c r="AQ150" s="21" t="s">
        <v>3258</v>
      </c>
      <c r="AR150" s="1" t="s">
        <v>6901</v>
      </c>
    </row>
    <row r="151" spans="1:44" x14ac:dyDescent="0.3">
      <c r="A151" s="20" t="s">
        <v>1417</v>
      </c>
      <c r="B151" s="18">
        <v>123</v>
      </c>
      <c r="C151" s="18"/>
      <c r="D151" s="20">
        <v>49</v>
      </c>
      <c r="E151" s="20"/>
      <c r="F151" s="20"/>
      <c r="G151" s="20"/>
      <c r="H151" s="19">
        <v>41872.597222222219</v>
      </c>
      <c r="I151" s="19">
        <v>43265.347222222219</v>
      </c>
      <c r="J151" s="1" t="s">
        <v>35</v>
      </c>
      <c r="K151" s="1" t="s">
        <v>1879</v>
      </c>
      <c r="L151" t="s">
        <v>1434</v>
      </c>
      <c r="M151" t="s">
        <v>1435</v>
      </c>
      <c r="N151" s="1" t="s">
        <v>141</v>
      </c>
      <c r="O151" s="1" t="str">
        <f t="shared" si="14"/>
        <v>H2O_49m [mmol/mol]</v>
      </c>
      <c r="Q151" s="57" t="s">
        <v>4748</v>
      </c>
      <c r="R151" s="1" t="s">
        <v>4576</v>
      </c>
      <c r="S151" s="46" t="s">
        <v>4403</v>
      </c>
      <c r="T151" s="46"/>
      <c r="U151" t="s">
        <v>4531</v>
      </c>
      <c r="V151" s="1" t="s">
        <v>4543</v>
      </c>
      <c r="X151" s="1" t="s">
        <v>4546</v>
      </c>
      <c r="Y151" s="59" t="s">
        <v>4815</v>
      </c>
      <c r="AB151" s="1">
        <v>0</v>
      </c>
      <c r="AC151" s="1">
        <v>60</v>
      </c>
      <c r="AF151"/>
      <c r="AG151" s="1" t="s">
        <v>1745</v>
      </c>
      <c r="AI151" s="1">
        <v>652261.80000000005</v>
      </c>
      <c r="AJ151" s="1">
        <v>5772996.2999999998</v>
      </c>
      <c r="AL151">
        <v>20</v>
      </c>
      <c r="AM151">
        <v>50</v>
      </c>
      <c r="AN151" s="1" t="s">
        <v>3316</v>
      </c>
      <c r="AO151" s="21" t="s">
        <v>3262</v>
      </c>
      <c r="AP151" s="21" t="s">
        <v>3263</v>
      </c>
      <c r="AQ151" s="21" t="s">
        <v>3258</v>
      </c>
      <c r="AR151" s="1" t="s">
        <v>6902</v>
      </c>
    </row>
    <row r="152" spans="1:44" x14ac:dyDescent="0.3">
      <c r="A152" s="20" t="s">
        <v>1417</v>
      </c>
      <c r="B152" s="18"/>
      <c r="C152" s="18"/>
      <c r="D152" s="20">
        <v>49</v>
      </c>
      <c r="E152" s="20"/>
      <c r="F152" s="20"/>
      <c r="G152" s="20"/>
      <c r="H152" s="19">
        <v>43265.423611111109</v>
      </c>
      <c r="I152" s="7"/>
      <c r="J152" s="1" t="s">
        <v>35</v>
      </c>
      <c r="K152" s="1" t="s">
        <v>1879</v>
      </c>
      <c r="L152" t="s">
        <v>6623</v>
      </c>
      <c r="M152" t="s">
        <v>1435</v>
      </c>
      <c r="N152" s="1" t="s">
        <v>141</v>
      </c>
      <c r="O152" s="1" t="str">
        <f t="shared" ref="O152" si="16">CONCATENATE(M152," [",N152,"]")</f>
        <v>H2O_49m [mmol/mol]</v>
      </c>
      <c r="Q152" s="57" t="s">
        <v>4748</v>
      </c>
      <c r="R152" s="1" t="s">
        <v>4576</v>
      </c>
      <c r="S152" s="46" t="s">
        <v>4403</v>
      </c>
      <c r="T152" s="46"/>
      <c r="U152" t="s">
        <v>4531</v>
      </c>
      <c r="V152" s="1" t="s">
        <v>4543</v>
      </c>
      <c r="X152" s="1" t="s">
        <v>4546</v>
      </c>
      <c r="Y152" s="59" t="s">
        <v>4815</v>
      </c>
      <c r="AB152" s="1">
        <v>0</v>
      </c>
      <c r="AC152" s="1">
        <v>60</v>
      </c>
      <c r="AF152"/>
      <c r="AG152" s="1" t="s">
        <v>1745</v>
      </c>
      <c r="AI152" s="1">
        <v>652261.80000000005</v>
      </c>
      <c r="AJ152" s="1">
        <v>5772996.2999999998</v>
      </c>
      <c r="AL152">
        <v>20</v>
      </c>
      <c r="AM152">
        <v>50</v>
      </c>
      <c r="AN152" s="1" t="s">
        <v>3316</v>
      </c>
      <c r="AO152" s="21" t="s">
        <v>3262</v>
      </c>
      <c r="AP152" s="21" t="s">
        <v>3263</v>
      </c>
      <c r="AQ152" s="21" t="s">
        <v>3258</v>
      </c>
      <c r="AR152" s="1" t="s">
        <v>6902</v>
      </c>
    </row>
    <row r="153" spans="1:44" x14ac:dyDescent="0.3">
      <c r="A153" s="20" t="s">
        <v>147</v>
      </c>
      <c r="B153" s="18">
        <v>124</v>
      </c>
      <c r="C153" s="18"/>
      <c r="D153" s="20">
        <v>4</v>
      </c>
      <c r="E153" s="20"/>
      <c r="F153" s="20"/>
      <c r="G153" s="20"/>
      <c r="H153" s="19">
        <v>41872.597222222219</v>
      </c>
      <c r="I153" s="7"/>
      <c r="J153" s="1" t="s">
        <v>35</v>
      </c>
      <c r="K153" s="1" t="s">
        <v>1879</v>
      </c>
      <c r="L153" t="s">
        <v>1422</v>
      </c>
      <c r="M153" t="s">
        <v>1423</v>
      </c>
      <c r="N153" s="1" t="s">
        <v>141</v>
      </c>
      <c r="O153" s="1" t="str">
        <f t="shared" si="14"/>
        <v>H2O_04m [mmol/mol]</v>
      </c>
      <c r="Q153" s="57" t="s">
        <v>4749</v>
      </c>
      <c r="R153" s="1" t="s">
        <v>4576</v>
      </c>
      <c r="S153" s="46" t="s">
        <v>4403</v>
      </c>
      <c r="T153" s="46"/>
      <c r="U153" t="s">
        <v>4531</v>
      </c>
      <c r="V153" s="1" t="s">
        <v>4543</v>
      </c>
      <c r="X153" s="1" t="s">
        <v>4546</v>
      </c>
      <c r="Y153" s="59" t="s">
        <v>4815</v>
      </c>
      <c r="AB153" s="1">
        <v>0</v>
      </c>
      <c r="AC153" s="1">
        <v>60</v>
      </c>
      <c r="AF153"/>
      <c r="AI153" s="1">
        <v>652261.80000000005</v>
      </c>
      <c r="AJ153" s="1">
        <v>5772996.2999999998</v>
      </c>
      <c r="AN153" s="1" t="s">
        <v>3316</v>
      </c>
      <c r="AO153" s="21" t="s">
        <v>3262</v>
      </c>
      <c r="AP153" s="21" t="s">
        <v>3263</v>
      </c>
      <c r="AQ153" s="21" t="s">
        <v>3258</v>
      </c>
      <c r="AR153" s="1" t="s">
        <v>6903</v>
      </c>
    </row>
    <row r="154" spans="1:44" x14ac:dyDescent="0.3">
      <c r="A154" s="20" t="s">
        <v>148</v>
      </c>
      <c r="B154" s="18">
        <v>125</v>
      </c>
      <c r="C154" s="18"/>
      <c r="D154" s="20">
        <v>8</v>
      </c>
      <c r="E154" s="20"/>
      <c r="F154" s="20"/>
      <c r="G154" s="20"/>
      <c r="H154" s="19">
        <v>41872.597222222219</v>
      </c>
      <c r="I154" s="7"/>
      <c r="J154" s="1" t="s">
        <v>35</v>
      </c>
      <c r="K154" s="1" t="s">
        <v>1879</v>
      </c>
      <c r="L154" t="s">
        <v>1424</v>
      </c>
      <c r="M154" t="s">
        <v>1425</v>
      </c>
      <c r="N154" s="1" t="s">
        <v>141</v>
      </c>
      <c r="O154" s="1" t="str">
        <f t="shared" si="14"/>
        <v>H2O_08m [mmol/mol]</v>
      </c>
      <c r="Q154" s="57" t="s">
        <v>4750</v>
      </c>
      <c r="R154" s="1" t="s">
        <v>4576</v>
      </c>
      <c r="S154" s="46" t="s">
        <v>4403</v>
      </c>
      <c r="T154" s="46"/>
      <c r="U154" t="s">
        <v>4531</v>
      </c>
      <c r="V154" s="1" t="s">
        <v>4543</v>
      </c>
      <c r="X154" s="1" t="s">
        <v>4546</v>
      </c>
      <c r="Y154" s="59" t="s">
        <v>4815</v>
      </c>
      <c r="AB154" s="1">
        <v>0</v>
      </c>
      <c r="AC154" s="1">
        <v>60</v>
      </c>
      <c r="AF154"/>
      <c r="AG154" s="1" t="s">
        <v>1751</v>
      </c>
      <c r="AI154" s="1">
        <v>652261.80000000005</v>
      </c>
      <c r="AJ154" s="1">
        <v>5772996.2999999998</v>
      </c>
      <c r="AN154" s="1" t="s">
        <v>3316</v>
      </c>
      <c r="AO154" s="21" t="s">
        <v>3262</v>
      </c>
      <c r="AP154" s="21" t="s">
        <v>3263</v>
      </c>
      <c r="AQ154" s="21" t="s">
        <v>3258</v>
      </c>
      <c r="AR154" s="1" t="s">
        <v>6904</v>
      </c>
    </row>
    <row r="155" spans="1:44" x14ac:dyDescent="0.3">
      <c r="A155" s="18" t="s">
        <v>2450</v>
      </c>
      <c r="B155" s="18">
        <v>126</v>
      </c>
      <c r="C155" s="18"/>
      <c r="D155" s="18">
        <v>2</v>
      </c>
      <c r="E155" s="18"/>
      <c r="F155" s="18"/>
      <c r="G155" s="18"/>
      <c r="H155" s="7">
        <v>41533</v>
      </c>
      <c r="I155" s="7">
        <v>41810</v>
      </c>
      <c r="J155" s="1" t="s">
        <v>95</v>
      </c>
      <c r="K155" s="1" t="s">
        <v>2434</v>
      </c>
      <c r="L155" t="s">
        <v>2443</v>
      </c>
      <c r="M155" t="s">
        <v>2451</v>
      </c>
      <c r="N155" t="s">
        <v>3317</v>
      </c>
      <c r="O155" s="1" t="str">
        <f t="shared" si="14"/>
        <v>hail02WXT [hits/cm**2]</v>
      </c>
      <c r="Q155" s="58" t="s">
        <v>5887</v>
      </c>
      <c r="R155" s="1" t="s">
        <v>5051</v>
      </c>
      <c r="S155" s="46" t="s">
        <v>4403</v>
      </c>
      <c r="T155" s="46"/>
      <c r="V155" s="1" t="s">
        <v>4545</v>
      </c>
      <c r="Y155" s="59" t="s">
        <v>4850</v>
      </c>
      <c r="AI155">
        <v>652195.57119575294</v>
      </c>
      <c r="AJ155">
        <v>5772980.9206317998</v>
      </c>
      <c r="AN155" s="1" t="s">
        <v>3316</v>
      </c>
      <c r="AO155" s="21" t="s">
        <v>3262</v>
      </c>
      <c r="AP155" s="21" t="s">
        <v>3263</v>
      </c>
      <c r="AQ155" s="21" t="s">
        <v>3258</v>
      </c>
    </row>
    <row r="156" spans="1:44" x14ac:dyDescent="0.3">
      <c r="A156" s="18" t="s">
        <v>2193</v>
      </c>
      <c r="B156" s="18">
        <v>127</v>
      </c>
      <c r="C156" s="18"/>
      <c r="D156" s="18">
        <v>8</v>
      </c>
      <c r="E156" s="18"/>
      <c r="F156" s="18"/>
      <c r="G156" s="18"/>
      <c r="H156" s="19">
        <v>41810.388888888891</v>
      </c>
      <c r="I156" s="7"/>
      <c r="J156" s="1" t="s">
        <v>8</v>
      </c>
      <c r="K156" s="1" t="s">
        <v>1878</v>
      </c>
      <c r="L156" t="s">
        <v>1634</v>
      </c>
      <c r="M156" t="s">
        <v>150</v>
      </c>
      <c r="N156" s="6" t="s">
        <v>3317</v>
      </c>
      <c r="O156" s="1" t="str">
        <f t="shared" si="14"/>
        <v>hail08WXT [hits/cm**2]</v>
      </c>
      <c r="Q156" s="85" t="s">
        <v>5610</v>
      </c>
      <c r="R156" s="1" t="s">
        <v>4575</v>
      </c>
      <c r="S156" s="46" t="s">
        <v>4403</v>
      </c>
      <c r="T156" s="46"/>
      <c r="U156" s="1" t="s">
        <v>5584</v>
      </c>
      <c r="V156" s="1" t="s">
        <v>4545</v>
      </c>
      <c r="Y156" s="59" t="s">
        <v>4815</v>
      </c>
      <c r="AI156" s="1">
        <v>652261.80000000005</v>
      </c>
      <c r="AJ156" s="1">
        <v>5772996.2999999998</v>
      </c>
      <c r="AN156" s="1" t="s">
        <v>3316</v>
      </c>
      <c r="AO156" s="21" t="s">
        <v>3262</v>
      </c>
      <c r="AP156" s="21" t="s">
        <v>3263</v>
      </c>
      <c r="AQ156" s="21" t="s">
        <v>3258</v>
      </c>
    </row>
    <row r="157" spans="1:44" ht="40.200000000000003" x14ac:dyDescent="0.3">
      <c r="A157" s="18" t="s">
        <v>2635</v>
      </c>
      <c r="B157" s="18">
        <v>128</v>
      </c>
      <c r="C157" s="18"/>
      <c r="D157" s="18">
        <v>2</v>
      </c>
      <c r="E157" s="18"/>
      <c r="F157" s="18"/>
      <c r="G157" s="18"/>
      <c r="H157" s="19">
        <v>41821.659722222219</v>
      </c>
      <c r="I157" s="7"/>
      <c r="J157" s="1" t="s">
        <v>8</v>
      </c>
      <c r="K157" s="1" t="s">
        <v>1878</v>
      </c>
      <c r="L157" t="s">
        <v>1497</v>
      </c>
      <c r="M157" t="s">
        <v>191</v>
      </c>
      <c r="N157" s="1" t="s">
        <v>15</v>
      </c>
      <c r="O157" s="1" t="str">
        <f t="shared" si="14"/>
        <v>Trad02 [degC]</v>
      </c>
      <c r="Q157" s="57" t="s">
        <v>3678</v>
      </c>
      <c r="R157" s="1" t="s">
        <v>4575</v>
      </c>
      <c r="S157" s="46" t="s">
        <v>4403</v>
      </c>
      <c r="T157" s="46"/>
      <c r="U157" t="s">
        <v>4433</v>
      </c>
      <c r="V157" s="1" t="s">
        <v>4543</v>
      </c>
      <c r="Y157" s="59" t="s">
        <v>4815</v>
      </c>
      <c r="AB157" s="1">
        <v>-35</v>
      </c>
      <c r="AC157" s="1">
        <v>50</v>
      </c>
      <c r="AG157" t="s">
        <v>21</v>
      </c>
      <c r="AI157" s="1">
        <v>652261.80000000005</v>
      </c>
      <c r="AJ157" s="1">
        <v>5772996.2999999998</v>
      </c>
      <c r="AL157">
        <v>20</v>
      </c>
      <c r="AM157">
        <v>50</v>
      </c>
      <c r="AN157" s="1" t="s">
        <v>3316</v>
      </c>
      <c r="AO157" s="21" t="s">
        <v>3262</v>
      </c>
      <c r="AP157" s="21" t="s">
        <v>3263</v>
      </c>
      <c r="AQ157" s="21" t="s">
        <v>3258</v>
      </c>
      <c r="AR157" s="21" t="s">
        <v>3664</v>
      </c>
    </row>
    <row r="158" spans="1:44" ht="40.200000000000003" x14ac:dyDescent="0.3">
      <c r="A158" s="18" t="s">
        <v>2636</v>
      </c>
      <c r="B158" s="18">
        <v>129</v>
      </c>
      <c r="C158" s="18"/>
      <c r="D158" s="18">
        <v>49</v>
      </c>
      <c r="E158" s="18"/>
      <c r="F158" s="18"/>
      <c r="G158" s="18"/>
      <c r="H158" s="7">
        <v>41794</v>
      </c>
      <c r="I158" s="19">
        <v>42900.527777777781</v>
      </c>
      <c r="J158" s="1" t="s">
        <v>3</v>
      </c>
      <c r="K158" s="1" t="s">
        <v>1723</v>
      </c>
      <c r="L158" s="1" t="s">
        <v>192</v>
      </c>
      <c r="M158" s="1" t="s">
        <v>192</v>
      </c>
      <c r="N158" s="1" t="s">
        <v>15</v>
      </c>
      <c r="O158" s="1" t="str">
        <f t="shared" si="14"/>
        <v>Trad50n [degC]</v>
      </c>
      <c r="Q158" s="57" t="s">
        <v>4751</v>
      </c>
      <c r="R158" s="1" t="s">
        <v>4573</v>
      </c>
      <c r="S158" s="46" t="s">
        <v>4403</v>
      </c>
      <c r="T158" s="46"/>
      <c r="U158" t="s">
        <v>4433</v>
      </c>
      <c r="V158" s="1" t="s">
        <v>4543</v>
      </c>
      <c r="X158" s="1" t="s">
        <v>4534</v>
      </c>
      <c r="Y158" s="59" t="s">
        <v>4815</v>
      </c>
      <c r="AB158" s="1">
        <v>-35</v>
      </c>
      <c r="AC158" s="1">
        <v>50</v>
      </c>
      <c r="AG158" s="1" t="s">
        <v>3319</v>
      </c>
      <c r="AH158" s="1" t="s">
        <v>6116</v>
      </c>
      <c r="AI158" s="1">
        <v>652261.80000000005</v>
      </c>
      <c r="AJ158" s="1">
        <v>5772996.2999999998</v>
      </c>
      <c r="AL158">
        <v>20</v>
      </c>
      <c r="AM158">
        <v>50</v>
      </c>
      <c r="AN158" s="1" t="s">
        <v>3316</v>
      </c>
      <c r="AO158" s="21" t="s">
        <v>3262</v>
      </c>
      <c r="AP158" s="21" t="s">
        <v>3263</v>
      </c>
      <c r="AQ158" s="21" t="s">
        <v>3258</v>
      </c>
      <c r="AR158" s="21" t="s">
        <v>3664</v>
      </c>
    </row>
    <row r="159" spans="1:44" ht="40.200000000000003" x14ac:dyDescent="0.3">
      <c r="A159" s="18" t="s">
        <v>2637</v>
      </c>
      <c r="B159" s="18">
        <v>130</v>
      </c>
      <c r="C159" s="18"/>
      <c r="D159" s="18">
        <v>49</v>
      </c>
      <c r="E159" s="18"/>
      <c r="F159" s="18"/>
      <c r="G159" s="18"/>
      <c r="H159" s="7">
        <v>41794</v>
      </c>
      <c r="I159" s="19">
        <v>42900.527777777781</v>
      </c>
      <c r="J159" s="1" t="s">
        <v>3</v>
      </c>
      <c r="K159" s="1" t="s">
        <v>1723</v>
      </c>
      <c r="L159" s="1" t="s">
        <v>193</v>
      </c>
      <c r="M159" s="1" t="s">
        <v>193</v>
      </c>
      <c r="N159" s="1" t="s">
        <v>15</v>
      </c>
      <c r="O159" s="1" t="str">
        <f t="shared" si="14"/>
        <v>Trad50s [degC]</v>
      </c>
      <c r="Q159" s="57" t="s">
        <v>4752</v>
      </c>
      <c r="R159" s="1" t="s">
        <v>4573</v>
      </c>
      <c r="S159" s="46" t="s">
        <v>4403</v>
      </c>
      <c r="T159" s="46"/>
      <c r="U159" t="s">
        <v>4433</v>
      </c>
      <c r="V159" s="1" t="s">
        <v>4543</v>
      </c>
      <c r="X159" s="1" t="s">
        <v>4535</v>
      </c>
      <c r="Y159" s="59" t="s">
        <v>4815</v>
      </c>
      <c r="AB159" s="1">
        <v>-35</v>
      </c>
      <c r="AC159" s="1">
        <v>50</v>
      </c>
      <c r="AG159" s="1" t="s">
        <v>3320</v>
      </c>
      <c r="AH159" s="1" t="s">
        <v>6116</v>
      </c>
      <c r="AI159" s="1">
        <v>652261.80000000005</v>
      </c>
      <c r="AJ159" s="1">
        <v>5772996.2999999998</v>
      </c>
      <c r="AL159">
        <v>20</v>
      </c>
      <c r="AM159">
        <v>50</v>
      </c>
      <c r="AN159" s="1" t="s">
        <v>3316</v>
      </c>
      <c r="AO159" s="21" t="s">
        <v>3262</v>
      </c>
      <c r="AP159" s="21" t="s">
        <v>3263</v>
      </c>
      <c r="AQ159" s="21" t="s">
        <v>3258</v>
      </c>
      <c r="AR159" s="21" t="s">
        <v>3664</v>
      </c>
    </row>
    <row r="160" spans="1:44" ht="40.200000000000003" x14ac:dyDescent="0.3">
      <c r="A160" s="18" t="s">
        <v>4410</v>
      </c>
      <c r="B160" s="18">
        <v>131</v>
      </c>
      <c r="C160" s="18"/>
      <c r="D160" s="18">
        <v>1</v>
      </c>
      <c r="E160" s="18"/>
      <c r="F160" s="18"/>
      <c r="G160" s="18"/>
      <c r="H160" s="19">
        <v>41856</v>
      </c>
      <c r="I160" s="7"/>
      <c r="J160" s="1" t="s">
        <v>34</v>
      </c>
      <c r="K160" s="1" t="s">
        <v>1872</v>
      </c>
      <c r="L160" t="s">
        <v>155</v>
      </c>
      <c r="M160" t="s">
        <v>1470</v>
      </c>
      <c r="N160" s="1" t="s">
        <v>15</v>
      </c>
      <c r="O160" s="1" t="str">
        <f t="shared" si="14"/>
        <v>BC1_Ptemp [degC]</v>
      </c>
      <c r="Q160" s="57" t="s">
        <v>5616</v>
      </c>
      <c r="R160" s="1" t="s">
        <v>5047</v>
      </c>
      <c r="S160" s="46" t="s">
        <v>4406</v>
      </c>
      <c r="T160" s="46" t="s">
        <v>4538</v>
      </c>
      <c r="U160" s="46" t="s">
        <v>4407</v>
      </c>
      <c r="V160" s="1" t="s">
        <v>4543</v>
      </c>
      <c r="X160" s="1" t="s">
        <v>4578</v>
      </c>
      <c r="Y160" s="59" t="s">
        <v>4848</v>
      </c>
      <c r="AB160" s="1">
        <v>-20</v>
      </c>
      <c r="AC160" s="1">
        <v>50</v>
      </c>
      <c r="AG160" s="21" t="s">
        <v>2420</v>
      </c>
      <c r="AH160" s="18"/>
      <c r="AI160">
        <v>652243.24765729601</v>
      </c>
      <c r="AJ160">
        <v>5773015.67046089</v>
      </c>
      <c r="AN160" s="1" t="s">
        <v>3316</v>
      </c>
      <c r="AO160" s="21" t="s">
        <v>3262</v>
      </c>
      <c r="AP160" s="21" t="s">
        <v>3263</v>
      </c>
      <c r="AQ160" s="21" t="s">
        <v>3258</v>
      </c>
    </row>
    <row r="161" spans="1:49" ht="40.200000000000003" x14ac:dyDescent="0.3">
      <c r="A161" s="18" t="s">
        <v>4411</v>
      </c>
      <c r="B161" s="18">
        <v>132</v>
      </c>
      <c r="C161" s="18"/>
      <c r="D161" s="18">
        <v>1</v>
      </c>
      <c r="E161" s="18"/>
      <c r="F161" s="18"/>
      <c r="G161" s="18"/>
      <c r="H161" s="19">
        <v>41856.6875</v>
      </c>
      <c r="I161" s="7"/>
      <c r="J161" s="1" t="s">
        <v>73</v>
      </c>
      <c r="K161" s="1" t="s">
        <v>1873</v>
      </c>
      <c r="L161" t="s">
        <v>155</v>
      </c>
      <c r="M161" s="1" t="s">
        <v>1473</v>
      </c>
      <c r="N161" s="1" t="s">
        <v>15</v>
      </c>
      <c r="O161" s="1" t="str">
        <f t="shared" si="14"/>
        <v>BC2_Ptemp [degC]</v>
      </c>
      <c r="Q161" s="91" t="s">
        <v>5823</v>
      </c>
      <c r="R161" s="1" t="s">
        <v>5050</v>
      </c>
      <c r="S161" s="46" t="s">
        <v>4406</v>
      </c>
      <c r="T161" s="46" t="s">
        <v>4538</v>
      </c>
      <c r="U161" s="46" t="s">
        <v>4407</v>
      </c>
      <c r="V161" s="1" t="s">
        <v>4543</v>
      </c>
      <c r="X161" s="1" t="s">
        <v>4580</v>
      </c>
      <c r="Y161" s="59" t="s">
        <v>4849</v>
      </c>
      <c r="AB161" s="1">
        <v>-20</v>
      </c>
      <c r="AC161" s="1">
        <v>50</v>
      </c>
      <c r="AG161" s="21" t="s">
        <v>2421</v>
      </c>
      <c r="AH161" s="18"/>
      <c r="AI161">
        <v>652226.07872475695</v>
      </c>
      <c r="AJ161">
        <v>5773013.73750115</v>
      </c>
      <c r="AN161" s="1" t="s">
        <v>3316</v>
      </c>
      <c r="AO161" s="21" t="s">
        <v>3262</v>
      </c>
      <c r="AP161" s="21" t="s">
        <v>3263</v>
      </c>
      <c r="AQ161" s="21" t="s">
        <v>3258</v>
      </c>
    </row>
    <row r="162" spans="1:49" ht="40.200000000000003" x14ac:dyDescent="0.3">
      <c r="A162" s="18" t="s">
        <v>4412</v>
      </c>
      <c r="B162" s="18">
        <v>133</v>
      </c>
      <c r="C162" s="18"/>
      <c r="D162" s="18">
        <v>1</v>
      </c>
      <c r="E162" s="18"/>
      <c r="F162" s="18"/>
      <c r="G162" s="18"/>
      <c r="H162" s="19">
        <v>41856.6875</v>
      </c>
      <c r="I162" s="7"/>
      <c r="J162" s="1" t="s">
        <v>95</v>
      </c>
      <c r="K162" s="1" t="s">
        <v>1874</v>
      </c>
      <c r="L162" t="s">
        <v>155</v>
      </c>
      <c r="M162" t="s">
        <v>1574</v>
      </c>
      <c r="N162" s="1" t="s">
        <v>15</v>
      </c>
      <c r="O162" s="1" t="str">
        <f t="shared" si="14"/>
        <v>BC3_Ptemp [degC]</v>
      </c>
      <c r="Q162" s="90" t="s">
        <v>5686</v>
      </c>
      <c r="R162" s="1" t="s">
        <v>5051</v>
      </c>
      <c r="S162" s="46" t="s">
        <v>4406</v>
      </c>
      <c r="T162" s="46" t="s">
        <v>4538</v>
      </c>
      <c r="U162" s="46" t="s">
        <v>4407</v>
      </c>
      <c r="V162" s="1" t="s">
        <v>4543</v>
      </c>
      <c r="X162" s="1" t="s">
        <v>4579</v>
      </c>
      <c r="Y162" s="59" t="s">
        <v>4850</v>
      </c>
      <c r="AB162" s="1">
        <v>-20</v>
      </c>
      <c r="AC162" s="1">
        <v>50</v>
      </c>
      <c r="AG162" s="21" t="s">
        <v>2422</v>
      </c>
      <c r="AI162">
        <v>652195.57119575294</v>
      </c>
      <c r="AJ162">
        <v>5772980.9206317998</v>
      </c>
      <c r="AN162" s="1" t="s">
        <v>3316</v>
      </c>
      <c r="AO162" s="21" t="s">
        <v>3262</v>
      </c>
      <c r="AP162" s="21" t="s">
        <v>3263</v>
      </c>
      <c r="AQ162" s="21" t="s">
        <v>3258</v>
      </c>
    </row>
    <row r="163" spans="1:49" ht="40.200000000000003" x14ac:dyDescent="0.3">
      <c r="A163" s="20" t="s">
        <v>4413</v>
      </c>
      <c r="B163" s="18">
        <v>134</v>
      </c>
      <c r="C163" s="18"/>
      <c r="D163" s="20">
        <v>1</v>
      </c>
      <c r="E163" s="20"/>
      <c r="F163" s="20"/>
      <c r="G163" s="20"/>
      <c r="H163" s="7">
        <v>41368.458333333336</v>
      </c>
      <c r="I163" s="7"/>
      <c r="J163" s="1" t="s">
        <v>27</v>
      </c>
      <c r="K163" s="1" t="s">
        <v>1875</v>
      </c>
      <c r="L163" t="s">
        <v>155</v>
      </c>
      <c r="M163" s="1" t="s">
        <v>1487</v>
      </c>
      <c r="N163" s="1" t="s">
        <v>15</v>
      </c>
      <c r="O163" s="1" t="str">
        <f t="shared" si="14"/>
        <v>T5_Ptemp [degC]</v>
      </c>
      <c r="Q163" s="57" t="s">
        <v>4998</v>
      </c>
      <c r="R163" s="1" t="s">
        <v>4571</v>
      </c>
      <c r="S163" s="46" t="s">
        <v>4406</v>
      </c>
      <c r="T163" s="46" t="s">
        <v>4538</v>
      </c>
      <c r="U163" s="46" t="s">
        <v>4407</v>
      </c>
      <c r="V163" s="1" t="s">
        <v>4543</v>
      </c>
      <c r="X163" s="1" t="s">
        <v>4581</v>
      </c>
      <c r="Y163" s="59" t="s">
        <v>4851</v>
      </c>
      <c r="AB163" s="1">
        <v>-20</v>
      </c>
      <c r="AC163" s="1">
        <v>50</v>
      </c>
      <c r="AG163" s="21" t="s">
        <v>2427</v>
      </c>
      <c r="AI163">
        <v>652244.80000000005</v>
      </c>
      <c r="AJ163">
        <v>5772973.7000000002</v>
      </c>
      <c r="AN163" s="1" t="s">
        <v>3316</v>
      </c>
      <c r="AO163" s="21" t="s">
        <v>3262</v>
      </c>
      <c r="AP163" s="21" t="s">
        <v>3263</v>
      </c>
      <c r="AQ163" s="21" t="s">
        <v>3258</v>
      </c>
    </row>
    <row r="164" spans="1:49" ht="40.200000000000003" x14ac:dyDescent="0.3">
      <c r="A164" s="18" t="s">
        <v>151</v>
      </c>
      <c r="B164" s="18">
        <v>135</v>
      </c>
      <c r="C164" s="18"/>
      <c r="D164" s="18">
        <v>49</v>
      </c>
      <c r="E164" s="18"/>
      <c r="F164" s="18"/>
      <c r="G164" s="18"/>
      <c r="H164" s="7">
        <v>41794</v>
      </c>
      <c r="I164" s="7"/>
      <c r="J164" s="1" t="s">
        <v>3</v>
      </c>
      <c r="K164" s="1" t="s">
        <v>1723</v>
      </c>
      <c r="L164" s="1" t="s">
        <v>152</v>
      </c>
      <c r="M164" s="1" t="s">
        <v>153</v>
      </c>
      <c r="N164" s="1" t="s">
        <v>15</v>
      </c>
      <c r="O164" s="1" t="str">
        <f t="shared" si="14"/>
        <v>T1_Ptemp [degC]</v>
      </c>
      <c r="Q164" s="57" t="s">
        <v>4753</v>
      </c>
      <c r="R164" s="1" t="s">
        <v>4573</v>
      </c>
      <c r="S164" s="46" t="s">
        <v>4406</v>
      </c>
      <c r="T164" s="46" t="s">
        <v>4538</v>
      </c>
      <c r="U164" s="46" t="s">
        <v>4407</v>
      </c>
      <c r="V164" s="1" t="s">
        <v>4543</v>
      </c>
      <c r="X164" s="1" t="s">
        <v>4536</v>
      </c>
      <c r="Y164" s="59" t="s">
        <v>4815</v>
      </c>
      <c r="AB164" s="1">
        <v>-20</v>
      </c>
      <c r="AC164" s="1">
        <v>50</v>
      </c>
      <c r="AG164" s="21" t="s">
        <v>2423</v>
      </c>
      <c r="AI164" s="1">
        <v>652261.80000000005</v>
      </c>
      <c r="AJ164" s="1">
        <v>5772996.2999999998</v>
      </c>
      <c r="AN164" s="1" t="s">
        <v>3316</v>
      </c>
      <c r="AO164" s="21" t="s">
        <v>3262</v>
      </c>
      <c r="AP164" s="21" t="s">
        <v>3263</v>
      </c>
      <c r="AQ164" s="21" t="s">
        <v>3258</v>
      </c>
    </row>
    <row r="165" spans="1:49" ht="40.200000000000003" x14ac:dyDescent="0.3">
      <c r="A165" s="18" t="s">
        <v>154</v>
      </c>
      <c r="B165" s="18">
        <v>136</v>
      </c>
      <c r="C165" s="18"/>
      <c r="D165" s="18">
        <v>22</v>
      </c>
      <c r="E165" s="18"/>
      <c r="F165" s="18"/>
      <c r="G165" s="18"/>
      <c r="H165" s="19">
        <v>41829.319444444445</v>
      </c>
      <c r="I165" s="7"/>
      <c r="J165" s="1" t="s">
        <v>6</v>
      </c>
      <c r="K165" s="1" t="s">
        <v>1877</v>
      </c>
      <c r="L165" t="s">
        <v>155</v>
      </c>
      <c r="M165" t="s">
        <v>1388</v>
      </c>
      <c r="N165" s="1" t="s">
        <v>15</v>
      </c>
      <c r="O165" s="1" t="str">
        <f t="shared" si="14"/>
        <v>T2_Ptemp [degC]</v>
      </c>
      <c r="Q165" s="57" t="s">
        <v>4754</v>
      </c>
      <c r="R165" s="1" t="s">
        <v>4574</v>
      </c>
      <c r="S165" s="46" t="s">
        <v>4406</v>
      </c>
      <c r="T165" s="46" t="s">
        <v>4538</v>
      </c>
      <c r="U165" s="46" t="s">
        <v>4407</v>
      </c>
      <c r="V165" s="1" t="s">
        <v>4543</v>
      </c>
      <c r="X165" s="1" t="s">
        <v>4582</v>
      </c>
      <c r="Y165" s="59" t="s">
        <v>4815</v>
      </c>
      <c r="AB165" s="1">
        <v>-20</v>
      </c>
      <c r="AC165" s="1">
        <v>50</v>
      </c>
      <c r="AG165" s="21" t="s">
        <v>2424</v>
      </c>
      <c r="AI165" s="1">
        <v>652261.80000000005</v>
      </c>
      <c r="AJ165" s="1">
        <v>5772996.2999999998</v>
      </c>
      <c r="AN165" s="1" t="s">
        <v>3316</v>
      </c>
      <c r="AO165" s="21" t="s">
        <v>3262</v>
      </c>
      <c r="AP165" s="21" t="s">
        <v>3263</v>
      </c>
      <c r="AQ165" s="21" t="s">
        <v>3258</v>
      </c>
    </row>
    <row r="166" spans="1:49" ht="40.200000000000003" x14ac:dyDescent="0.3">
      <c r="A166" s="18" t="s">
        <v>156</v>
      </c>
      <c r="B166" s="18">
        <v>137</v>
      </c>
      <c r="C166" s="18"/>
      <c r="D166" s="18">
        <v>5.5</v>
      </c>
      <c r="E166" s="18"/>
      <c r="F166" s="18"/>
      <c r="G166" s="18"/>
      <c r="H166" s="19">
        <v>41809.743055555555</v>
      </c>
      <c r="I166" s="7"/>
      <c r="J166" s="1" t="s">
        <v>8</v>
      </c>
      <c r="K166" s="1" t="s">
        <v>1878</v>
      </c>
      <c r="L166" t="s">
        <v>155</v>
      </c>
      <c r="M166" t="s">
        <v>1389</v>
      </c>
      <c r="N166" s="1" t="s">
        <v>15</v>
      </c>
      <c r="O166" s="1" t="str">
        <f t="shared" si="14"/>
        <v>T3_Ptemp [degC]</v>
      </c>
      <c r="Q166" s="57" t="s">
        <v>4755</v>
      </c>
      <c r="R166" s="1" t="s">
        <v>4575</v>
      </c>
      <c r="S166" s="46" t="s">
        <v>4406</v>
      </c>
      <c r="T166" s="46" t="s">
        <v>4538</v>
      </c>
      <c r="U166" s="46" t="s">
        <v>4407</v>
      </c>
      <c r="V166" s="1" t="s">
        <v>4543</v>
      </c>
      <c r="X166" s="1" t="s">
        <v>4583</v>
      </c>
      <c r="Y166" s="59" t="s">
        <v>4815</v>
      </c>
      <c r="AB166" s="1">
        <v>-20</v>
      </c>
      <c r="AC166" s="1">
        <v>50</v>
      </c>
      <c r="AG166" s="21" t="s">
        <v>2425</v>
      </c>
      <c r="AI166" s="1">
        <v>652261.80000000005</v>
      </c>
      <c r="AJ166" s="1">
        <v>5772996.2999999998</v>
      </c>
      <c r="AN166" s="1" t="s">
        <v>3316</v>
      </c>
      <c r="AO166" s="21" t="s">
        <v>3262</v>
      </c>
      <c r="AP166" s="21" t="s">
        <v>3263</v>
      </c>
      <c r="AQ166" s="21" t="s">
        <v>3258</v>
      </c>
    </row>
    <row r="167" spans="1:49" ht="66.599999999999994" x14ac:dyDescent="0.3">
      <c r="A167" s="20" t="s">
        <v>1467</v>
      </c>
      <c r="B167" s="18">
        <v>138</v>
      </c>
      <c r="C167" s="18"/>
      <c r="D167" s="20">
        <v>1</v>
      </c>
      <c r="E167" s="20"/>
      <c r="F167" s="20"/>
      <c r="G167" s="20"/>
      <c r="H167" s="19">
        <v>41872.597222222219</v>
      </c>
      <c r="I167" s="7"/>
      <c r="J167" s="1" t="s">
        <v>35</v>
      </c>
      <c r="K167" s="1" t="s">
        <v>1879</v>
      </c>
      <c r="L167" t="s">
        <v>1446</v>
      </c>
      <c r="M167" t="s">
        <v>1468</v>
      </c>
      <c r="N167" s="1" t="s">
        <v>10</v>
      </c>
      <c r="O167" s="1" t="str">
        <f t="shared" si="14"/>
        <v>LI840_CellPres [hPa]</v>
      </c>
      <c r="Q167" s="58" t="s">
        <v>4939</v>
      </c>
      <c r="R167" s="1" t="s">
        <v>4576</v>
      </c>
      <c r="S167" s="46" t="s">
        <v>4406</v>
      </c>
      <c r="T167" s="46" t="s">
        <v>4538</v>
      </c>
      <c r="U167" s="1" t="s">
        <v>4940</v>
      </c>
      <c r="V167" s="1" t="s">
        <v>4543</v>
      </c>
      <c r="Y167" s="59" t="s">
        <v>4815</v>
      </c>
      <c r="AB167" s="1">
        <v>600</v>
      </c>
      <c r="AC167" s="1">
        <v>1150</v>
      </c>
      <c r="AF167" s="21" t="s">
        <v>3663</v>
      </c>
      <c r="AI167" s="1">
        <v>652261.80000000005</v>
      </c>
      <c r="AJ167" s="1">
        <v>5772996.2999999998</v>
      </c>
      <c r="AN167" s="1" t="s">
        <v>3316</v>
      </c>
      <c r="AO167" s="21" t="s">
        <v>3262</v>
      </c>
      <c r="AP167" s="21" t="s">
        <v>3263</v>
      </c>
      <c r="AQ167" s="21" t="s">
        <v>3258</v>
      </c>
    </row>
    <row r="168" spans="1:49" ht="40.200000000000003" x14ac:dyDescent="0.3">
      <c r="A168" s="21" t="s">
        <v>1829</v>
      </c>
      <c r="B168" s="18">
        <v>139</v>
      </c>
      <c r="C168" s="18"/>
      <c r="D168" s="21">
        <v>49</v>
      </c>
      <c r="E168" s="21"/>
      <c r="F168" s="21"/>
      <c r="G168" s="21"/>
      <c r="H168" s="19">
        <v>41949.583333333336</v>
      </c>
      <c r="I168" s="7"/>
      <c r="J168" s="1" t="s">
        <v>1489</v>
      </c>
      <c r="K168" s="1" t="s">
        <v>1880</v>
      </c>
      <c r="L168" t="s">
        <v>155</v>
      </c>
      <c r="M168" t="s">
        <v>1648</v>
      </c>
      <c r="N168" t="s">
        <v>15</v>
      </c>
      <c r="O168" s="1" t="str">
        <f t="shared" si="14"/>
        <v>T6_Ptemp [degC]</v>
      </c>
      <c r="Q168" s="58" t="s">
        <v>5933</v>
      </c>
      <c r="R168" s="84" t="s">
        <v>5220</v>
      </c>
      <c r="S168" s="46" t="s">
        <v>4406</v>
      </c>
      <c r="T168" s="46" t="s">
        <v>4538</v>
      </c>
      <c r="U168" s="46" t="s">
        <v>4407</v>
      </c>
      <c r="V168" s="1" t="s">
        <v>4543</v>
      </c>
      <c r="X168" s="1" t="s">
        <v>4584</v>
      </c>
      <c r="Y168" s="59" t="s">
        <v>4815</v>
      </c>
      <c r="AB168" s="1">
        <v>-20</v>
      </c>
      <c r="AC168" s="1">
        <v>50</v>
      </c>
      <c r="AG168" s="21" t="s">
        <v>2419</v>
      </c>
      <c r="AI168" s="1">
        <v>652261.80000000005</v>
      </c>
      <c r="AJ168" s="1">
        <v>5772996.2999999998</v>
      </c>
      <c r="AN168" s="1" t="s">
        <v>3316</v>
      </c>
      <c r="AO168" s="21" t="s">
        <v>3262</v>
      </c>
      <c r="AP168" s="21" t="s">
        <v>3263</v>
      </c>
      <c r="AQ168" s="21" t="s">
        <v>3258</v>
      </c>
    </row>
    <row r="169" spans="1:49" x14ac:dyDescent="0.3">
      <c r="A169" s="18" t="s">
        <v>4414</v>
      </c>
      <c r="B169" s="18">
        <v>140</v>
      </c>
      <c r="C169" s="18"/>
      <c r="D169" s="18">
        <v>1</v>
      </c>
      <c r="E169" s="18"/>
      <c r="F169" s="18"/>
      <c r="G169" s="18"/>
      <c r="H169" s="19">
        <v>41856</v>
      </c>
      <c r="I169" s="7"/>
      <c r="J169" s="1" t="s">
        <v>34</v>
      </c>
      <c r="K169" s="1" t="s">
        <v>1872</v>
      </c>
      <c r="L169" t="s">
        <v>164</v>
      </c>
      <c r="M169" t="s">
        <v>1471</v>
      </c>
      <c r="N169" s="1" t="s">
        <v>160</v>
      </c>
      <c r="O169" s="1" t="str">
        <f t="shared" si="14"/>
        <v>BC1_Voltage [V]</v>
      </c>
      <c r="Q169" s="57" t="s">
        <v>5617</v>
      </c>
      <c r="R169" s="1" t="s">
        <v>5047</v>
      </c>
      <c r="S169" s="46" t="s">
        <v>4406</v>
      </c>
      <c r="T169" s="46" t="s">
        <v>4538</v>
      </c>
      <c r="U169" s="46" t="s">
        <v>4409</v>
      </c>
      <c r="V169" s="1" t="s">
        <v>4543</v>
      </c>
      <c r="X169" s="1" t="s">
        <v>4578</v>
      </c>
      <c r="Y169" s="59" t="s">
        <v>4848</v>
      </c>
      <c r="AB169" s="1">
        <v>11</v>
      </c>
      <c r="AC169" s="1">
        <v>14</v>
      </c>
      <c r="AI169">
        <v>652243.24765729601</v>
      </c>
      <c r="AJ169">
        <v>5773015.67046089</v>
      </c>
      <c r="AN169" s="1" t="s">
        <v>3316</v>
      </c>
      <c r="AO169" s="21" t="s">
        <v>3262</v>
      </c>
      <c r="AP169" s="21" t="s">
        <v>3263</v>
      </c>
      <c r="AQ169" s="21" t="s">
        <v>3258</v>
      </c>
      <c r="AW169" s="1" t="s">
        <v>3393</v>
      </c>
    </row>
    <row r="170" spans="1:49" x14ac:dyDescent="0.3">
      <c r="A170" s="18" t="s">
        <v>4415</v>
      </c>
      <c r="B170" s="18">
        <v>141</v>
      </c>
      <c r="C170" s="18"/>
      <c r="D170" s="18">
        <v>1</v>
      </c>
      <c r="E170" s="18"/>
      <c r="F170" s="18"/>
      <c r="G170" s="18"/>
      <c r="H170" s="19">
        <v>41856.6875</v>
      </c>
      <c r="I170" s="7"/>
      <c r="J170" s="1" t="s">
        <v>73</v>
      </c>
      <c r="K170" s="1" t="s">
        <v>1873</v>
      </c>
      <c r="L170" t="s">
        <v>164</v>
      </c>
      <c r="M170" s="1" t="s">
        <v>1472</v>
      </c>
      <c r="N170" s="1" t="s">
        <v>160</v>
      </c>
      <c r="O170" s="1" t="str">
        <f t="shared" si="14"/>
        <v>BC2_Voltage [V]</v>
      </c>
      <c r="Q170" s="91" t="s">
        <v>5824</v>
      </c>
      <c r="R170" s="1" t="s">
        <v>5050</v>
      </c>
      <c r="S170" s="46" t="s">
        <v>4406</v>
      </c>
      <c r="T170" s="46" t="s">
        <v>4538</v>
      </c>
      <c r="U170" s="46" t="s">
        <v>4409</v>
      </c>
      <c r="V170" s="1" t="s">
        <v>4543</v>
      </c>
      <c r="X170" s="1" t="s">
        <v>4580</v>
      </c>
      <c r="Y170" s="59" t="s">
        <v>4849</v>
      </c>
      <c r="AB170" s="1">
        <v>11</v>
      </c>
      <c r="AC170" s="1">
        <v>14</v>
      </c>
      <c r="AI170">
        <v>652226.07872475695</v>
      </c>
      <c r="AJ170">
        <v>5773013.73750115</v>
      </c>
      <c r="AN170" s="1" t="s">
        <v>3316</v>
      </c>
      <c r="AO170" s="21" t="s">
        <v>3262</v>
      </c>
      <c r="AP170" s="21" t="s">
        <v>3263</v>
      </c>
      <c r="AQ170" s="21" t="s">
        <v>3258</v>
      </c>
      <c r="AW170" s="1" t="s">
        <v>3393</v>
      </c>
    </row>
    <row r="171" spans="1:49" x14ac:dyDescent="0.3">
      <c r="A171" s="18" t="s">
        <v>4416</v>
      </c>
      <c r="B171" s="18">
        <v>142</v>
      </c>
      <c r="C171" s="18"/>
      <c r="D171" s="18">
        <v>1</v>
      </c>
      <c r="E171" s="18"/>
      <c r="F171" s="18"/>
      <c r="G171" s="18"/>
      <c r="H171" s="19">
        <v>41856.6875</v>
      </c>
      <c r="I171" s="7"/>
      <c r="J171" s="1" t="s">
        <v>95</v>
      </c>
      <c r="K171" s="1" t="s">
        <v>1874</v>
      </c>
      <c r="L171" t="s">
        <v>164</v>
      </c>
      <c r="M171" s="1" t="s">
        <v>1573</v>
      </c>
      <c r="N171" s="1" t="s">
        <v>160</v>
      </c>
      <c r="O171" s="1" t="str">
        <f t="shared" si="14"/>
        <v>BC3_Voltage [V]</v>
      </c>
      <c r="Q171" s="90" t="s">
        <v>5687</v>
      </c>
      <c r="R171" s="1" t="s">
        <v>5051</v>
      </c>
      <c r="S171" s="46" t="s">
        <v>4406</v>
      </c>
      <c r="T171" s="46" t="s">
        <v>4538</v>
      </c>
      <c r="U171" s="46" t="s">
        <v>4409</v>
      </c>
      <c r="V171" s="1" t="s">
        <v>4543</v>
      </c>
      <c r="X171" s="1" t="s">
        <v>4579</v>
      </c>
      <c r="Y171" s="59" t="s">
        <v>4850</v>
      </c>
      <c r="AB171" s="1">
        <v>11</v>
      </c>
      <c r="AC171" s="1">
        <v>14</v>
      </c>
      <c r="AI171">
        <v>652195.57119575294</v>
      </c>
      <c r="AJ171">
        <v>5772980.9206317998</v>
      </c>
      <c r="AN171" s="1" t="s">
        <v>3316</v>
      </c>
      <c r="AO171" s="21" t="s">
        <v>3262</v>
      </c>
      <c r="AP171" s="21" t="s">
        <v>3263</v>
      </c>
      <c r="AQ171" s="21" t="s">
        <v>3258</v>
      </c>
      <c r="AW171" s="1" t="s">
        <v>3393</v>
      </c>
    </row>
    <row r="172" spans="1:49" x14ac:dyDescent="0.3">
      <c r="A172" s="20" t="s">
        <v>4417</v>
      </c>
      <c r="B172" s="18">
        <v>143</v>
      </c>
      <c r="C172" s="18"/>
      <c r="D172" s="20">
        <v>1</v>
      </c>
      <c r="E172" s="20"/>
      <c r="F172" s="20"/>
      <c r="G172" s="20"/>
      <c r="H172" s="7">
        <v>41368.458333333336</v>
      </c>
      <c r="I172" s="7"/>
      <c r="J172" s="1" t="s">
        <v>27</v>
      </c>
      <c r="K172" s="1" t="s">
        <v>1875</v>
      </c>
      <c r="L172" t="s">
        <v>1486</v>
      </c>
      <c r="M172" s="1" t="s">
        <v>1488</v>
      </c>
      <c r="N172" s="1" t="s">
        <v>160</v>
      </c>
      <c r="O172" s="1" t="str">
        <f t="shared" si="14"/>
        <v>T5_Voltage [V]</v>
      </c>
      <c r="Q172" s="57" t="s">
        <v>4999</v>
      </c>
      <c r="R172" s="1" t="s">
        <v>4571</v>
      </c>
      <c r="S172" s="46" t="s">
        <v>4406</v>
      </c>
      <c r="T172" s="46" t="s">
        <v>4538</v>
      </c>
      <c r="U172" s="46" t="s">
        <v>4409</v>
      </c>
      <c r="V172" s="1" t="s">
        <v>4543</v>
      </c>
      <c r="X172" s="1" t="s">
        <v>4581</v>
      </c>
      <c r="Y172" s="59" t="s">
        <v>4851</v>
      </c>
      <c r="AB172" s="1">
        <v>11</v>
      </c>
      <c r="AC172" s="1">
        <v>14</v>
      </c>
      <c r="AI172">
        <v>652244.80000000005</v>
      </c>
      <c r="AJ172">
        <v>5772973.7000000002</v>
      </c>
      <c r="AN172" s="1" t="s">
        <v>3316</v>
      </c>
      <c r="AO172" s="21" t="s">
        <v>3262</v>
      </c>
      <c r="AP172" s="21" t="s">
        <v>3263</v>
      </c>
      <c r="AQ172" s="21" t="s">
        <v>3258</v>
      </c>
      <c r="AW172" s="1" t="s">
        <v>3393</v>
      </c>
    </row>
    <row r="173" spans="1:49" x14ac:dyDescent="0.3">
      <c r="A173" s="18" t="s">
        <v>158</v>
      </c>
      <c r="B173" s="18">
        <v>144</v>
      </c>
      <c r="C173" s="18"/>
      <c r="D173" s="18">
        <v>49</v>
      </c>
      <c r="E173" s="18"/>
      <c r="F173" s="18"/>
      <c r="G173" s="18"/>
      <c r="H173" s="7">
        <v>41794</v>
      </c>
      <c r="I173" s="7"/>
      <c r="J173" s="1" t="s">
        <v>3</v>
      </c>
      <c r="K173" s="1" t="s">
        <v>1723</v>
      </c>
      <c r="L173" s="16" t="s">
        <v>164</v>
      </c>
      <c r="M173" s="1" t="s">
        <v>159</v>
      </c>
      <c r="N173" s="1" t="s">
        <v>160</v>
      </c>
      <c r="O173" s="1" t="str">
        <f t="shared" si="14"/>
        <v>T1_Voltage [V]</v>
      </c>
      <c r="Q173" s="57" t="s">
        <v>4756</v>
      </c>
      <c r="R173" s="1" t="s">
        <v>4573</v>
      </c>
      <c r="S173" s="46" t="s">
        <v>4406</v>
      </c>
      <c r="T173" s="46" t="s">
        <v>4538</v>
      </c>
      <c r="U173" s="46" t="s">
        <v>4409</v>
      </c>
      <c r="V173" s="1" t="s">
        <v>4543</v>
      </c>
      <c r="X173" s="1" t="s">
        <v>4536</v>
      </c>
      <c r="Y173" s="59" t="s">
        <v>4815</v>
      </c>
      <c r="AB173" s="1">
        <v>11</v>
      </c>
      <c r="AC173" s="1">
        <v>14</v>
      </c>
      <c r="AI173" s="1">
        <v>652261.80000000005</v>
      </c>
      <c r="AJ173" s="1">
        <v>5772996.2999999998</v>
      </c>
      <c r="AO173" s="21" t="s">
        <v>3262</v>
      </c>
      <c r="AP173" s="21" t="s">
        <v>3263</v>
      </c>
      <c r="AQ173" s="21" t="s">
        <v>3258</v>
      </c>
      <c r="AW173" s="1" t="s">
        <v>3393</v>
      </c>
    </row>
    <row r="174" spans="1:49" x14ac:dyDescent="0.3">
      <c r="A174" s="18" t="s">
        <v>161</v>
      </c>
      <c r="B174" s="18">
        <v>145</v>
      </c>
      <c r="C174" s="18"/>
      <c r="D174" s="18">
        <v>22</v>
      </c>
      <c r="E174" s="18"/>
      <c r="F174" s="18"/>
      <c r="G174" s="18"/>
      <c r="H174" s="19">
        <v>41829.319444444445</v>
      </c>
      <c r="I174" s="7"/>
      <c r="J174" s="1" t="s">
        <v>6</v>
      </c>
      <c r="K174" s="1" t="s">
        <v>1877</v>
      </c>
      <c r="L174" t="s">
        <v>162</v>
      </c>
      <c r="M174" t="s">
        <v>1391</v>
      </c>
      <c r="N174" s="1" t="s">
        <v>160</v>
      </c>
      <c r="O174" s="1" t="str">
        <f t="shared" si="14"/>
        <v>T2_Voltage [V]</v>
      </c>
      <c r="Q174" s="57" t="s">
        <v>4757</v>
      </c>
      <c r="R174" s="1" t="s">
        <v>4574</v>
      </c>
      <c r="S174" s="46" t="s">
        <v>4406</v>
      </c>
      <c r="T174" s="46" t="s">
        <v>4538</v>
      </c>
      <c r="U174" s="46" t="s">
        <v>4409</v>
      </c>
      <c r="V174" s="1" t="s">
        <v>4543</v>
      </c>
      <c r="X174" s="1" t="s">
        <v>4582</v>
      </c>
      <c r="Y174" s="59" t="s">
        <v>4815</v>
      </c>
      <c r="AB174" s="1">
        <v>11</v>
      </c>
      <c r="AC174" s="1">
        <v>14</v>
      </c>
      <c r="AI174" s="1">
        <v>652261.80000000005</v>
      </c>
      <c r="AJ174" s="1">
        <v>5772996.2999999998</v>
      </c>
      <c r="AN174" s="1" t="s">
        <v>3316</v>
      </c>
      <c r="AO174" s="21" t="s">
        <v>3262</v>
      </c>
      <c r="AP174" s="21" t="s">
        <v>3263</v>
      </c>
      <c r="AQ174" s="21" t="s">
        <v>3258</v>
      </c>
      <c r="AW174" s="1" t="s">
        <v>3393</v>
      </c>
    </row>
    <row r="175" spans="1:49" x14ac:dyDescent="0.3">
      <c r="A175" s="18" t="s">
        <v>163</v>
      </c>
      <c r="B175" s="18">
        <v>146</v>
      </c>
      <c r="C175" s="18"/>
      <c r="D175" s="18">
        <v>5.5</v>
      </c>
      <c r="E175" s="18"/>
      <c r="F175" s="18"/>
      <c r="G175" s="18"/>
      <c r="H175" s="19">
        <v>41809.743055555555</v>
      </c>
      <c r="I175" s="7"/>
      <c r="J175" s="1" t="s">
        <v>8</v>
      </c>
      <c r="K175" s="1" t="s">
        <v>1878</v>
      </c>
      <c r="L175" t="s">
        <v>164</v>
      </c>
      <c r="M175" t="s">
        <v>1392</v>
      </c>
      <c r="N175" s="1" t="s">
        <v>160</v>
      </c>
      <c r="O175" s="1" t="str">
        <f t="shared" si="14"/>
        <v>T3_Voltage [V]</v>
      </c>
      <c r="Q175" s="57" t="s">
        <v>4758</v>
      </c>
      <c r="R175" s="1" t="s">
        <v>4575</v>
      </c>
      <c r="S175" s="46" t="s">
        <v>4406</v>
      </c>
      <c r="T175" s="46" t="s">
        <v>4538</v>
      </c>
      <c r="U175" s="46" t="s">
        <v>4409</v>
      </c>
      <c r="V175" s="1" t="s">
        <v>4543</v>
      </c>
      <c r="X175" s="1" t="s">
        <v>4583</v>
      </c>
      <c r="Y175" s="59" t="s">
        <v>4815</v>
      </c>
      <c r="AB175" s="1">
        <v>11</v>
      </c>
      <c r="AC175" s="1">
        <v>14</v>
      </c>
      <c r="AI175" s="1">
        <v>652261.80000000005</v>
      </c>
      <c r="AJ175" s="1">
        <v>5772996.2999999998</v>
      </c>
      <c r="AN175" s="1" t="s">
        <v>3316</v>
      </c>
      <c r="AO175" s="21" t="s">
        <v>3262</v>
      </c>
      <c r="AP175" s="21" t="s">
        <v>3263</v>
      </c>
      <c r="AQ175" s="21" t="s">
        <v>3258</v>
      </c>
      <c r="AW175" s="1" t="s">
        <v>3393</v>
      </c>
    </row>
    <row r="176" spans="1:49" ht="66.599999999999994" x14ac:dyDescent="0.3">
      <c r="A176" s="20" t="s">
        <v>1466</v>
      </c>
      <c r="B176" s="18">
        <v>147</v>
      </c>
      <c r="C176" s="18"/>
      <c r="D176" s="20">
        <v>1</v>
      </c>
      <c r="E176" s="20"/>
      <c r="F176" s="20"/>
      <c r="G176" s="20"/>
      <c r="H176" s="19">
        <v>41872.597222222219</v>
      </c>
      <c r="I176" s="7"/>
      <c r="J176" s="1" t="s">
        <v>35</v>
      </c>
      <c r="K176" s="1" t="s">
        <v>1879</v>
      </c>
      <c r="L176" t="s">
        <v>1445</v>
      </c>
      <c r="M176" t="s">
        <v>1469</v>
      </c>
      <c r="N176" s="1" t="s">
        <v>15</v>
      </c>
      <c r="O176" s="1" t="str">
        <f t="shared" si="14"/>
        <v>LI840_CellTemp [degC]</v>
      </c>
      <c r="Q176" s="58" t="s">
        <v>4942</v>
      </c>
      <c r="R176" s="1" t="s">
        <v>4576</v>
      </c>
      <c r="S176" s="46" t="s">
        <v>4406</v>
      </c>
      <c r="T176" s="46" t="s">
        <v>4538</v>
      </c>
      <c r="U176" s="1" t="s">
        <v>4941</v>
      </c>
      <c r="V176" s="1" t="s">
        <v>4543</v>
      </c>
      <c r="Y176" s="59" t="s">
        <v>4815</v>
      </c>
      <c r="AB176" s="1">
        <v>50</v>
      </c>
      <c r="AC176" s="1">
        <v>54</v>
      </c>
      <c r="AF176" s="21" t="s">
        <v>3663</v>
      </c>
      <c r="AI176" s="1">
        <v>652261.80000000005</v>
      </c>
      <c r="AJ176" s="1">
        <v>5772996.2999999998</v>
      </c>
      <c r="AN176" s="1" t="s">
        <v>3316</v>
      </c>
      <c r="AO176" s="21" t="s">
        <v>3262</v>
      </c>
      <c r="AP176" s="21" t="s">
        <v>3263</v>
      </c>
      <c r="AQ176" s="21" t="s">
        <v>3258</v>
      </c>
    </row>
    <row r="177" spans="1:52" x14ac:dyDescent="0.3">
      <c r="A177" s="18" t="s">
        <v>2634</v>
      </c>
      <c r="B177" s="18">
        <v>148</v>
      </c>
      <c r="C177" s="18"/>
      <c r="D177" s="18">
        <v>49</v>
      </c>
      <c r="E177" s="18"/>
      <c r="F177" s="18"/>
      <c r="G177" s="18"/>
      <c r="H177" s="19">
        <v>41949.583333333336</v>
      </c>
      <c r="I177" s="7"/>
      <c r="J177" s="1" t="s">
        <v>1489</v>
      </c>
      <c r="K177" s="1" t="s">
        <v>1880</v>
      </c>
      <c r="L177" t="s">
        <v>1486</v>
      </c>
      <c r="M177" t="s">
        <v>1649</v>
      </c>
      <c r="N177" t="s">
        <v>160</v>
      </c>
      <c r="O177" s="1" t="str">
        <f t="shared" si="14"/>
        <v>T6_Voltage [V]</v>
      </c>
      <c r="Q177" s="91" t="s">
        <v>5934</v>
      </c>
      <c r="R177" s="84" t="s">
        <v>5220</v>
      </c>
      <c r="S177" s="46" t="s">
        <v>4406</v>
      </c>
      <c r="T177" s="46" t="s">
        <v>4538</v>
      </c>
      <c r="U177" s="46" t="s">
        <v>4409</v>
      </c>
      <c r="V177" s="1" t="s">
        <v>4543</v>
      </c>
      <c r="X177" s="1" t="s">
        <v>4584</v>
      </c>
      <c r="Y177" s="59" t="s">
        <v>4815</v>
      </c>
      <c r="AB177" s="1">
        <v>11.5</v>
      </c>
      <c r="AC177" s="1">
        <v>13</v>
      </c>
      <c r="AG177"/>
      <c r="AI177" s="1">
        <v>652261.80000000005</v>
      </c>
      <c r="AJ177" s="1">
        <v>5772996.2999999998</v>
      </c>
      <c r="AN177" s="1" t="s">
        <v>3316</v>
      </c>
      <c r="AO177" s="21" t="s">
        <v>3262</v>
      </c>
      <c r="AP177" s="21" t="s">
        <v>3263</v>
      </c>
      <c r="AQ177" s="21" t="s">
        <v>3258</v>
      </c>
      <c r="AW177" s="1" t="s">
        <v>3393</v>
      </c>
    </row>
    <row r="178" spans="1:52" ht="53.4" x14ac:dyDescent="0.3">
      <c r="A178" s="18" t="s">
        <v>166</v>
      </c>
      <c r="B178" s="18">
        <v>149</v>
      </c>
      <c r="C178" s="18"/>
      <c r="D178" s="18">
        <v>49</v>
      </c>
      <c r="E178" s="18"/>
      <c r="F178" s="18"/>
      <c r="G178" s="18"/>
      <c r="H178" s="7">
        <v>41794</v>
      </c>
      <c r="I178" s="7"/>
      <c r="J178" s="1" t="s">
        <v>3</v>
      </c>
      <c r="K178" s="1" t="s">
        <v>1723</v>
      </c>
      <c r="L178" s="1" t="s">
        <v>167</v>
      </c>
      <c r="M178" s="1" t="s">
        <v>167</v>
      </c>
      <c r="N178" s="1" t="s">
        <v>130</v>
      </c>
      <c r="O178" s="1" t="str">
        <f t="shared" si="14"/>
        <v>LWDR [W/m**2]</v>
      </c>
      <c r="P178" t="s">
        <v>6875</v>
      </c>
      <c r="Q178" s="57" t="s">
        <v>4759</v>
      </c>
      <c r="R178" s="1" t="s">
        <v>4573</v>
      </c>
      <c r="S178" s="46" t="s">
        <v>4403</v>
      </c>
      <c r="T178" s="46"/>
      <c r="U178" t="s">
        <v>4439</v>
      </c>
      <c r="V178" s="1" t="s">
        <v>4543</v>
      </c>
      <c r="X178" s="46" t="s">
        <v>4436</v>
      </c>
      <c r="Y178" s="59" t="s">
        <v>4815</v>
      </c>
      <c r="AA178" s="1" t="s">
        <v>4660</v>
      </c>
      <c r="AB178" s="1">
        <v>180</v>
      </c>
      <c r="AC178" s="1">
        <v>520</v>
      </c>
      <c r="AF178" t="s">
        <v>2656</v>
      </c>
      <c r="AI178" s="1">
        <v>652261.80000000005</v>
      </c>
      <c r="AJ178" s="1">
        <v>5772996.2999999998</v>
      </c>
      <c r="AL178">
        <v>20</v>
      </c>
      <c r="AM178">
        <v>50</v>
      </c>
      <c r="AN178" s="1" t="s">
        <v>3316</v>
      </c>
      <c r="AO178" s="21" t="s">
        <v>3262</v>
      </c>
      <c r="AP178" s="21" t="s">
        <v>3263</v>
      </c>
      <c r="AQ178" s="21" t="s">
        <v>3258</v>
      </c>
      <c r="AR178" s="21" t="s">
        <v>3757</v>
      </c>
      <c r="AT178" s="39" t="s">
        <v>3583</v>
      </c>
      <c r="AU178" s="61" t="s">
        <v>4975</v>
      </c>
    </row>
    <row r="179" spans="1:52" ht="53.4" x14ac:dyDescent="0.3">
      <c r="A179" s="18" t="s">
        <v>168</v>
      </c>
      <c r="B179" s="18">
        <v>150</v>
      </c>
      <c r="C179" s="18"/>
      <c r="D179" s="18">
        <v>49</v>
      </c>
      <c r="E179" s="18"/>
      <c r="F179" s="18"/>
      <c r="G179" s="18"/>
      <c r="H179" s="7">
        <v>41794</v>
      </c>
      <c r="I179" s="7"/>
      <c r="J179" s="1" t="s">
        <v>3</v>
      </c>
      <c r="K179" s="1" t="s">
        <v>1723</v>
      </c>
      <c r="L179" s="1" t="s">
        <v>169</v>
      </c>
      <c r="M179" s="1" t="s">
        <v>169</v>
      </c>
      <c r="N179" s="1" t="s">
        <v>130</v>
      </c>
      <c r="O179" s="1" t="str">
        <f t="shared" si="14"/>
        <v>LWUR [W/m**2]</v>
      </c>
      <c r="P179" t="s">
        <v>6876</v>
      </c>
      <c r="Q179" s="57" t="s">
        <v>4760</v>
      </c>
      <c r="R179" s="1" t="s">
        <v>4573</v>
      </c>
      <c r="S179" s="46" t="s">
        <v>4403</v>
      </c>
      <c r="T179" s="46"/>
      <c r="U179" t="s">
        <v>4440</v>
      </c>
      <c r="V179" s="1" t="s">
        <v>4543</v>
      </c>
      <c r="X179" s="46" t="s">
        <v>4436</v>
      </c>
      <c r="Y179" s="59" t="s">
        <v>4815</v>
      </c>
      <c r="AB179" s="1">
        <v>220</v>
      </c>
      <c r="AC179" s="1">
        <v>600</v>
      </c>
      <c r="AF179" t="s">
        <v>2657</v>
      </c>
      <c r="AI179" s="1">
        <v>652261.80000000005</v>
      </c>
      <c r="AJ179" s="1">
        <v>5772996.2999999998</v>
      </c>
      <c r="AL179">
        <v>20</v>
      </c>
      <c r="AM179">
        <v>50</v>
      </c>
      <c r="AN179" s="1" t="s">
        <v>3316</v>
      </c>
      <c r="AO179" s="21" t="s">
        <v>3262</v>
      </c>
      <c r="AP179" s="21" t="s">
        <v>3263</v>
      </c>
      <c r="AQ179" s="21" t="s">
        <v>3258</v>
      </c>
      <c r="AR179" s="21" t="s">
        <v>3757</v>
      </c>
      <c r="AT179" s="39" t="s">
        <v>3583</v>
      </c>
      <c r="AU179" s="61" t="s">
        <v>4975</v>
      </c>
    </row>
    <row r="180" spans="1:52" ht="28.8" x14ac:dyDescent="0.3">
      <c r="A180" s="18" t="s">
        <v>2471</v>
      </c>
      <c r="B180" s="18">
        <v>151</v>
      </c>
      <c r="C180" s="18"/>
      <c r="D180" s="18">
        <v>49</v>
      </c>
      <c r="E180" s="18"/>
      <c r="F180" s="18"/>
      <c r="G180" s="18"/>
      <c r="H180" s="19">
        <v>41794.736111111109</v>
      </c>
      <c r="I180" s="7"/>
      <c r="J180" s="1" t="s">
        <v>3</v>
      </c>
      <c r="K180" s="1" t="s">
        <v>1723</v>
      </c>
      <c r="L180" s="1" t="s">
        <v>3633</v>
      </c>
      <c r="M180" t="s">
        <v>1710</v>
      </c>
      <c r="N180" s="1" t="s">
        <v>130</v>
      </c>
      <c r="O180" s="1" t="str">
        <f t="shared" si="14"/>
        <v>Rn [W/m**2]</v>
      </c>
      <c r="Q180" s="57" t="s">
        <v>4761</v>
      </c>
      <c r="R180" s="1" t="s">
        <v>4573</v>
      </c>
      <c r="S180" s="46" t="s">
        <v>4403</v>
      </c>
      <c r="T180" s="46"/>
      <c r="U180" t="s">
        <v>4454</v>
      </c>
      <c r="V180" s="1" t="s">
        <v>4543</v>
      </c>
      <c r="Y180" s="59" t="s">
        <v>4815</v>
      </c>
      <c r="Z180" t="s">
        <v>4561</v>
      </c>
      <c r="AA180"/>
      <c r="AB180">
        <v>-500</v>
      </c>
      <c r="AC180">
        <v>1200</v>
      </c>
      <c r="AF180" s="1" t="s">
        <v>3292</v>
      </c>
      <c r="AI180" s="1">
        <v>652261.80000000005</v>
      </c>
      <c r="AJ180" s="1">
        <v>5772996.2999999998</v>
      </c>
      <c r="AL180">
        <v>20</v>
      </c>
      <c r="AM180">
        <v>50</v>
      </c>
      <c r="AN180" s="1" t="s">
        <v>3316</v>
      </c>
      <c r="AO180" s="21" t="s">
        <v>3262</v>
      </c>
      <c r="AP180" s="21" t="s">
        <v>3263</v>
      </c>
      <c r="AQ180" s="21" t="s">
        <v>3258</v>
      </c>
      <c r="AR180" s="1" t="s">
        <v>3633</v>
      </c>
    </row>
    <row r="181" spans="1:52" ht="53.4" x14ac:dyDescent="0.3">
      <c r="A181" s="3" t="s">
        <v>171</v>
      </c>
      <c r="B181" s="18">
        <v>152</v>
      </c>
      <c r="C181" s="18"/>
      <c r="D181" s="3">
        <v>14.2</v>
      </c>
      <c r="E181" s="3"/>
      <c r="F181" s="3"/>
      <c r="G181" s="3"/>
      <c r="H181" s="19">
        <v>41835.729166666664</v>
      </c>
      <c r="I181" s="7"/>
      <c r="J181" s="1" t="s">
        <v>6</v>
      </c>
      <c r="K181" s="1" t="s">
        <v>1877</v>
      </c>
      <c r="L181" t="s">
        <v>1615</v>
      </c>
      <c r="M181" t="s">
        <v>172</v>
      </c>
      <c r="N181" s="1" t="s">
        <v>173</v>
      </c>
      <c r="O181" s="1" t="str">
        <f t="shared" si="14"/>
        <v>PARD14 [umol/m**2 s]</v>
      </c>
      <c r="Q181" s="57" t="s">
        <v>4762</v>
      </c>
      <c r="R181" s="1" t="s">
        <v>4574</v>
      </c>
      <c r="S181" s="46" t="s">
        <v>4403</v>
      </c>
      <c r="T181" s="46"/>
      <c r="U181" s="31" t="s">
        <v>4532</v>
      </c>
      <c r="V181" s="1" t="s">
        <v>4543</v>
      </c>
      <c r="Y181" s="59" t="s">
        <v>4815</v>
      </c>
      <c r="AB181" s="1">
        <v>-20</v>
      </c>
      <c r="AC181" s="1">
        <v>2500</v>
      </c>
      <c r="AD181" s="1">
        <v>0</v>
      </c>
      <c r="AI181" s="1">
        <v>652261.80000000005</v>
      </c>
      <c r="AJ181" s="1">
        <v>5772996.2999999998</v>
      </c>
      <c r="AN181" s="1" t="s">
        <v>3316</v>
      </c>
      <c r="AO181" s="21" t="s">
        <v>3262</v>
      </c>
      <c r="AP181" s="21" t="s">
        <v>3263</v>
      </c>
      <c r="AQ181" s="21" t="s">
        <v>3258</v>
      </c>
      <c r="AR181" s="21" t="s">
        <v>3670</v>
      </c>
    </row>
    <row r="182" spans="1:52" ht="53.4" x14ac:dyDescent="0.3">
      <c r="A182" s="3" t="s">
        <v>174</v>
      </c>
      <c r="B182" s="18">
        <v>153</v>
      </c>
      <c r="C182" s="18"/>
      <c r="D182" s="3">
        <v>22</v>
      </c>
      <c r="E182" s="3"/>
      <c r="F182" s="3"/>
      <c r="G182" s="3"/>
      <c r="H182" s="19">
        <v>41842.583333333336</v>
      </c>
      <c r="I182" s="7"/>
      <c r="J182" s="1" t="s">
        <v>6</v>
      </c>
      <c r="K182" s="1" t="s">
        <v>1877</v>
      </c>
      <c r="L182" t="s">
        <v>1614</v>
      </c>
      <c r="M182" t="s">
        <v>175</v>
      </c>
      <c r="N182" s="1" t="s">
        <v>173</v>
      </c>
      <c r="O182" s="1" t="str">
        <f t="shared" si="14"/>
        <v>PARD22 [umol/m**2 s]</v>
      </c>
      <c r="Q182" s="57" t="s">
        <v>4763</v>
      </c>
      <c r="R182" s="1" t="s">
        <v>4574</v>
      </c>
      <c r="S182" s="46" t="s">
        <v>4403</v>
      </c>
      <c r="T182" s="46"/>
      <c r="U182" s="31" t="s">
        <v>4532</v>
      </c>
      <c r="V182" s="1" t="s">
        <v>4543</v>
      </c>
      <c r="Y182" s="59" t="s">
        <v>4815</v>
      </c>
      <c r="AB182" s="1">
        <v>-20</v>
      </c>
      <c r="AC182" s="1">
        <v>2500</v>
      </c>
      <c r="AD182" s="1">
        <v>0</v>
      </c>
      <c r="AI182" s="1">
        <v>652261.80000000005</v>
      </c>
      <c r="AJ182" s="1">
        <v>5772996.2999999998</v>
      </c>
      <c r="AN182" s="1" t="s">
        <v>3316</v>
      </c>
      <c r="AO182" s="21" t="s">
        <v>3262</v>
      </c>
      <c r="AP182" s="21" t="s">
        <v>3263</v>
      </c>
      <c r="AQ182" s="21" t="s">
        <v>3258</v>
      </c>
      <c r="AR182" s="21" t="s">
        <v>3670</v>
      </c>
    </row>
    <row r="183" spans="1:52" ht="53.4" x14ac:dyDescent="0.3">
      <c r="A183" s="3" t="s">
        <v>176</v>
      </c>
      <c r="B183" s="18">
        <v>154</v>
      </c>
      <c r="C183" s="18"/>
      <c r="D183" s="3">
        <v>2</v>
      </c>
      <c r="E183" s="3"/>
      <c r="F183" s="3"/>
      <c r="G183" s="3"/>
      <c r="H183" s="19">
        <v>41821.652777777781</v>
      </c>
      <c r="I183" s="7"/>
      <c r="J183" s="1" t="s">
        <v>8</v>
      </c>
      <c r="K183" s="1" t="s">
        <v>1878</v>
      </c>
      <c r="L183" t="s">
        <v>1492</v>
      </c>
      <c r="M183" t="s">
        <v>177</v>
      </c>
      <c r="N183" s="1" t="s">
        <v>173</v>
      </c>
      <c r="O183" s="1" t="str">
        <f t="shared" si="14"/>
        <v>PARD02 [umol/m**2 s]</v>
      </c>
      <c r="Q183" s="57" t="s">
        <v>4764</v>
      </c>
      <c r="R183" s="1" t="s">
        <v>4575</v>
      </c>
      <c r="S183" s="46" t="s">
        <v>4403</v>
      </c>
      <c r="T183" s="46"/>
      <c r="U183" s="31" t="s">
        <v>4532</v>
      </c>
      <c r="V183" s="1" t="s">
        <v>4543</v>
      </c>
      <c r="Y183" s="59" t="s">
        <v>4815</v>
      </c>
      <c r="AB183" s="1">
        <v>-20</v>
      </c>
      <c r="AC183" s="1">
        <v>2500</v>
      </c>
      <c r="AD183" s="1">
        <v>0</v>
      </c>
      <c r="AI183" s="1">
        <v>652261.80000000005</v>
      </c>
      <c r="AJ183" s="1">
        <v>5772996.2999999998</v>
      </c>
      <c r="AN183" s="1" t="s">
        <v>3316</v>
      </c>
      <c r="AO183" s="21" t="s">
        <v>3262</v>
      </c>
      <c r="AP183" s="21" t="s">
        <v>3263</v>
      </c>
      <c r="AQ183" s="21" t="s">
        <v>3258</v>
      </c>
      <c r="AR183" s="21" t="s">
        <v>3670</v>
      </c>
    </row>
    <row r="184" spans="1:52" ht="53.4" x14ac:dyDescent="0.3">
      <c r="A184" s="3" t="s">
        <v>178</v>
      </c>
      <c r="B184" s="18">
        <v>155</v>
      </c>
      <c r="C184" s="18"/>
      <c r="D184" s="3">
        <v>4</v>
      </c>
      <c r="E184" s="3"/>
      <c r="F184" s="3"/>
      <c r="G184" s="3"/>
      <c r="H184" s="19">
        <v>41809.743055555555</v>
      </c>
      <c r="I184" s="7"/>
      <c r="J184" s="1" t="s">
        <v>8</v>
      </c>
      <c r="K184" s="1" t="s">
        <v>1878</v>
      </c>
      <c r="L184" t="s">
        <v>1493</v>
      </c>
      <c r="M184" t="s">
        <v>179</v>
      </c>
      <c r="N184" s="1" t="s">
        <v>173</v>
      </c>
      <c r="O184" s="1" t="str">
        <f t="shared" si="14"/>
        <v>PARD04 [umol/m**2 s]</v>
      </c>
      <c r="Q184" s="57" t="s">
        <v>4765</v>
      </c>
      <c r="R184" s="1" t="s">
        <v>4575</v>
      </c>
      <c r="S184" s="46" t="s">
        <v>4403</v>
      </c>
      <c r="T184" s="46"/>
      <c r="U184" s="31" t="s">
        <v>4532</v>
      </c>
      <c r="V184" s="1" t="s">
        <v>4543</v>
      </c>
      <c r="Y184" s="59" t="s">
        <v>4815</v>
      </c>
      <c r="AB184" s="1">
        <v>-20</v>
      </c>
      <c r="AC184" s="1">
        <v>2500</v>
      </c>
      <c r="AD184" s="1">
        <v>0</v>
      </c>
      <c r="AI184" s="1">
        <v>652261.80000000005</v>
      </c>
      <c r="AJ184" s="1">
        <v>5772996.2999999998</v>
      </c>
      <c r="AN184" s="1" t="s">
        <v>3316</v>
      </c>
      <c r="AO184" s="21" t="s">
        <v>3262</v>
      </c>
      <c r="AP184" s="21" t="s">
        <v>3263</v>
      </c>
      <c r="AQ184" s="21" t="s">
        <v>3258</v>
      </c>
      <c r="AR184" s="21" t="s">
        <v>3670</v>
      </c>
    </row>
    <row r="185" spans="1:52" ht="106.2" x14ac:dyDescent="0.3">
      <c r="A185" s="3" t="s">
        <v>180</v>
      </c>
      <c r="B185" s="18">
        <v>156</v>
      </c>
      <c r="C185" s="18"/>
      <c r="D185" s="3">
        <v>49</v>
      </c>
      <c r="E185" s="3"/>
      <c r="F185" s="3"/>
      <c r="G185" s="3"/>
      <c r="H185" s="19">
        <v>41821.486111111109</v>
      </c>
      <c r="I185" s="7"/>
      <c r="J185" s="1" t="s">
        <v>3</v>
      </c>
      <c r="K185" s="1" t="s">
        <v>1723</v>
      </c>
      <c r="L185" s="1" t="s">
        <v>181</v>
      </c>
      <c r="M185" s="1" t="s">
        <v>182</v>
      </c>
      <c r="N185" s="1" t="s">
        <v>173</v>
      </c>
      <c r="O185" s="1" t="str">
        <f t="shared" si="14"/>
        <v>PARD50 [umol/m**2 s]</v>
      </c>
      <c r="P185" t="s">
        <v>6880</v>
      </c>
      <c r="Q185" s="57" t="s">
        <v>4766</v>
      </c>
      <c r="R185" s="1" t="s">
        <v>4573</v>
      </c>
      <c r="S185" s="46" t="s">
        <v>4403</v>
      </c>
      <c r="T185" s="46"/>
      <c r="U185" s="31" t="s">
        <v>4532</v>
      </c>
      <c r="V185" s="1" t="s">
        <v>4543</v>
      </c>
      <c r="Y185" s="59" t="s">
        <v>4815</v>
      </c>
      <c r="Z185" t="s">
        <v>4563</v>
      </c>
      <c r="AA185"/>
      <c r="AB185" s="1">
        <v>-20</v>
      </c>
      <c r="AC185" s="1">
        <v>2500</v>
      </c>
      <c r="AD185" s="1">
        <v>0</v>
      </c>
      <c r="AF185" s="1" t="s">
        <v>1758</v>
      </c>
      <c r="AG185" s="1" t="s">
        <v>6101</v>
      </c>
      <c r="AI185" s="1">
        <v>652261.80000000005</v>
      </c>
      <c r="AJ185" s="1">
        <v>5772996.2999999998</v>
      </c>
      <c r="AL185">
        <v>20</v>
      </c>
      <c r="AM185">
        <v>50</v>
      </c>
      <c r="AN185" s="1" t="s">
        <v>3316</v>
      </c>
      <c r="AO185" s="21" t="s">
        <v>3262</v>
      </c>
      <c r="AP185" s="21" t="s">
        <v>3263</v>
      </c>
      <c r="AQ185" s="21" t="s">
        <v>3258</v>
      </c>
      <c r="AR185" s="21" t="s">
        <v>3670</v>
      </c>
      <c r="AS185" s="21"/>
      <c r="AT185" s="21"/>
      <c r="AU185" s="21"/>
      <c r="AV185" s="21"/>
      <c r="AW185" s="21" t="s">
        <v>3274</v>
      </c>
      <c r="AX185" s="21" t="s">
        <v>3271</v>
      </c>
      <c r="AZ185" s="21" t="s">
        <v>3273</v>
      </c>
    </row>
    <row r="186" spans="1:52" ht="53.4" x14ac:dyDescent="0.3">
      <c r="A186" s="3" t="s">
        <v>183</v>
      </c>
      <c r="B186" s="18">
        <v>157</v>
      </c>
      <c r="C186" s="18"/>
      <c r="D186" s="3">
        <v>49</v>
      </c>
      <c r="E186" s="3"/>
      <c r="F186" s="3"/>
      <c r="G186" s="3"/>
      <c r="H186" s="19">
        <v>41821.486111111109</v>
      </c>
      <c r="I186" s="7"/>
      <c r="J186" s="1" t="s">
        <v>3</v>
      </c>
      <c r="K186" s="1" t="s">
        <v>1723</v>
      </c>
      <c r="L186" s="1" t="s">
        <v>184</v>
      </c>
      <c r="M186" s="1" t="s">
        <v>185</v>
      </c>
      <c r="N186" s="1" t="s">
        <v>173</v>
      </c>
      <c r="O186" s="1" t="str">
        <f t="shared" ref="O186:O268" si="17">CONCATENATE(M186," [",N186,"]")</f>
        <v>PARU50 [umol/m**2 s]</v>
      </c>
      <c r="P186" t="s">
        <v>6881</v>
      </c>
      <c r="Q186" s="57" t="s">
        <v>4767</v>
      </c>
      <c r="R186" s="1" t="s">
        <v>4573</v>
      </c>
      <c r="S186" s="46" t="s">
        <v>4403</v>
      </c>
      <c r="T186" s="46"/>
      <c r="U186" s="31" t="s">
        <v>4533</v>
      </c>
      <c r="V186" s="1" t="s">
        <v>4543</v>
      </c>
      <c r="Y186" s="59" t="s">
        <v>4815</v>
      </c>
      <c r="AB186" s="1">
        <v>-20</v>
      </c>
      <c r="AC186" s="1">
        <v>1500</v>
      </c>
      <c r="AD186" s="1">
        <v>0</v>
      </c>
      <c r="AF186" s="1" t="s">
        <v>1758</v>
      </c>
      <c r="AI186" s="1">
        <v>652261.80000000005</v>
      </c>
      <c r="AJ186" s="1">
        <v>5772996.2999999998</v>
      </c>
      <c r="AL186">
        <v>20</v>
      </c>
      <c r="AM186">
        <v>50</v>
      </c>
      <c r="AN186" s="1" t="s">
        <v>3316</v>
      </c>
      <c r="AO186" s="21" t="s">
        <v>3262</v>
      </c>
      <c r="AP186" s="21" t="s">
        <v>3263</v>
      </c>
      <c r="AQ186" s="21" t="s">
        <v>3258</v>
      </c>
      <c r="AR186" s="21" t="s">
        <v>3670</v>
      </c>
    </row>
    <row r="187" spans="1:52" ht="53.4" x14ac:dyDescent="0.3">
      <c r="A187" s="3" t="s">
        <v>186</v>
      </c>
      <c r="B187" s="18">
        <v>158</v>
      </c>
      <c r="C187" s="18"/>
      <c r="D187" s="3">
        <v>8</v>
      </c>
      <c r="E187" s="3"/>
      <c r="F187" s="3"/>
      <c r="G187" s="3"/>
      <c r="H187" s="19">
        <v>41809.743055555555</v>
      </c>
      <c r="I187" s="7"/>
      <c r="J187" s="1" t="s">
        <v>8</v>
      </c>
      <c r="K187" s="1" t="s">
        <v>1878</v>
      </c>
      <c r="L187" t="s">
        <v>1494</v>
      </c>
      <c r="M187" t="s">
        <v>459</v>
      </c>
      <c r="N187" s="1" t="s">
        <v>173</v>
      </c>
      <c r="O187" s="1" t="str">
        <f t="shared" si="17"/>
        <v>PARD08 [umol/m**2 s]</v>
      </c>
      <c r="Q187" s="57" t="s">
        <v>4768</v>
      </c>
      <c r="R187" s="1" t="s">
        <v>4575</v>
      </c>
      <c r="S187" s="46" t="s">
        <v>4403</v>
      </c>
      <c r="T187" s="46"/>
      <c r="U187" s="31" t="s">
        <v>4532</v>
      </c>
      <c r="V187" s="1" t="s">
        <v>4543</v>
      </c>
      <c r="Y187" s="59" t="s">
        <v>4815</v>
      </c>
      <c r="AB187" s="1">
        <v>-20</v>
      </c>
      <c r="AC187" s="1">
        <v>2500</v>
      </c>
      <c r="AD187" s="1">
        <v>0</v>
      </c>
      <c r="AF187" s="1" t="s">
        <v>1781</v>
      </c>
      <c r="AI187" s="1">
        <v>652261.80000000005</v>
      </c>
      <c r="AJ187" s="1">
        <v>5772996.2999999998</v>
      </c>
      <c r="AL187">
        <v>20</v>
      </c>
      <c r="AM187">
        <v>50</v>
      </c>
      <c r="AN187" s="1" t="s">
        <v>3316</v>
      </c>
      <c r="AO187" s="21" t="s">
        <v>3262</v>
      </c>
      <c r="AP187" s="21" t="s">
        <v>3263</v>
      </c>
      <c r="AQ187" s="21" t="s">
        <v>3258</v>
      </c>
      <c r="AR187" s="21" t="s">
        <v>3670</v>
      </c>
    </row>
    <row r="188" spans="1:52" ht="53.4" x14ac:dyDescent="0.3">
      <c r="A188" s="3" t="s">
        <v>187</v>
      </c>
      <c r="B188" s="18">
        <v>159</v>
      </c>
      <c r="C188" s="18"/>
      <c r="D188" s="3">
        <v>8</v>
      </c>
      <c r="E188" s="3"/>
      <c r="F188" s="3"/>
      <c r="G188" s="3"/>
      <c r="H188" s="19">
        <v>41809.743055555555</v>
      </c>
      <c r="I188" s="7"/>
      <c r="J188" s="1" t="s">
        <v>8</v>
      </c>
      <c r="K188" s="1" t="s">
        <v>1878</v>
      </c>
      <c r="L188" t="s">
        <v>1495</v>
      </c>
      <c r="M188" t="s">
        <v>460</v>
      </c>
      <c r="N188" s="1" t="s">
        <v>173</v>
      </c>
      <c r="O188" s="1" t="str">
        <f t="shared" si="17"/>
        <v>PARU08 [umol/m**2 s]</v>
      </c>
      <c r="Q188" s="57" t="s">
        <v>4769</v>
      </c>
      <c r="R188" s="1" t="s">
        <v>4575</v>
      </c>
      <c r="S188" s="46" t="s">
        <v>4403</v>
      </c>
      <c r="T188" s="46"/>
      <c r="U188" s="31" t="s">
        <v>4533</v>
      </c>
      <c r="V188" s="1" t="s">
        <v>4543</v>
      </c>
      <c r="Y188" s="59" t="s">
        <v>4815</v>
      </c>
      <c r="AB188" s="1">
        <v>-20</v>
      </c>
      <c r="AC188" s="1">
        <v>1500</v>
      </c>
      <c r="AD188" s="1">
        <v>0</v>
      </c>
      <c r="AF188" s="1" t="s">
        <v>1781</v>
      </c>
      <c r="AI188" s="1">
        <v>652261.80000000005</v>
      </c>
      <c r="AJ188" s="1">
        <v>5772996.2999999998</v>
      </c>
      <c r="AN188" s="1" t="s">
        <v>3316</v>
      </c>
      <c r="AO188" s="21" t="s">
        <v>3262</v>
      </c>
      <c r="AP188" s="21" t="s">
        <v>3263</v>
      </c>
      <c r="AQ188" s="21" t="s">
        <v>3258</v>
      </c>
      <c r="AR188" s="21" t="s">
        <v>3670</v>
      </c>
    </row>
    <row r="189" spans="1:52" x14ac:dyDescent="0.3">
      <c r="A189" s="18" t="s">
        <v>2518</v>
      </c>
      <c r="B189" s="18">
        <v>160</v>
      </c>
      <c r="C189" s="18"/>
      <c r="D189" s="18">
        <v>1</v>
      </c>
      <c r="E189" s="18"/>
      <c r="F189" s="18"/>
      <c r="G189" s="18"/>
      <c r="H189" s="19">
        <v>41810.388888888891</v>
      </c>
      <c r="I189" s="7"/>
      <c r="J189" s="1" t="s">
        <v>8</v>
      </c>
      <c r="K189" s="1" t="s">
        <v>1878</v>
      </c>
      <c r="L189" s="1" t="s">
        <v>3633</v>
      </c>
      <c r="M189" s="1" t="s">
        <v>1780</v>
      </c>
      <c r="N189" s="1" t="s">
        <v>449</v>
      </c>
      <c r="O189" s="1" t="str">
        <f t="shared" si="17"/>
        <v>Tpot01 [K]</v>
      </c>
      <c r="Q189" s="57" t="s">
        <v>4770</v>
      </c>
      <c r="R189" s="1" t="s">
        <v>4575</v>
      </c>
      <c r="S189" s="46" t="s">
        <v>4403</v>
      </c>
      <c r="T189" s="46"/>
      <c r="U189" t="s">
        <v>4522</v>
      </c>
      <c r="V189" s="1" t="s">
        <v>4543</v>
      </c>
      <c r="Y189" s="59" t="s">
        <v>4815</v>
      </c>
      <c r="AF189" t="s">
        <v>3300</v>
      </c>
      <c r="AI189" s="1">
        <v>652261.80000000005</v>
      </c>
      <c r="AJ189" s="1">
        <v>5772996.2999999998</v>
      </c>
      <c r="AN189" s="1" t="s">
        <v>3316</v>
      </c>
      <c r="AO189" s="21" t="s">
        <v>3262</v>
      </c>
      <c r="AP189" s="21" t="s">
        <v>3263</v>
      </c>
      <c r="AQ189" s="21" t="s">
        <v>3258</v>
      </c>
      <c r="AR189" s="1" t="s">
        <v>3633</v>
      </c>
    </row>
    <row r="190" spans="1:52" x14ac:dyDescent="0.3">
      <c r="A190" s="18" t="s">
        <v>2516</v>
      </c>
      <c r="B190" s="18">
        <v>161</v>
      </c>
      <c r="C190" s="18"/>
      <c r="D190" s="18">
        <v>2</v>
      </c>
      <c r="E190" s="18"/>
      <c r="F190" s="18"/>
      <c r="G190" s="18"/>
      <c r="H190" s="19">
        <v>41810.388888888891</v>
      </c>
      <c r="I190" s="7"/>
      <c r="J190" s="1" t="s">
        <v>8</v>
      </c>
      <c r="K190" s="1" t="s">
        <v>1878</v>
      </c>
      <c r="L190" s="1" t="s">
        <v>3633</v>
      </c>
      <c r="M190" s="1" t="s">
        <v>1778</v>
      </c>
      <c r="N190" s="1" t="s">
        <v>449</v>
      </c>
      <c r="O190" s="1" t="str">
        <f t="shared" si="17"/>
        <v>Tpot02 [K]</v>
      </c>
      <c r="Q190" s="57" t="s">
        <v>4279</v>
      </c>
      <c r="R190" s="1" t="s">
        <v>4575</v>
      </c>
      <c r="S190" s="46" t="s">
        <v>4403</v>
      </c>
      <c r="T190" s="46"/>
      <c r="U190" t="s">
        <v>4522</v>
      </c>
      <c r="V190" s="1" t="s">
        <v>4543</v>
      </c>
      <c r="Y190" s="59" t="s">
        <v>4815</v>
      </c>
      <c r="AF190" t="s">
        <v>1395</v>
      </c>
      <c r="AI190" s="1">
        <v>652261.80000000005</v>
      </c>
      <c r="AJ190" s="1">
        <v>5772996.2999999998</v>
      </c>
      <c r="AN190" s="1" t="s">
        <v>3316</v>
      </c>
      <c r="AO190" s="21" t="s">
        <v>3262</v>
      </c>
      <c r="AP190" s="21" t="s">
        <v>3263</v>
      </c>
      <c r="AQ190" s="21" t="s">
        <v>3258</v>
      </c>
      <c r="AR190" s="1" t="s">
        <v>3633</v>
      </c>
    </row>
    <row r="191" spans="1:52" x14ac:dyDescent="0.3">
      <c r="A191" s="18" t="s">
        <v>2514</v>
      </c>
      <c r="B191" s="18">
        <v>162</v>
      </c>
      <c r="C191" s="18"/>
      <c r="D191" s="18">
        <v>4</v>
      </c>
      <c r="E191" s="18"/>
      <c r="F191" s="18"/>
      <c r="G191" s="18"/>
      <c r="H191" s="19">
        <v>41810.388888888891</v>
      </c>
      <c r="I191" s="7"/>
      <c r="J191" s="1" t="s">
        <v>8</v>
      </c>
      <c r="K191" s="1" t="s">
        <v>1878</v>
      </c>
      <c r="L191" s="1" t="s">
        <v>3633</v>
      </c>
      <c r="M191" s="1" t="s">
        <v>1776</v>
      </c>
      <c r="N191" s="1" t="s">
        <v>449</v>
      </c>
      <c r="O191" s="1" t="str">
        <f t="shared" si="17"/>
        <v>Tpot04 [K]</v>
      </c>
      <c r="Q191" s="57" t="s">
        <v>4771</v>
      </c>
      <c r="R191" s="1" t="s">
        <v>4575</v>
      </c>
      <c r="S191" s="46" t="s">
        <v>4403</v>
      </c>
      <c r="T191" s="46"/>
      <c r="U191" t="s">
        <v>4522</v>
      </c>
      <c r="V191" s="1" t="s">
        <v>4543</v>
      </c>
      <c r="Y191" s="59" t="s">
        <v>4815</v>
      </c>
      <c r="AF191" s="18" t="s">
        <v>3299</v>
      </c>
      <c r="AI191" s="1">
        <v>652261.80000000005</v>
      </c>
      <c r="AJ191" s="1">
        <v>5772996.2999999998</v>
      </c>
      <c r="AN191" s="1" t="s">
        <v>3316</v>
      </c>
      <c r="AO191" s="21" t="s">
        <v>3262</v>
      </c>
      <c r="AP191" s="21" t="s">
        <v>3263</v>
      </c>
      <c r="AQ191" s="21" t="s">
        <v>3258</v>
      </c>
      <c r="AR191" s="1" t="s">
        <v>3633</v>
      </c>
    </row>
    <row r="192" spans="1:52" ht="28.8" x14ac:dyDescent="0.3">
      <c r="A192" s="18" t="s">
        <v>2501</v>
      </c>
      <c r="B192" s="18">
        <v>163</v>
      </c>
      <c r="C192" s="18"/>
      <c r="D192" s="18">
        <v>49</v>
      </c>
      <c r="E192" s="18"/>
      <c r="F192" s="18"/>
      <c r="G192" s="18"/>
      <c r="H192" s="19">
        <v>41816.576388888891</v>
      </c>
      <c r="I192" s="7"/>
      <c r="J192" s="1" t="s">
        <v>3</v>
      </c>
      <c r="K192" s="1" t="s">
        <v>1723</v>
      </c>
      <c r="L192" s="1" t="s">
        <v>3633</v>
      </c>
      <c r="M192" t="s">
        <v>448</v>
      </c>
      <c r="N192" s="1" t="s">
        <v>449</v>
      </c>
      <c r="O192" s="1" t="str">
        <f t="shared" si="17"/>
        <v>Tpot50 [K]</v>
      </c>
      <c r="Q192" s="57" t="s">
        <v>4772</v>
      </c>
      <c r="R192" s="1" t="s">
        <v>4573</v>
      </c>
      <c r="S192" s="46" t="s">
        <v>4403</v>
      </c>
      <c r="T192" s="46"/>
      <c r="U192" t="s">
        <v>4522</v>
      </c>
      <c r="V192" s="1" t="s">
        <v>4543</v>
      </c>
      <c r="Y192" s="59" t="s">
        <v>4815</v>
      </c>
      <c r="AF192" s="18" t="s">
        <v>3295</v>
      </c>
      <c r="AI192" s="1">
        <v>652261.80000000005</v>
      </c>
      <c r="AJ192" s="1">
        <v>5772996.2999999998</v>
      </c>
      <c r="AN192" s="1" t="s">
        <v>3316</v>
      </c>
      <c r="AO192" s="21" t="s">
        <v>3262</v>
      </c>
      <c r="AP192" s="21" t="s">
        <v>3263</v>
      </c>
      <c r="AQ192" s="21" t="s">
        <v>3258</v>
      </c>
      <c r="AR192" s="1" t="s">
        <v>3633</v>
      </c>
    </row>
    <row r="193" spans="1:50" ht="28.8" x14ac:dyDescent="0.3">
      <c r="A193" s="18" t="s">
        <v>2524</v>
      </c>
      <c r="B193" s="18">
        <v>164</v>
      </c>
      <c r="C193" s="18"/>
      <c r="D193" s="18">
        <v>8</v>
      </c>
      <c r="E193" s="18"/>
      <c r="F193" s="18"/>
      <c r="G193" s="18"/>
      <c r="H193" s="19">
        <v>41810.388888888891</v>
      </c>
      <c r="I193" s="7"/>
      <c r="J193" s="1" t="s">
        <v>8</v>
      </c>
      <c r="K193" s="1" t="s">
        <v>1878</v>
      </c>
      <c r="L193" s="1" t="s">
        <v>3633</v>
      </c>
      <c r="M193" s="1" t="s">
        <v>1774</v>
      </c>
      <c r="N193" s="1" t="s">
        <v>449</v>
      </c>
      <c r="O193" s="1" t="str">
        <f t="shared" si="17"/>
        <v>Tpot08 [K]</v>
      </c>
      <c r="Q193" s="57" t="s">
        <v>4773</v>
      </c>
      <c r="R193" s="1" t="s">
        <v>4575</v>
      </c>
      <c r="S193" s="46" t="s">
        <v>4403</v>
      </c>
      <c r="T193" s="46"/>
      <c r="U193" t="s">
        <v>4522</v>
      </c>
      <c r="V193" s="1" t="s">
        <v>4543</v>
      </c>
      <c r="Y193" s="59" t="s">
        <v>4815</v>
      </c>
      <c r="AF193" s="18" t="s">
        <v>3298</v>
      </c>
      <c r="AI193" s="1">
        <v>652261.80000000005</v>
      </c>
      <c r="AJ193" s="1">
        <v>5772996.2999999998</v>
      </c>
      <c r="AN193" s="1" t="s">
        <v>3316</v>
      </c>
      <c r="AO193" s="21" t="s">
        <v>3262</v>
      </c>
      <c r="AP193" s="21" t="s">
        <v>3263</v>
      </c>
      <c r="AQ193" s="21" t="s">
        <v>3258</v>
      </c>
      <c r="AR193" s="1" t="s">
        <v>3633</v>
      </c>
    </row>
    <row r="194" spans="1:50" ht="86.4" x14ac:dyDescent="0.3">
      <c r="A194" s="18" t="s">
        <v>189</v>
      </c>
      <c r="B194" s="18">
        <v>165</v>
      </c>
      <c r="C194" s="18"/>
      <c r="D194" s="18">
        <v>50</v>
      </c>
      <c r="E194" s="18"/>
      <c r="F194" s="18"/>
      <c r="G194" s="18"/>
      <c r="H194" s="7">
        <v>41816</v>
      </c>
      <c r="I194" s="7"/>
      <c r="J194" s="1" t="s">
        <v>3</v>
      </c>
      <c r="K194" s="1" t="s">
        <v>1723</v>
      </c>
      <c r="L194" s="1" t="s">
        <v>190</v>
      </c>
      <c r="M194" t="s">
        <v>1490</v>
      </c>
      <c r="N194" s="1" t="s">
        <v>50</v>
      </c>
      <c r="O194" s="1" t="str">
        <f t="shared" si="17"/>
        <v>precip50 [mm]</v>
      </c>
      <c r="P194" t="s">
        <v>4564</v>
      </c>
      <c r="Q194" s="57" t="s">
        <v>4774</v>
      </c>
      <c r="R194" s="1" t="s">
        <v>4573</v>
      </c>
      <c r="S194" s="46" t="s">
        <v>4403</v>
      </c>
      <c r="T194" s="46"/>
      <c r="U194" t="s">
        <v>4427</v>
      </c>
      <c r="V194" s="1" t="s">
        <v>4545</v>
      </c>
      <c r="Y194" s="59" t="s">
        <v>4815</v>
      </c>
      <c r="Z194" t="s">
        <v>4564</v>
      </c>
      <c r="AA194" s="26" t="s">
        <v>4655</v>
      </c>
      <c r="AB194" s="1">
        <v>0</v>
      </c>
      <c r="AC194" s="1">
        <v>35</v>
      </c>
      <c r="AG194" t="s">
        <v>6444</v>
      </c>
      <c r="AH194" s="18" t="s">
        <v>3538</v>
      </c>
      <c r="AI194" s="1">
        <v>652261.80000000005</v>
      </c>
      <c r="AJ194" s="1">
        <v>5772996.2999999998</v>
      </c>
      <c r="AL194">
        <v>20</v>
      </c>
      <c r="AM194">
        <v>50</v>
      </c>
      <c r="AN194" s="1" t="s">
        <v>3316</v>
      </c>
      <c r="AO194" s="21" t="s">
        <v>3262</v>
      </c>
      <c r="AP194" s="21" t="s">
        <v>3263</v>
      </c>
      <c r="AQ194" s="21" t="s">
        <v>3258</v>
      </c>
      <c r="AW194" s="18" t="s">
        <v>3537</v>
      </c>
      <c r="AX194" s="1" t="s">
        <v>3539</v>
      </c>
    </row>
    <row r="195" spans="1:50" ht="86.4" x14ac:dyDescent="0.3">
      <c r="A195" s="18" t="s">
        <v>2453</v>
      </c>
      <c r="B195" s="18">
        <v>166</v>
      </c>
      <c r="C195" s="18"/>
      <c r="D195" s="18">
        <v>2</v>
      </c>
      <c r="E195" s="18"/>
      <c r="F195" s="18"/>
      <c r="G195" s="18"/>
      <c r="H195" s="7">
        <v>41533</v>
      </c>
      <c r="I195" s="7">
        <v>41810</v>
      </c>
      <c r="J195" s="1" t="s">
        <v>95</v>
      </c>
      <c r="K195" s="1" t="s">
        <v>2434</v>
      </c>
      <c r="L195" t="s">
        <v>2442</v>
      </c>
      <c r="M195" t="s">
        <v>2452</v>
      </c>
      <c r="N195" s="1" t="s">
        <v>50</v>
      </c>
      <c r="O195" s="1" t="str">
        <f t="shared" si="17"/>
        <v>precip02WXT [mm]</v>
      </c>
      <c r="Q195" s="90" t="s">
        <v>4686</v>
      </c>
      <c r="R195" s="1" t="s">
        <v>5051</v>
      </c>
      <c r="S195" s="46" t="s">
        <v>4403</v>
      </c>
      <c r="T195" s="46"/>
      <c r="U195" t="s">
        <v>4427</v>
      </c>
      <c r="V195" s="1" t="s">
        <v>4545</v>
      </c>
      <c r="Y195" s="59" t="s">
        <v>4850</v>
      </c>
      <c r="AB195" s="1">
        <v>0</v>
      </c>
      <c r="AI195">
        <v>652195.57119575294</v>
      </c>
      <c r="AJ195">
        <v>5772980.9206317998</v>
      </c>
      <c r="AL195">
        <v>20</v>
      </c>
      <c r="AM195">
        <v>50</v>
      </c>
      <c r="AN195" s="1" t="s">
        <v>3316</v>
      </c>
      <c r="AO195" s="21" t="s">
        <v>3262</v>
      </c>
      <c r="AP195" s="21" t="s">
        <v>3263</v>
      </c>
      <c r="AQ195" s="21" t="s">
        <v>3258</v>
      </c>
      <c r="AW195" s="18" t="s">
        <v>3537</v>
      </c>
      <c r="AX195" s="1" t="s">
        <v>3539</v>
      </c>
    </row>
    <row r="196" spans="1:50" ht="86.4" x14ac:dyDescent="0.3">
      <c r="A196" s="18" t="s">
        <v>2194</v>
      </c>
      <c r="B196" s="18">
        <v>167</v>
      </c>
      <c r="C196" s="18"/>
      <c r="D196" s="18">
        <v>9</v>
      </c>
      <c r="E196" s="18"/>
      <c r="F196" s="18"/>
      <c r="G196" s="18"/>
      <c r="H196" s="19">
        <v>41810.402777777781</v>
      </c>
      <c r="I196" s="7"/>
      <c r="J196" s="1" t="s">
        <v>8</v>
      </c>
      <c r="K196" s="1" t="s">
        <v>1878</v>
      </c>
      <c r="L196" t="s">
        <v>1633</v>
      </c>
      <c r="M196" t="s">
        <v>1506</v>
      </c>
      <c r="N196" s="1" t="s">
        <v>50</v>
      </c>
      <c r="O196" s="1" t="str">
        <f t="shared" si="17"/>
        <v>precip08WXT [mm]</v>
      </c>
      <c r="Q196" s="57" t="s">
        <v>4775</v>
      </c>
      <c r="R196" s="1" t="s">
        <v>4575</v>
      </c>
      <c r="S196" s="46" t="s">
        <v>4403</v>
      </c>
      <c r="T196" s="46"/>
      <c r="U196" t="s">
        <v>4427</v>
      </c>
      <c r="V196" s="1" t="s">
        <v>4545</v>
      </c>
      <c r="Y196" s="59" t="s">
        <v>4815</v>
      </c>
      <c r="AB196" s="1">
        <v>0</v>
      </c>
      <c r="AC196" s="1">
        <v>35</v>
      </c>
      <c r="AG196" t="s">
        <v>1490</v>
      </c>
      <c r="AI196" s="1">
        <v>652261.80000000005</v>
      </c>
      <c r="AJ196" s="1">
        <v>5772996.2999999998</v>
      </c>
      <c r="AL196">
        <v>20</v>
      </c>
      <c r="AM196">
        <v>50</v>
      </c>
      <c r="AN196" s="1" t="s">
        <v>3316</v>
      </c>
      <c r="AO196" s="21" t="s">
        <v>3262</v>
      </c>
      <c r="AP196" s="21" t="s">
        <v>3263</v>
      </c>
      <c r="AQ196" s="21" t="s">
        <v>3258</v>
      </c>
      <c r="AW196" s="18" t="s">
        <v>3537</v>
      </c>
      <c r="AX196" s="1" t="s">
        <v>3539</v>
      </c>
    </row>
    <row r="197" spans="1:50" x14ac:dyDescent="0.3">
      <c r="A197" s="20" t="s">
        <v>1461</v>
      </c>
      <c r="B197" s="18">
        <v>168</v>
      </c>
      <c r="C197" s="18"/>
      <c r="D197" s="20">
        <v>14.2</v>
      </c>
      <c r="E197" s="20"/>
      <c r="F197" s="20"/>
      <c r="G197" s="20"/>
      <c r="H197" s="19">
        <v>41872.597222222219</v>
      </c>
      <c r="I197" s="7"/>
      <c r="J197" s="1" t="s">
        <v>35</v>
      </c>
      <c r="K197" s="1" t="s">
        <v>1879</v>
      </c>
      <c r="L197" t="s">
        <v>1440</v>
      </c>
      <c r="M197" t="s">
        <v>1451</v>
      </c>
      <c r="N197" s="1" t="s">
        <v>1456</v>
      </c>
      <c r="O197" s="1" t="str">
        <f t="shared" si="17"/>
        <v>Flow_14m [sl/m]</v>
      </c>
      <c r="Q197" s="58" t="s">
        <v>4944</v>
      </c>
      <c r="R197" s="1" t="s">
        <v>4576</v>
      </c>
      <c r="S197" s="46" t="s">
        <v>4406</v>
      </c>
      <c r="T197" s="46" t="s">
        <v>4538</v>
      </c>
      <c r="U197" s="1" t="s">
        <v>4943</v>
      </c>
      <c r="V197" s="1" t="s">
        <v>4543</v>
      </c>
      <c r="Y197" s="59" t="s">
        <v>4815</v>
      </c>
      <c r="AB197" s="1">
        <v>0.3</v>
      </c>
      <c r="AC197" s="1">
        <v>1.2</v>
      </c>
      <c r="AF197" t="s">
        <v>3654</v>
      </c>
      <c r="AI197" s="1">
        <v>652261.80000000005</v>
      </c>
      <c r="AJ197" s="1">
        <v>5772996.2999999998</v>
      </c>
      <c r="AN197" s="1" t="s">
        <v>3316</v>
      </c>
      <c r="AO197" s="21" t="s">
        <v>3262</v>
      </c>
      <c r="AP197" s="21" t="s">
        <v>3263</v>
      </c>
      <c r="AQ197" s="21" t="s">
        <v>3258</v>
      </c>
    </row>
    <row r="198" spans="1:50" x14ac:dyDescent="0.3">
      <c r="A198" s="20" t="s">
        <v>6624</v>
      </c>
      <c r="B198" s="18"/>
      <c r="C198" s="18"/>
      <c r="D198" s="1">
        <v>0.1</v>
      </c>
      <c r="E198" s="20"/>
      <c r="F198" s="20"/>
      <c r="G198" s="20"/>
      <c r="H198" s="19">
        <v>43265.423611111109</v>
      </c>
      <c r="I198" s="7"/>
      <c r="J198" s="1" t="s">
        <v>35</v>
      </c>
      <c r="K198" s="1" t="s">
        <v>1879</v>
      </c>
      <c r="L198" t="s">
        <v>6626</v>
      </c>
      <c r="M198" t="s">
        <v>6628</v>
      </c>
      <c r="N198" s="1" t="s">
        <v>1456</v>
      </c>
      <c r="O198" s="1" t="str">
        <f t="shared" si="17"/>
        <v>Flow_001m [sl/m]</v>
      </c>
      <c r="Q198" s="58"/>
      <c r="S198" s="46"/>
      <c r="T198" s="46"/>
      <c r="Y198" s="59" t="s">
        <v>4815</v>
      </c>
      <c r="AB198" s="1">
        <v>0.3</v>
      </c>
      <c r="AC198" s="1">
        <v>1.1499999999999999</v>
      </c>
      <c r="AF198"/>
      <c r="AI198" s="1">
        <v>652261.80000000005</v>
      </c>
      <c r="AJ198" s="1">
        <v>5772996.2999999998</v>
      </c>
      <c r="AN198" s="1" t="s">
        <v>3316</v>
      </c>
      <c r="AO198" s="21" t="s">
        <v>3262</v>
      </c>
      <c r="AP198" s="21" t="s">
        <v>3263</v>
      </c>
      <c r="AQ198" s="21" t="s">
        <v>3258</v>
      </c>
    </row>
    <row r="199" spans="1:50" x14ac:dyDescent="0.3">
      <c r="A199" s="20" t="s">
        <v>6625</v>
      </c>
      <c r="B199" s="18"/>
      <c r="C199" s="18"/>
      <c r="D199" s="1">
        <v>0.4</v>
      </c>
      <c r="E199" s="20"/>
      <c r="F199" s="20"/>
      <c r="G199" s="20"/>
      <c r="H199" s="19">
        <v>43265.423611111109</v>
      </c>
      <c r="I199" s="7"/>
      <c r="J199" s="1" t="s">
        <v>35</v>
      </c>
      <c r="K199" s="1" t="s">
        <v>1879</v>
      </c>
      <c r="L199" t="s">
        <v>6627</v>
      </c>
      <c r="M199" t="s">
        <v>6629</v>
      </c>
      <c r="N199" s="1" t="s">
        <v>1456</v>
      </c>
      <c r="O199" s="1" t="str">
        <f t="shared" si="17"/>
        <v>Flow_004m [sl/m]</v>
      </c>
      <c r="Q199" s="58"/>
      <c r="S199" s="46"/>
      <c r="T199" s="46"/>
      <c r="Y199" s="59" t="s">
        <v>4815</v>
      </c>
      <c r="AB199" s="1">
        <v>0.3</v>
      </c>
      <c r="AC199" s="1">
        <v>1.1499999999999999</v>
      </c>
      <c r="AF199"/>
      <c r="AI199" s="1">
        <v>652261.80000000005</v>
      </c>
      <c r="AJ199" s="1">
        <v>5772996.2999999998</v>
      </c>
      <c r="AN199" s="1" t="s">
        <v>3316</v>
      </c>
      <c r="AO199" s="21" t="s">
        <v>3262</v>
      </c>
      <c r="AP199" s="21" t="s">
        <v>3263</v>
      </c>
      <c r="AQ199" s="21" t="s">
        <v>3258</v>
      </c>
    </row>
    <row r="200" spans="1:50" x14ac:dyDescent="0.3">
      <c r="A200" s="20" t="s">
        <v>1457</v>
      </c>
      <c r="B200" s="18">
        <v>169</v>
      </c>
      <c r="C200" s="18"/>
      <c r="D200" s="20">
        <v>1</v>
      </c>
      <c r="E200" s="20"/>
      <c r="F200" s="20"/>
      <c r="G200" s="20"/>
      <c r="H200" s="19">
        <v>41872.597222222219</v>
      </c>
      <c r="I200" s="7"/>
      <c r="J200" s="1" t="s">
        <v>35</v>
      </c>
      <c r="K200" s="1" t="s">
        <v>1879</v>
      </c>
      <c r="L200" t="s">
        <v>1436</v>
      </c>
      <c r="M200" t="s">
        <v>1447</v>
      </c>
      <c r="N200" s="1" t="s">
        <v>1456</v>
      </c>
      <c r="O200" s="1" t="str">
        <f t="shared" si="17"/>
        <v>Flow_01m [sl/m]</v>
      </c>
      <c r="Q200" s="58" t="s">
        <v>4945</v>
      </c>
      <c r="R200" s="1" t="s">
        <v>4576</v>
      </c>
      <c r="S200" s="46" t="s">
        <v>4406</v>
      </c>
      <c r="T200" s="46" t="s">
        <v>4538</v>
      </c>
      <c r="U200" s="1" t="s">
        <v>4943</v>
      </c>
      <c r="V200" s="1" t="s">
        <v>4543</v>
      </c>
      <c r="Y200" s="59" t="s">
        <v>4815</v>
      </c>
      <c r="AB200" s="1">
        <v>0.3</v>
      </c>
      <c r="AC200" s="1">
        <v>1.1499999999999999</v>
      </c>
      <c r="AF200" t="s">
        <v>3655</v>
      </c>
      <c r="AI200" s="1">
        <v>652261.80000000005</v>
      </c>
      <c r="AJ200" s="1">
        <v>5772996.2999999998</v>
      </c>
      <c r="AN200" s="1" t="s">
        <v>3316</v>
      </c>
      <c r="AO200" s="21" t="s">
        <v>3262</v>
      </c>
      <c r="AP200" s="21" t="s">
        <v>3263</v>
      </c>
      <c r="AQ200" s="21" t="s">
        <v>3258</v>
      </c>
    </row>
    <row r="201" spans="1:50" x14ac:dyDescent="0.3">
      <c r="A201" s="20" t="s">
        <v>6630</v>
      </c>
      <c r="B201" s="18"/>
      <c r="C201" s="18"/>
      <c r="D201" s="20">
        <v>10</v>
      </c>
      <c r="E201" s="20"/>
      <c r="F201" s="20"/>
      <c r="G201" s="20"/>
      <c r="H201" s="19">
        <v>43265.423611111109</v>
      </c>
      <c r="I201" s="7"/>
      <c r="J201" s="1" t="s">
        <v>35</v>
      </c>
      <c r="K201" s="1" t="s">
        <v>1879</v>
      </c>
      <c r="L201" t="s">
        <v>6631</v>
      </c>
      <c r="M201" t="s">
        <v>6632</v>
      </c>
      <c r="N201" s="1" t="s">
        <v>1456</v>
      </c>
      <c r="O201" s="1" t="str">
        <f t="shared" ref="O201" si="18">CONCATENATE(M201," [",N201,"]")</f>
        <v>Flow_10m [sl/m]</v>
      </c>
      <c r="Q201" s="58"/>
      <c r="S201" s="46"/>
      <c r="T201" s="46"/>
      <c r="Y201" s="59" t="s">
        <v>4815</v>
      </c>
      <c r="AB201" s="1">
        <v>0.3</v>
      </c>
      <c r="AC201" s="1">
        <v>1.1499999999999999</v>
      </c>
      <c r="AF201"/>
      <c r="AI201" s="1">
        <v>652261.80000000005</v>
      </c>
      <c r="AJ201" s="1">
        <v>5772996.2999999998</v>
      </c>
      <c r="AN201" s="1" t="s">
        <v>3316</v>
      </c>
      <c r="AO201" s="21" t="s">
        <v>3262</v>
      </c>
      <c r="AP201" s="21" t="s">
        <v>3263</v>
      </c>
      <c r="AQ201" s="21" t="s">
        <v>3258</v>
      </c>
    </row>
    <row r="202" spans="1:50" x14ac:dyDescent="0.3">
      <c r="A202" s="20" t="s">
        <v>1462</v>
      </c>
      <c r="B202" s="18">
        <v>170</v>
      </c>
      <c r="C202" s="18"/>
      <c r="D202" s="20">
        <v>22</v>
      </c>
      <c r="E202" s="20"/>
      <c r="F202" s="20"/>
      <c r="G202" s="20"/>
      <c r="H202" s="19">
        <v>41872.597222222219</v>
      </c>
      <c r="I202" s="7"/>
      <c r="J202" s="1" t="s">
        <v>35</v>
      </c>
      <c r="K202" s="1" t="s">
        <v>1879</v>
      </c>
      <c r="L202" t="s">
        <v>1441</v>
      </c>
      <c r="M202" t="s">
        <v>1452</v>
      </c>
      <c r="N202" s="1" t="s">
        <v>1456</v>
      </c>
      <c r="O202" s="1" t="str">
        <f t="shared" si="17"/>
        <v>Flow_22m [sl/m]</v>
      </c>
      <c r="Q202" s="58" t="s">
        <v>4946</v>
      </c>
      <c r="R202" s="1" t="s">
        <v>4576</v>
      </c>
      <c r="S202" s="46" t="s">
        <v>4406</v>
      </c>
      <c r="T202" s="46" t="s">
        <v>4538</v>
      </c>
      <c r="U202" s="1" t="s">
        <v>4943</v>
      </c>
      <c r="V202" s="1" t="s">
        <v>4543</v>
      </c>
      <c r="Y202" s="59" t="s">
        <v>4815</v>
      </c>
      <c r="AB202" s="1">
        <v>0.3</v>
      </c>
      <c r="AC202" s="1">
        <v>1.1499999999999999</v>
      </c>
      <c r="AF202" t="s">
        <v>3656</v>
      </c>
      <c r="AI202" s="1">
        <v>652261.80000000005</v>
      </c>
      <c r="AJ202" s="1">
        <v>5772996.2999999998</v>
      </c>
      <c r="AN202" s="1" t="s">
        <v>3316</v>
      </c>
      <c r="AO202" s="21" t="s">
        <v>3262</v>
      </c>
      <c r="AP202" s="21" t="s">
        <v>3263</v>
      </c>
      <c r="AQ202" s="21" t="s">
        <v>3258</v>
      </c>
    </row>
    <row r="203" spans="1:50" x14ac:dyDescent="0.3">
      <c r="A203" s="20" t="s">
        <v>1463</v>
      </c>
      <c r="B203" s="18">
        <v>171</v>
      </c>
      <c r="C203" s="18"/>
      <c r="D203" s="20">
        <v>29</v>
      </c>
      <c r="E203" s="20"/>
      <c r="F203" s="20"/>
      <c r="G203" s="20"/>
      <c r="H203" s="19">
        <v>41872.597222222219</v>
      </c>
      <c r="I203" s="7"/>
      <c r="J203" s="1" t="s">
        <v>35</v>
      </c>
      <c r="K203" s="1" t="s">
        <v>1879</v>
      </c>
      <c r="L203" t="s">
        <v>1442</v>
      </c>
      <c r="M203" t="s">
        <v>1453</v>
      </c>
      <c r="N203" s="1" t="s">
        <v>1456</v>
      </c>
      <c r="O203" s="1" t="str">
        <f t="shared" si="17"/>
        <v>Flow_29m [sl/m]</v>
      </c>
      <c r="Q203" s="58" t="s">
        <v>4947</v>
      </c>
      <c r="R203" s="1" t="s">
        <v>4576</v>
      </c>
      <c r="S203" s="46" t="s">
        <v>4406</v>
      </c>
      <c r="T203" s="46" t="s">
        <v>4538</v>
      </c>
      <c r="U203" s="1" t="s">
        <v>4943</v>
      </c>
      <c r="V203" s="1" t="s">
        <v>4543</v>
      </c>
      <c r="Y203" s="59" t="s">
        <v>4815</v>
      </c>
      <c r="AB203" s="1">
        <v>0.3</v>
      </c>
      <c r="AC203" s="1">
        <v>1.1499999999999999</v>
      </c>
      <c r="AF203" t="s">
        <v>3657</v>
      </c>
      <c r="AI203" s="1">
        <v>652261.80000000005</v>
      </c>
      <c r="AJ203" s="1">
        <v>5772996.2999999998</v>
      </c>
      <c r="AN203" s="1" t="s">
        <v>3316</v>
      </c>
      <c r="AO203" s="21" t="s">
        <v>3262</v>
      </c>
      <c r="AP203" s="21" t="s">
        <v>3263</v>
      </c>
      <c r="AQ203" s="21" t="s">
        <v>3258</v>
      </c>
    </row>
    <row r="204" spans="1:50" x14ac:dyDescent="0.3">
      <c r="A204" s="20" t="s">
        <v>1458</v>
      </c>
      <c r="B204" s="18">
        <v>172</v>
      </c>
      <c r="C204" s="18"/>
      <c r="D204" s="20">
        <v>2</v>
      </c>
      <c r="E204" s="20"/>
      <c r="F204" s="20"/>
      <c r="G204" s="20"/>
      <c r="H204" s="19">
        <v>41872.597222222219</v>
      </c>
      <c r="I204" s="7"/>
      <c r="J204" s="1" t="s">
        <v>35</v>
      </c>
      <c r="K204" s="1" t="s">
        <v>1879</v>
      </c>
      <c r="L204" t="s">
        <v>1437</v>
      </c>
      <c r="M204" t="s">
        <v>1448</v>
      </c>
      <c r="N204" s="1" t="s">
        <v>1456</v>
      </c>
      <c r="O204" s="1" t="str">
        <f t="shared" si="17"/>
        <v>Flow_02m [sl/m]</v>
      </c>
      <c r="Q204" s="58" t="s">
        <v>4948</v>
      </c>
      <c r="R204" s="1" t="s">
        <v>4576</v>
      </c>
      <c r="S204" s="46" t="s">
        <v>4406</v>
      </c>
      <c r="T204" s="46" t="s">
        <v>4538</v>
      </c>
      <c r="U204" s="1" t="s">
        <v>4943</v>
      </c>
      <c r="V204" s="1" t="s">
        <v>4543</v>
      </c>
      <c r="Y204" s="59" t="s">
        <v>4815</v>
      </c>
      <c r="AB204" s="1">
        <v>0.3</v>
      </c>
      <c r="AC204" s="1">
        <v>1.1499999999999999</v>
      </c>
      <c r="AF204" t="s">
        <v>3658</v>
      </c>
      <c r="AI204" s="1">
        <v>652261.80000000005</v>
      </c>
      <c r="AJ204" s="1">
        <v>5772996.2999999998</v>
      </c>
      <c r="AN204" s="1" t="s">
        <v>3316</v>
      </c>
      <c r="AO204" s="21" t="s">
        <v>3262</v>
      </c>
      <c r="AP204" s="21" t="s">
        <v>3263</v>
      </c>
      <c r="AQ204" s="21" t="s">
        <v>3258</v>
      </c>
    </row>
    <row r="205" spans="1:50" x14ac:dyDescent="0.3">
      <c r="A205" s="20" t="s">
        <v>1464</v>
      </c>
      <c r="B205" s="18">
        <v>173</v>
      </c>
      <c r="C205" s="18"/>
      <c r="D205" s="20">
        <v>33</v>
      </c>
      <c r="E205" s="20"/>
      <c r="F205" s="20"/>
      <c r="G205" s="20"/>
      <c r="H205" s="19">
        <v>41872.597222222219</v>
      </c>
      <c r="I205" s="19">
        <v>43265.347222222219</v>
      </c>
      <c r="J205" s="1" t="s">
        <v>35</v>
      </c>
      <c r="K205" s="1" t="s">
        <v>1879</v>
      </c>
      <c r="L205" t="s">
        <v>1443</v>
      </c>
      <c r="M205" t="s">
        <v>1454</v>
      </c>
      <c r="N205" s="1" t="s">
        <v>1456</v>
      </c>
      <c r="O205" s="1" t="str">
        <f t="shared" si="17"/>
        <v>Flow_33m [sl/m]</v>
      </c>
      <c r="Q205" s="58" t="s">
        <v>4949</v>
      </c>
      <c r="R205" s="1" t="s">
        <v>4576</v>
      </c>
      <c r="S205" s="46" t="s">
        <v>4406</v>
      </c>
      <c r="T205" s="46" t="s">
        <v>4538</v>
      </c>
      <c r="U205" s="1" t="s">
        <v>4943</v>
      </c>
      <c r="V205" s="1" t="s">
        <v>4543</v>
      </c>
      <c r="Y205" s="59" t="s">
        <v>4815</v>
      </c>
      <c r="AB205" s="1">
        <v>0.3</v>
      </c>
      <c r="AC205" s="1">
        <v>1.1499999999999999</v>
      </c>
      <c r="AF205" t="s">
        <v>3659</v>
      </c>
      <c r="AI205" s="1">
        <v>652261.80000000005</v>
      </c>
      <c r="AJ205" s="1">
        <v>5772996.2999999998</v>
      </c>
      <c r="AN205" s="1" t="s">
        <v>3316</v>
      </c>
      <c r="AO205" s="21" t="s">
        <v>3262</v>
      </c>
      <c r="AP205" s="21" t="s">
        <v>3263</v>
      </c>
      <c r="AQ205" s="21" t="s">
        <v>3258</v>
      </c>
    </row>
    <row r="206" spans="1:50" x14ac:dyDescent="0.3">
      <c r="A206" s="20" t="s">
        <v>6633</v>
      </c>
      <c r="B206" s="18"/>
      <c r="C206" s="18"/>
      <c r="D206" s="20">
        <v>38</v>
      </c>
      <c r="E206" s="20"/>
      <c r="F206" s="20"/>
      <c r="G206" s="20"/>
      <c r="H206" s="19">
        <v>43265.423611111109</v>
      </c>
      <c r="I206" s="7"/>
      <c r="J206" s="1" t="s">
        <v>35</v>
      </c>
      <c r="K206" s="1" t="s">
        <v>1879</v>
      </c>
      <c r="L206" t="s">
        <v>6634</v>
      </c>
      <c r="M206" t="s">
        <v>6635</v>
      </c>
      <c r="N206" s="1" t="s">
        <v>1456</v>
      </c>
      <c r="O206" s="1" t="str">
        <f t="shared" ref="O206" si="19">CONCATENATE(M206," [",N206,"]")</f>
        <v>Flow_38m [sl/m]</v>
      </c>
      <c r="Q206" s="58"/>
      <c r="S206" s="46"/>
      <c r="T206" s="46"/>
      <c r="Y206" s="59" t="s">
        <v>4815</v>
      </c>
      <c r="AB206" s="1">
        <v>0.3</v>
      </c>
      <c r="AC206" s="1">
        <v>1.1499999999999999</v>
      </c>
      <c r="AF206"/>
      <c r="AI206" s="1">
        <v>652261.80000000005</v>
      </c>
      <c r="AJ206" s="1">
        <v>5772996.2999999998</v>
      </c>
      <c r="AN206" s="1" t="s">
        <v>3316</v>
      </c>
      <c r="AO206" s="21" t="s">
        <v>3262</v>
      </c>
      <c r="AP206" s="21" t="s">
        <v>3263</v>
      </c>
      <c r="AQ206" s="21" t="s">
        <v>3258</v>
      </c>
    </row>
    <row r="207" spans="1:50" x14ac:dyDescent="0.3">
      <c r="A207" s="20" t="s">
        <v>1465</v>
      </c>
      <c r="B207" s="18">
        <v>174</v>
      </c>
      <c r="C207" s="18"/>
      <c r="D207" s="20">
        <v>49</v>
      </c>
      <c r="E207" s="20"/>
      <c r="F207" s="20"/>
      <c r="G207" s="20"/>
      <c r="H207" s="19">
        <v>41872.597222222219</v>
      </c>
      <c r="I207" s="19">
        <v>43265.347222222219</v>
      </c>
      <c r="J207" s="1" t="s">
        <v>35</v>
      </c>
      <c r="K207" s="1" t="s">
        <v>1879</v>
      </c>
      <c r="L207" t="s">
        <v>1444</v>
      </c>
      <c r="M207" t="s">
        <v>1455</v>
      </c>
      <c r="N207" s="1" t="s">
        <v>1456</v>
      </c>
      <c r="O207" s="1" t="str">
        <f t="shared" si="17"/>
        <v>Flow_49m [sl/m]</v>
      </c>
      <c r="Q207" s="58" t="s">
        <v>4950</v>
      </c>
      <c r="R207" s="1" t="s">
        <v>4576</v>
      </c>
      <c r="S207" s="46" t="s">
        <v>4406</v>
      </c>
      <c r="T207" s="46" t="s">
        <v>4538</v>
      </c>
      <c r="U207" s="1" t="s">
        <v>4943</v>
      </c>
      <c r="V207" s="1" t="s">
        <v>4543</v>
      </c>
      <c r="Y207" s="59" t="s">
        <v>4815</v>
      </c>
      <c r="AB207" s="1">
        <v>0.3</v>
      </c>
      <c r="AC207" s="1">
        <v>1.1499999999999999</v>
      </c>
      <c r="AF207" t="s">
        <v>3660</v>
      </c>
      <c r="AI207" s="1">
        <v>652261.80000000005</v>
      </c>
      <c r="AJ207" s="1">
        <v>5772996.2999999998</v>
      </c>
      <c r="AN207" s="1" t="s">
        <v>3316</v>
      </c>
      <c r="AO207" s="21" t="s">
        <v>3262</v>
      </c>
      <c r="AP207" s="21" t="s">
        <v>3263</v>
      </c>
      <c r="AQ207" s="21" t="s">
        <v>3258</v>
      </c>
    </row>
    <row r="208" spans="1:50" x14ac:dyDescent="0.3">
      <c r="A208" s="20" t="s">
        <v>1465</v>
      </c>
      <c r="B208" s="18"/>
      <c r="C208" s="18"/>
      <c r="D208" s="20">
        <v>49</v>
      </c>
      <c r="E208" s="20"/>
      <c r="F208" s="20"/>
      <c r="G208" s="20"/>
      <c r="H208" s="19">
        <v>43265.423611111109</v>
      </c>
      <c r="I208" s="7"/>
      <c r="J208" s="1" t="s">
        <v>35</v>
      </c>
      <c r="K208" s="1" t="s">
        <v>1879</v>
      </c>
      <c r="L208" t="s">
        <v>6636</v>
      </c>
      <c r="M208" t="s">
        <v>1455</v>
      </c>
      <c r="N208" s="1" t="s">
        <v>1456</v>
      </c>
      <c r="O208" s="1" t="str">
        <f t="shared" ref="O208" si="20">CONCATENATE(M208," [",N208,"]")</f>
        <v>Flow_49m [sl/m]</v>
      </c>
      <c r="Q208" s="58" t="s">
        <v>4950</v>
      </c>
      <c r="R208" s="1" t="s">
        <v>4576</v>
      </c>
      <c r="S208" s="46" t="s">
        <v>4406</v>
      </c>
      <c r="T208" s="46" t="s">
        <v>4538</v>
      </c>
      <c r="U208" s="1" t="s">
        <v>4943</v>
      </c>
      <c r="V208" s="1" t="s">
        <v>4543</v>
      </c>
      <c r="Y208" s="59" t="s">
        <v>4815</v>
      </c>
      <c r="AB208" s="1">
        <v>0.3</v>
      </c>
      <c r="AC208" s="1">
        <v>1.1499999999999999</v>
      </c>
      <c r="AF208" t="s">
        <v>3660</v>
      </c>
      <c r="AI208" s="1">
        <v>652261.80000000005</v>
      </c>
      <c r="AJ208" s="1">
        <v>5772996.2999999998</v>
      </c>
      <c r="AN208" s="1" t="s">
        <v>3316</v>
      </c>
      <c r="AO208" s="21" t="s">
        <v>3262</v>
      </c>
      <c r="AP208" s="21" t="s">
        <v>3263</v>
      </c>
      <c r="AQ208" s="21" t="s">
        <v>3258</v>
      </c>
    </row>
    <row r="209" spans="1:49" x14ac:dyDescent="0.3">
      <c r="A209" s="20" t="s">
        <v>1459</v>
      </c>
      <c r="B209" s="18">
        <v>175</v>
      </c>
      <c r="C209" s="18"/>
      <c r="D209" s="20">
        <v>4</v>
      </c>
      <c r="E209" s="20"/>
      <c r="F209" s="20"/>
      <c r="G209" s="20"/>
      <c r="H209" s="19">
        <v>41872.597222222219</v>
      </c>
      <c r="I209" s="7"/>
      <c r="J209" s="1" t="s">
        <v>35</v>
      </c>
      <c r="K209" s="1" t="s">
        <v>1879</v>
      </c>
      <c r="L209" t="s">
        <v>1438</v>
      </c>
      <c r="M209" t="s">
        <v>1449</v>
      </c>
      <c r="N209" s="1" t="s">
        <v>1456</v>
      </c>
      <c r="O209" s="1" t="str">
        <f t="shared" si="17"/>
        <v>Flow_04m [sl/m]</v>
      </c>
      <c r="Q209" s="58" t="s">
        <v>4951</v>
      </c>
      <c r="R209" s="1" t="s">
        <v>4576</v>
      </c>
      <c r="S209" s="46" t="s">
        <v>4406</v>
      </c>
      <c r="T209" s="46" t="s">
        <v>4538</v>
      </c>
      <c r="U209" s="1" t="s">
        <v>4943</v>
      </c>
      <c r="V209" s="1" t="s">
        <v>4543</v>
      </c>
      <c r="Y209" s="59" t="s">
        <v>4815</v>
      </c>
      <c r="AB209" s="1">
        <v>0.3</v>
      </c>
      <c r="AC209" s="1">
        <v>1.1499999999999999</v>
      </c>
      <c r="AF209" t="s">
        <v>3661</v>
      </c>
      <c r="AI209" s="1">
        <v>652261.80000000005</v>
      </c>
      <c r="AJ209" s="1">
        <v>5772996.2999999998</v>
      </c>
      <c r="AN209" s="1" t="s">
        <v>3316</v>
      </c>
      <c r="AO209" s="21" t="s">
        <v>3262</v>
      </c>
      <c r="AP209" s="21" t="s">
        <v>3263</v>
      </c>
      <c r="AQ209" s="21" t="s">
        <v>3258</v>
      </c>
    </row>
    <row r="210" spans="1:49" x14ac:dyDescent="0.3">
      <c r="A210" s="20" t="s">
        <v>1460</v>
      </c>
      <c r="B210" s="18">
        <v>176</v>
      </c>
      <c r="C210" s="18"/>
      <c r="D210" s="20">
        <v>8</v>
      </c>
      <c r="E210" s="20"/>
      <c r="F210" s="20"/>
      <c r="G210" s="20"/>
      <c r="H210" s="19">
        <v>41872.597222222219</v>
      </c>
      <c r="I210" s="7"/>
      <c r="J210" s="1" t="s">
        <v>35</v>
      </c>
      <c r="K210" s="1" t="s">
        <v>1879</v>
      </c>
      <c r="L210" t="s">
        <v>1439</v>
      </c>
      <c r="M210" t="s">
        <v>1450</v>
      </c>
      <c r="N210" s="1" t="s">
        <v>1456</v>
      </c>
      <c r="O210" s="1" t="str">
        <f t="shared" si="17"/>
        <v>Flow_08m [sl/m]</v>
      </c>
      <c r="Q210" s="58" t="s">
        <v>4952</v>
      </c>
      <c r="R210" s="1" t="s">
        <v>4576</v>
      </c>
      <c r="S210" s="46" t="s">
        <v>4406</v>
      </c>
      <c r="T210" s="46" t="s">
        <v>4538</v>
      </c>
      <c r="U210" s="1" t="s">
        <v>4943</v>
      </c>
      <c r="V210" s="1" t="s">
        <v>4543</v>
      </c>
      <c r="Y210" s="59" t="s">
        <v>4815</v>
      </c>
      <c r="AB210" s="1">
        <v>0.3</v>
      </c>
      <c r="AC210" s="1">
        <v>1.2</v>
      </c>
      <c r="AF210" t="s">
        <v>3662</v>
      </c>
      <c r="AI210" s="1">
        <v>652261.80000000005</v>
      </c>
      <c r="AJ210" s="1">
        <v>5772996.2999999998</v>
      </c>
      <c r="AK210"/>
      <c r="AL210"/>
      <c r="AM210"/>
      <c r="AN210" s="1" t="s">
        <v>3316</v>
      </c>
      <c r="AO210" s="21" t="s">
        <v>3262</v>
      </c>
      <c r="AP210" s="21" t="s">
        <v>3263</v>
      </c>
      <c r="AQ210" s="21" t="s">
        <v>3258</v>
      </c>
    </row>
    <row r="211" spans="1:49" x14ac:dyDescent="0.3">
      <c r="A211" s="20" t="s">
        <v>157</v>
      </c>
      <c r="B211" s="18">
        <v>177</v>
      </c>
      <c r="C211" s="18"/>
      <c r="D211" s="20">
        <v>1</v>
      </c>
      <c r="E211" s="20"/>
      <c r="F211" s="20"/>
      <c r="G211" s="20"/>
      <c r="H211" s="19">
        <v>41913.263888888891</v>
      </c>
      <c r="I211" s="7"/>
      <c r="J211" s="1" t="s">
        <v>35</v>
      </c>
      <c r="K211" s="1" t="s">
        <v>1879</v>
      </c>
      <c r="L211" t="s">
        <v>155</v>
      </c>
      <c r="M211" t="s">
        <v>1390</v>
      </c>
      <c r="N211" s="1" t="s">
        <v>15</v>
      </c>
      <c r="O211" s="1" t="str">
        <f t="shared" si="17"/>
        <v>T4_Ptemp [degC]</v>
      </c>
      <c r="Q211" s="58" t="s">
        <v>4953</v>
      </c>
      <c r="R211" s="1" t="s">
        <v>4576</v>
      </c>
      <c r="S211" s="46" t="s">
        <v>4406</v>
      </c>
      <c r="T211" s="46" t="s">
        <v>4538</v>
      </c>
      <c r="U211" s="46" t="s">
        <v>4407</v>
      </c>
      <c r="V211" s="1" t="s">
        <v>4543</v>
      </c>
      <c r="X211" s="1" t="s">
        <v>4595</v>
      </c>
      <c r="Y211" s="59" t="s">
        <v>4815</v>
      </c>
      <c r="AB211" s="1">
        <v>-20</v>
      </c>
      <c r="AC211" s="1">
        <v>50</v>
      </c>
      <c r="AG211" t="s">
        <v>2426</v>
      </c>
      <c r="AI211" s="1">
        <v>652261.80000000005</v>
      </c>
      <c r="AJ211" s="1">
        <v>5772996.2999999998</v>
      </c>
      <c r="AN211" s="1" t="s">
        <v>3316</v>
      </c>
      <c r="AO211" s="21" t="s">
        <v>3262</v>
      </c>
      <c r="AP211" s="21" t="s">
        <v>3263</v>
      </c>
      <c r="AQ211" s="21" t="s">
        <v>3258</v>
      </c>
    </row>
    <row r="212" spans="1:49" x14ac:dyDescent="0.3">
      <c r="A212" s="20" t="s">
        <v>165</v>
      </c>
      <c r="B212" s="18">
        <v>178</v>
      </c>
      <c r="C212" s="18"/>
      <c r="D212" s="20">
        <v>1</v>
      </c>
      <c r="E212" s="20"/>
      <c r="F212" s="20"/>
      <c r="G212" s="20"/>
      <c r="H212" s="19">
        <v>41913.263888888891</v>
      </c>
      <c r="I212" s="7"/>
      <c r="J212" s="1" t="s">
        <v>35</v>
      </c>
      <c r="K212" s="1" t="s">
        <v>1879</v>
      </c>
      <c r="L212" t="s">
        <v>1486</v>
      </c>
      <c r="M212" t="s">
        <v>1393</v>
      </c>
      <c r="N212" s="1" t="s">
        <v>160</v>
      </c>
      <c r="O212" s="1" t="str">
        <f t="shared" si="17"/>
        <v>T4_Voltage [V]</v>
      </c>
      <c r="Q212" s="58" t="s">
        <v>4954</v>
      </c>
      <c r="R212" s="1" t="s">
        <v>4576</v>
      </c>
      <c r="S212" s="46" t="s">
        <v>4406</v>
      </c>
      <c r="T212" s="46" t="s">
        <v>4538</v>
      </c>
      <c r="U212" s="46" t="s">
        <v>4409</v>
      </c>
      <c r="V212" s="1" t="s">
        <v>4543</v>
      </c>
      <c r="X212" s="1" t="s">
        <v>4595</v>
      </c>
      <c r="Y212" s="59" t="s">
        <v>4815</v>
      </c>
      <c r="AB212" s="1">
        <v>11</v>
      </c>
      <c r="AC212" s="1">
        <v>14</v>
      </c>
      <c r="AI212" s="1">
        <v>652261.80000000005</v>
      </c>
      <c r="AJ212" s="1">
        <v>5772996.2999999998</v>
      </c>
      <c r="AN212" s="1" t="s">
        <v>3316</v>
      </c>
      <c r="AO212" s="21" t="s">
        <v>3262</v>
      </c>
      <c r="AP212" s="21" t="s">
        <v>3263</v>
      </c>
      <c r="AQ212" s="21" t="s">
        <v>3258</v>
      </c>
      <c r="AW212" s="1" t="s">
        <v>3393</v>
      </c>
    </row>
    <row r="213" spans="1:49" x14ac:dyDescent="0.3">
      <c r="A213" s="18" t="s">
        <v>4932</v>
      </c>
      <c r="B213" s="18">
        <v>179</v>
      </c>
      <c r="C213" s="18"/>
      <c r="D213" s="18">
        <v>49</v>
      </c>
      <c r="E213" s="18"/>
      <c r="F213" s="18"/>
      <c r="G213" s="18"/>
      <c r="H213" s="19">
        <v>41794.736111111109</v>
      </c>
      <c r="I213" s="7"/>
      <c r="J213" s="1" t="s">
        <v>3</v>
      </c>
      <c r="K213" s="1" t="s">
        <v>1723</v>
      </c>
      <c r="L213" s="1" t="s">
        <v>3633</v>
      </c>
      <c r="M213" t="s">
        <v>1712</v>
      </c>
      <c r="N213" s="1" t="s">
        <v>15</v>
      </c>
      <c r="O213" s="1" t="str">
        <f t="shared" si="17"/>
        <v>Trad_pyr [degC]</v>
      </c>
      <c r="Q213" s="57" t="s">
        <v>4776</v>
      </c>
      <c r="R213" s="1" t="s">
        <v>4573</v>
      </c>
      <c r="S213" s="46" t="s">
        <v>4403</v>
      </c>
      <c r="T213" s="46"/>
      <c r="U213" t="s">
        <v>4433</v>
      </c>
      <c r="V213" s="1" t="s">
        <v>4543</v>
      </c>
      <c r="X213" s="46" t="s">
        <v>4436</v>
      </c>
      <c r="Y213" s="59" t="s">
        <v>4815</v>
      </c>
      <c r="Z213" s="46"/>
      <c r="AA213" s="46"/>
      <c r="AB213" s="1">
        <v>-35</v>
      </c>
      <c r="AC213" s="1">
        <v>50</v>
      </c>
      <c r="AF213" s="1" t="s">
        <v>169</v>
      </c>
      <c r="AG213" s="1" t="s">
        <v>3321</v>
      </c>
      <c r="AI213" s="1">
        <v>652261.80000000005</v>
      </c>
      <c r="AJ213" s="1">
        <v>5772996.2999999998</v>
      </c>
      <c r="AL213">
        <v>20</v>
      </c>
      <c r="AM213">
        <v>50</v>
      </c>
      <c r="AN213" s="1" t="s">
        <v>3316</v>
      </c>
      <c r="AO213" s="21" t="s">
        <v>3262</v>
      </c>
      <c r="AP213" s="21" t="s">
        <v>3263</v>
      </c>
      <c r="AQ213" s="21" t="s">
        <v>3258</v>
      </c>
      <c r="AR213" s="1" t="s">
        <v>3633</v>
      </c>
    </row>
    <row r="214" spans="1:49" x14ac:dyDescent="0.3">
      <c r="A214" s="18" t="s">
        <v>2299</v>
      </c>
      <c r="B214" s="18">
        <v>180</v>
      </c>
      <c r="C214" s="18"/>
      <c r="D214" s="18">
        <v>1.3</v>
      </c>
      <c r="E214" s="18"/>
      <c r="F214" s="18" t="s">
        <v>6174</v>
      </c>
      <c r="G214" s="95">
        <v>53.04</v>
      </c>
      <c r="H214" s="19">
        <v>42110.604166666664</v>
      </c>
      <c r="I214" s="19">
        <v>42311.506944444445</v>
      </c>
      <c r="J214" s="1" t="s">
        <v>34</v>
      </c>
      <c r="K214" s="1" t="s">
        <v>1872</v>
      </c>
      <c r="L214" t="s">
        <v>2103</v>
      </c>
      <c r="M214" t="s">
        <v>2109</v>
      </c>
      <c r="N214" s="1" t="s">
        <v>1548</v>
      </c>
      <c r="O214" s="1" t="str">
        <f t="shared" si="17"/>
        <v>SF022_20_E [mV]</v>
      </c>
      <c r="Q214" s="57" t="s">
        <v>5618</v>
      </c>
      <c r="R214" s="1" t="s">
        <v>5047</v>
      </c>
      <c r="S214" s="46" t="s">
        <v>4600</v>
      </c>
      <c r="T214" s="46"/>
      <c r="U214" s="1" t="s">
        <v>5049</v>
      </c>
      <c r="V214" s="1" t="s">
        <v>4543</v>
      </c>
      <c r="X214" s="1" t="str">
        <f t="shared" ref="X214:X232" si="21">MID(M214,3,10)</f>
        <v>022_20_E</v>
      </c>
      <c r="Y214" s="59" t="s">
        <v>4852</v>
      </c>
      <c r="AB214" s="1">
        <v>0.1</v>
      </c>
      <c r="AC214" s="1">
        <v>0.75</v>
      </c>
      <c r="AH214" s="1" t="s">
        <v>1607</v>
      </c>
      <c r="AI214">
        <v>652261.07629999996</v>
      </c>
      <c r="AJ214">
        <v>5773026.8229999999</v>
      </c>
      <c r="AK214" s="1" t="s">
        <v>195</v>
      </c>
      <c r="AN214" s="1" t="s">
        <v>3316</v>
      </c>
      <c r="AO214" s="21" t="s">
        <v>3262</v>
      </c>
      <c r="AP214" s="21" t="s">
        <v>3263</v>
      </c>
      <c r="AQ214" s="21" t="s">
        <v>3258</v>
      </c>
      <c r="AR214" s="1" t="s">
        <v>6439</v>
      </c>
    </row>
    <row r="215" spans="1:49" x14ac:dyDescent="0.3">
      <c r="A215" s="18" t="s">
        <v>2195</v>
      </c>
      <c r="B215" s="18">
        <v>181</v>
      </c>
      <c r="C215" s="18"/>
      <c r="D215" s="18">
        <v>1.3</v>
      </c>
      <c r="E215" s="18"/>
      <c r="F215" s="18" t="s">
        <v>6174</v>
      </c>
      <c r="G215" s="95">
        <v>52.6</v>
      </c>
      <c r="H215" s="19">
        <v>41744.486111111109</v>
      </c>
      <c r="I215" s="19">
        <v>42110.590277777781</v>
      </c>
      <c r="J215" s="1" t="s">
        <v>34</v>
      </c>
      <c r="K215" s="1" t="s">
        <v>1872</v>
      </c>
      <c r="L215" s="1" t="s">
        <v>194</v>
      </c>
      <c r="M215" s="1" t="s">
        <v>2924</v>
      </c>
      <c r="N215" s="1" t="s">
        <v>1548</v>
      </c>
      <c r="O215" s="1" t="str">
        <f t="shared" si="17"/>
        <v>SF022_20_NE [mV]</v>
      </c>
      <c r="Q215" s="57" t="s">
        <v>5619</v>
      </c>
      <c r="R215" s="1" t="s">
        <v>5047</v>
      </c>
      <c r="S215" s="46" t="s">
        <v>4600</v>
      </c>
      <c r="T215" s="46"/>
      <c r="U215" s="1" t="s">
        <v>5049</v>
      </c>
      <c r="V215" s="1" t="s">
        <v>4543</v>
      </c>
      <c r="X215" s="1" t="str">
        <f t="shared" si="21"/>
        <v>022_20_NE</v>
      </c>
      <c r="Y215" s="59" t="s">
        <v>4852</v>
      </c>
      <c r="AB215" s="1">
        <v>0.1</v>
      </c>
      <c r="AC215" s="1">
        <v>0.75</v>
      </c>
      <c r="AH215" s="1" t="s">
        <v>1607</v>
      </c>
      <c r="AI215">
        <v>652261.07629999996</v>
      </c>
      <c r="AJ215">
        <v>5773026.8229999999</v>
      </c>
      <c r="AK215" s="1" t="s">
        <v>195</v>
      </c>
      <c r="AN215" s="1" t="s">
        <v>3316</v>
      </c>
      <c r="AO215" s="21" t="s">
        <v>3262</v>
      </c>
      <c r="AP215" s="21" t="s">
        <v>3263</v>
      </c>
      <c r="AQ215" s="21" t="s">
        <v>3258</v>
      </c>
      <c r="AR215" s="1" t="s">
        <v>6439</v>
      </c>
    </row>
    <row r="216" spans="1:49" x14ac:dyDescent="0.3">
      <c r="A216" s="18" t="s">
        <v>2300</v>
      </c>
      <c r="B216" s="18">
        <v>182</v>
      </c>
      <c r="C216" s="18"/>
      <c r="D216" s="18">
        <v>1.3</v>
      </c>
      <c r="E216" s="18"/>
      <c r="F216" s="18" t="s">
        <v>6174</v>
      </c>
      <c r="G216" s="95">
        <v>53.04</v>
      </c>
      <c r="H216" s="19">
        <v>42110.604166666664</v>
      </c>
      <c r="I216" s="19">
        <v>42311.506944444445</v>
      </c>
      <c r="J216" s="1" t="s">
        <v>34</v>
      </c>
      <c r="K216" s="1" t="s">
        <v>1872</v>
      </c>
      <c r="L216" t="s">
        <v>2102</v>
      </c>
      <c r="M216" t="s">
        <v>2108</v>
      </c>
      <c r="N216" s="1" t="s">
        <v>1548</v>
      </c>
      <c r="O216" s="1" t="str">
        <f t="shared" si="17"/>
        <v>SF022_20_NW [mV]</v>
      </c>
      <c r="Q216" s="57" t="s">
        <v>5620</v>
      </c>
      <c r="R216" s="1" t="s">
        <v>5047</v>
      </c>
      <c r="S216" s="46" t="s">
        <v>4600</v>
      </c>
      <c r="T216" s="46"/>
      <c r="U216" s="1" t="s">
        <v>5049</v>
      </c>
      <c r="V216" s="1" t="s">
        <v>4543</v>
      </c>
      <c r="X216" s="1" t="str">
        <f t="shared" si="21"/>
        <v>022_20_NW</v>
      </c>
      <c r="Y216" s="59" t="s">
        <v>4852</v>
      </c>
      <c r="AB216" s="1">
        <v>0.1</v>
      </c>
      <c r="AC216" s="1">
        <v>0.75</v>
      </c>
      <c r="AH216" s="1" t="s">
        <v>1607</v>
      </c>
      <c r="AI216">
        <v>652261.07629999996</v>
      </c>
      <c r="AJ216">
        <v>5773026.8229999999</v>
      </c>
      <c r="AK216" s="1" t="s">
        <v>195</v>
      </c>
      <c r="AN216" s="1" t="s">
        <v>3316</v>
      </c>
      <c r="AO216" s="21" t="s">
        <v>3262</v>
      </c>
      <c r="AP216" s="21" t="s">
        <v>3263</v>
      </c>
      <c r="AQ216" s="21" t="s">
        <v>3258</v>
      </c>
      <c r="AR216" s="1" t="s">
        <v>6439</v>
      </c>
    </row>
    <row r="217" spans="1:49" ht="27" x14ac:dyDescent="0.3">
      <c r="A217" s="21" t="s">
        <v>7010</v>
      </c>
      <c r="B217" s="18"/>
      <c r="C217" s="18"/>
      <c r="D217" s="18">
        <v>1.3</v>
      </c>
      <c r="E217" s="18"/>
      <c r="F217" s="18" t="s">
        <v>6174</v>
      </c>
      <c r="G217" s="200">
        <v>55.81</v>
      </c>
      <c r="H217" s="19">
        <v>43558.534722222219</v>
      </c>
      <c r="I217" s="19">
        <v>43585.590277777781</v>
      </c>
      <c r="J217" s="1" t="s">
        <v>34</v>
      </c>
      <c r="K217" s="1" t="s">
        <v>1872</v>
      </c>
      <c r="L217" t="s">
        <v>5943</v>
      </c>
      <c r="M217" t="s">
        <v>7006</v>
      </c>
      <c r="N217" s="1" t="s">
        <v>1548</v>
      </c>
      <c r="O217" s="1" t="str">
        <f t="shared" ref="O217:O222" si="22">CONCATENATE(M217," [",N217,"]")</f>
        <v>SF022_20_ENE_1 [mV]</v>
      </c>
      <c r="Q217" s="57"/>
      <c r="S217" s="46"/>
      <c r="T217" s="46"/>
      <c r="Y217" s="59"/>
      <c r="AB217" s="1">
        <v>0.1</v>
      </c>
      <c r="AC217" s="1">
        <v>0.75</v>
      </c>
      <c r="AI217">
        <v>652261.07629999996</v>
      </c>
      <c r="AJ217">
        <v>5773026.8229999999</v>
      </c>
      <c r="AK217" s="1" t="s">
        <v>195</v>
      </c>
      <c r="AL217"/>
      <c r="AM217"/>
      <c r="AN217" s="1" t="s">
        <v>3316</v>
      </c>
      <c r="AO217" s="21" t="s">
        <v>3262</v>
      </c>
      <c r="AP217" s="21" t="s">
        <v>3263</v>
      </c>
      <c r="AQ217" s="21" t="s">
        <v>3258</v>
      </c>
      <c r="AR217" s="1" t="s">
        <v>6439</v>
      </c>
    </row>
    <row r="218" spans="1:49" ht="27" x14ac:dyDescent="0.3">
      <c r="A218" s="21" t="s">
        <v>7011</v>
      </c>
      <c r="B218" s="18"/>
      <c r="C218" s="18"/>
      <c r="D218" s="18">
        <v>1.3</v>
      </c>
      <c r="E218" s="18"/>
      <c r="F218" s="18" t="s">
        <v>6174</v>
      </c>
      <c r="G218" s="200">
        <v>55.81</v>
      </c>
      <c r="H218" s="19">
        <v>43558.534722222219</v>
      </c>
      <c r="I218" s="19">
        <v>43585.590277777781</v>
      </c>
      <c r="J218" s="1" t="s">
        <v>34</v>
      </c>
      <c r="K218" s="1" t="s">
        <v>1872</v>
      </c>
      <c r="L218" t="s">
        <v>5945</v>
      </c>
      <c r="M218" t="s">
        <v>7007</v>
      </c>
      <c r="N218" s="1" t="s">
        <v>1548</v>
      </c>
      <c r="O218" s="1" t="str">
        <f t="shared" si="22"/>
        <v>SF022_20_ENE_2 [mV]</v>
      </c>
      <c r="Q218" s="57"/>
      <c r="S218" s="46"/>
      <c r="T218" s="46"/>
      <c r="Y218" s="59"/>
      <c r="AB218" s="1">
        <v>0.1</v>
      </c>
      <c r="AC218" s="1">
        <v>0.75</v>
      </c>
      <c r="AI218">
        <v>652261.07629999996</v>
      </c>
      <c r="AJ218">
        <v>5773026.8229999999</v>
      </c>
      <c r="AK218" s="1" t="s">
        <v>195</v>
      </c>
      <c r="AN218" s="1" t="s">
        <v>3316</v>
      </c>
      <c r="AO218" s="21" t="s">
        <v>3262</v>
      </c>
      <c r="AP218" s="21" t="s">
        <v>3263</v>
      </c>
      <c r="AQ218" s="21" t="s">
        <v>3258</v>
      </c>
      <c r="AR218" s="1" t="s">
        <v>6439</v>
      </c>
    </row>
    <row r="219" spans="1:49" ht="27" x14ac:dyDescent="0.3">
      <c r="A219" s="21" t="s">
        <v>7010</v>
      </c>
      <c r="B219" s="18"/>
      <c r="C219" s="18"/>
      <c r="D219" s="18">
        <v>1.3</v>
      </c>
      <c r="E219" s="18"/>
      <c r="F219" s="18" t="s">
        <v>6174</v>
      </c>
      <c r="G219" s="200">
        <v>55.81</v>
      </c>
      <c r="H219" s="19">
        <v>43585.597222222219</v>
      </c>
      <c r="I219" s="19"/>
      <c r="J219" s="1" t="s">
        <v>34</v>
      </c>
      <c r="K219" s="1" t="s">
        <v>1872</v>
      </c>
      <c r="L219" t="s">
        <v>7006</v>
      </c>
      <c r="M219" t="s">
        <v>7006</v>
      </c>
      <c r="N219" s="1" t="s">
        <v>1548</v>
      </c>
      <c r="O219" s="1" t="str">
        <f t="shared" si="22"/>
        <v>SF022_20_ENE_1 [mV]</v>
      </c>
      <c r="Q219" s="57"/>
      <c r="S219" s="46"/>
      <c r="T219" s="46"/>
      <c r="Y219" s="59"/>
      <c r="AB219" s="1">
        <v>0.1</v>
      </c>
      <c r="AC219" s="1">
        <v>0.75</v>
      </c>
      <c r="AI219">
        <v>652261.07629999996</v>
      </c>
      <c r="AJ219">
        <v>5773026.8229999999</v>
      </c>
      <c r="AK219" s="1" t="s">
        <v>195</v>
      </c>
      <c r="AN219" s="1" t="s">
        <v>3316</v>
      </c>
      <c r="AO219" s="21" t="s">
        <v>3262</v>
      </c>
      <c r="AP219" s="21" t="s">
        <v>3263</v>
      </c>
      <c r="AQ219" s="21" t="s">
        <v>3258</v>
      </c>
      <c r="AR219" s="1" t="s">
        <v>6439</v>
      </c>
    </row>
    <row r="220" spans="1:49" ht="27" x14ac:dyDescent="0.3">
      <c r="A220" s="21" t="s">
        <v>7011</v>
      </c>
      <c r="B220" s="18"/>
      <c r="C220" s="18"/>
      <c r="D220" s="18">
        <v>1.3</v>
      </c>
      <c r="E220" s="18"/>
      <c r="F220" s="18" t="s">
        <v>6174</v>
      </c>
      <c r="G220" s="200">
        <v>55.81</v>
      </c>
      <c r="H220" s="19">
        <v>43585.597222222219</v>
      </c>
      <c r="I220" s="19"/>
      <c r="J220" s="1" t="s">
        <v>34</v>
      </c>
      <c r="K220" s="1" t="s">
        <v>1872</v>
      </c>
      <c r="L220" t="s">
        <v>7007</v>
      </c>
      <c r="M220" t="s">
        <v>7007</v>
      </c>
      <c r="N220" s="1" t="s">
        <v>1548</v>
      </c>
      <c r="O220" s="1" t="str">
        <f t="shared" si="22"/>
        <v>SF022_20_ENE_2 [mV]</v>
      </c>
      <c r="Q220" s="57"/>
      <c r="S220" s="46"/>
      <c r="T220" s="46"/>
      <c r="Y220" s="59"/>
      <c r="AB220" s="1">
        <v>0.1</v>
      </c>
      <c r="AC220" s="1">
        <v>0.75</v>
      </c>
      <c r="AI220">
        <v>652261.07629999996</v>
      </c>
      <c r="AJ220">
        <v>5773026.8229999999</v>
      </c>
      <c r="AK220" s="1" t="s">
        <v>195</v>
      </c>
      <c r="AN220" s="1" t="s">
        <v>3316</v>
      </c>
      <c r="AO220" s="21" t="s">
        <v>3262</v>
      </c>
      <c r="AP220" s="21" t="s">
        <v>3263</v>
      </c>
      <c r="AQ220" s="21" t="s">
        <v>3258</v>
      </c>
      <c r="AR220" s="1" t="s">
        <v>6439</v>
      </c>
    </row>
    <row r="221" spans="1:49" ht="27" x14ac:dyDescent="0.3">
      <c r="A221" s="202" t="s">
        <v>7012</v>
      </c>
      <c r="B221" s="18"/>
      <c r="C221" s="18"/>
      <c r="D221" s="18">
        <v>1.3</v>
      </c>
      <c r="E221" s="18"/>
      <c r="F221" s="18" t="s">
        <v>6175</v>
      </c>
      <c r="G221" s="201">
        <v>21.3</v>
      </c>
      <c r="H221" s="19">
        <v>43558.534722222219</v>
      </c>
      <c r="I221" s="19">
        <v>43585.590277777781</v>
      </c>
      <c r="J221" s="1" t="s">
        <v>34</v>
      </c>
      <c r="K221" s="1" t="s">
        <v>1872</v>
      </c>
      <c r="L221" t="s">
        <v>5946</v>
      </c>
      <c r="M221" s="199" t="s">
        <v>7008</v>
      </c>
      <c r="N221" s="1" t="s">
        <v>1548</v>
      </c>
      <c r="O221" s="1" t="str">
        <f t="shared" si="22"/>
        <v>SF032_20_NNW_1 [mV]</v>
      </c>
      <c r="Q221" s="57"/>
      <c r="S221" s="46"/>
      <c r="T221" s="46"/>
      <c r="Y221" s="59"/>
      <c r="AB221" s="1">
        <v>0.1</v>
      </c>
      <c r="AC221" s="1">
        <v>0.75</v>
      </c>
      <c r="AI221">
        <v>652240.36950000003</v>
      </c>
      <c r="AJ221">
        <v>5773016.9800000004</v>
      </c>
      <c r="AN221" s="1" t="s">
        <v>3316</v>
      </c>
      <c r="AO221" s="21" t="s">
        <v>3262</v>
      </c>
      <c r="AP221" s="21" t="s">
        <v>3263</v>
      </c>
      <c r="AQ221" s="21" t="s">
        <v>3258</v>
      </c>
      <c r="AR221" s="1" t="s">
        <v>6439</v>
      </c>
    </row>
    <row r="222" spans="1:49" ht="27" x14ac:dyDescent="0.3">
      <c r="A222" s="202" t="s">
        <v>7013</v>
      </c>
      <c r="B222" s="18"/>
      <c r="C222" s="18"/>
      <c r="D222" s="18">
        <v>1.3</v>
      </c>
      <c r="E222" s="18"/>
      <c r="F222" s="18" t="s">
        <v>6175</v>
      </c>
      <c r="G222" s="201">
        <v>21.3</v>
      </c>
      <c r="H222" s="19">
        <v>43558.534722222219</v>
      </c>
      <c r="I222" s="19">
        <v>43585.590277777781</v>
      </c>
      <c r="J222" s="1" t="s">
        <v>34</v>
      </c>
      <c r="K222" s="1" t="s">
        <v>1872</v>
      </c>
      <c r="L222" t="s">
        <v>5947</v>
      </c>
      <c r="M222" s="199" t="s">
        <v>7009</v>
      </c>
      <c r="N222" s="1" t="s">
        <v>1548</v>
      </c>
      <c r="O222" s="1" t="str">
        <f t="shared" si="22"/>
        <v>SF032_20_NNW_2 [mV]</v>
      </c>
      <c r="Q222" s="57"/>
      <c r="S222" s="46"/>
      <c r="T222" s="46"/>
      <c r="Y222" s="59"/>
      <c r="AB222" s="1">
        <v>0.1</v>
      </c>
      <c r="AC222" s="1">
        <v>0.75</v>
      </c>
      <c r="AI222">
        <v>652240.36950000003</v>
      </c>
      <c r="AJ222">
        <v>5773016.9800000004</v>
      </c>
      <c r="AN222" s="1" t="s">
        <v>3316</v>
      </c>
      <c r="AO222" s="21" t="s">
        <v>3262</v>
      </c>
      <c r="AP222" s="21" t="s">
        <v>3263</v>
      </c>
      <c r="AQ222" s="21" t="s">
        <v>3258</v>
      </c>
      <c r="AR222" s="1" t="s">
        <v>6439</v>
      </c>
    </row>
    <row r="223" spans="1:49" ht="27" x14ac:dyDescent="0.3">
      <c r="A223" s="202" t="s">
        <v>7012</v>
      </c>
      <c r="B223" s="18"/>
      <c r="C223" s="18"/>
      <c r="D223" s="18">
        <v>1.3</v>
      </c>
      <c r="E223" s="18"/>
      <c r="F223" s="18" t="s">
        <v>6175</v>
      </c>
      <c r="G223" s="201">
        <v>21.3</v>
      </c>
      <c r="H223" s="19">
        <v>43585.597222222219</v>
      </c>
      <c r="I223" s="19"/>
      <c r="J223" s="1" t="s">
        <v>34</v>
      </c>
      <c r="K223" s="1" t="s">
        <v>1872</v>
      </c>
      <c r="L223" t="s">
        <v>7062</v>
      </c>
      <c r="M223" s="199" t="s">
        <v>7008</v>
      </c>
      <c r="N223" s="1" t="s">
        <v>1548</v>
      </c>
      <c r="O223" s="1" t="str">
        <f t="shared" ref="O223:O224" si="23">CONCATENATE(M223," [",N223,"]")</f>
        <v>SF032_20_NNW_1 [mV]</v>
      </c>
      <c r="Q223" s="57"/>
      <c r="S223" s="46"/>
      <c r="T223" s="46"/>
      <c r="Y223" s="59"/>
      <c r="AB223" s="1">
        <v>0.1</v>
      </c>
      <c r="AC223" s="1">
        <v>0.75</v>
      </c>
      <c r="AI223">
        <v>652240.36950000003</v>
      </c>
      <c r="AJ223">
        <v>5773016.9800000004</v>
      </c>
      <c r="AN223" s="1" t="s">
        <v>3316</v>
      </c>
      <c r="AO223" s="21" t="s">
        <v>3262</v>
      </c>
      <c r="AP223" s="21" t="s">
        <v>3263</v>
      </c>
      <c r="AQ223" s="21" t="s">
        <v>3258</v>
      </c>
      <c r="AR223" s="1" t="s">
        <v>6439</v>
      </c>
    </row>
    <row r="224" spans="1:49" ht="27" x14ac:dyDescent="0.3">
      <c r="A224" s="202" t="s">
        <v>7013</v>
      </c>
      <c r="B224" s="18"/>
      <c r="C224" s="18"/>
      <c r="D224" s="18">
        <v>1.3</v>
      </c>
      <c r="E224" s="18"/>
      <c r="F224" s="18" t="s">
        <v>6175</v>
      </c>
      <c r="G224" s="201">
        <v>21.3</v>
      </c>
      <c r="H224" s="19">
        <v>43585.597222222219</v>
      </c>
      <c r="I224" s="19"/>
      <c r="J224" s="1" t="s">
        <v>34</v>
      </c>
      <c r="K224" s="1" t="s">
        <v>1872</v>
      </c>
      <c r="L224" t="s">
        <v>7063</v>
      </c>
      <c r="M224" s="199" t="s">
        <v>7009</v>
      </c>
      <c r="N224" s="1" t="s">
        <v>1548</v>
      </c>
      <c r="O224" s="1" t="str">
        <f t="shared" si="23"/>
        <v>SF032_20_NNW_2 [mV]</v>
      </c>
      <c r="Q224" s="57"/>
      <c r="S224" s="46"/>
      <c r="T224" s="46"/>
      <c r="Y224" s="59"/>
      <c r="AB224" s="1">
        <v>0.1</v>
      </c>
      <c r="AC224" s="1">
        <v>0.75</v>
      </c>
      <c r="AI224">
        <v>652240.36950000003</v>
      </c>
      <c r="AJ224">
        <v>5773016.9800000004</v>
      </c>
      <c r="AN224" s="1" t="s">
        <v>3316</v>
      </c>
      <c r="AO224" s="21" t="s">
        <v>3262</v>
      </c>
      <c r="AP224" s="21" t="s">
        <v>3263</v>
      </c>
      <c r="AQ224" s="21" t="s">
        <v>3258</v>
      </c>
      <c r="AR224" s="1" t="s">
        <v>6439</v>
      </c>
    </row>
    <row r="225" spans="1:44" x14ac:dyDescent="0.3">
      <c r="A225" s="18" t="s">
        <v>7061</v>
      </c>
      <c r="B225" s="18">
        <v>183</v>
      </c>
      <c r="C225" s="18"/>
      <c r="D225" s="18">
        <v>1.3</v>
      </c>
      <c r="E225" s="18"/>
      <c r="F225" s="18" t="s">
        <v>6174</v>
      </c>
      <c r="G225" s="95">
        <v>52.6</v>
      </c>
      <c r="H225" s="19">
        <v>41744.486111111109</v>
      </c>
      <c r="I225" s="19">
        <v>42110.590277777781</v>
      </c>
      <c r="J225" s="1" t="s">
        <v>34</v>
      </c>
      <c r="K225" s="1" t="s">
        <v>1872</v>
      </c>
      <c r="L225" s="1" t="s">
        <v>196</v>
      </c>
      <c r="M225" s="1" t="s">
        <v>2925</v>
      </c>
      <c r="N225" s="1" t="s">
        <v>1548</v>
      </c>
      <c r="O225" s="1" t="str">
        <f t="shared" si="17"/>
        <v>SF022_40_S [mV]</v>
      </c>
      <c r="Q225" s="57" t="s">
        <v>5621</v>
      </c>
      <c r="R225" s="1" t="s">
        <v>5047</v>
      </c>
      <c r="S225" s="46" t="s">
        <v>4600</v>
      </c>
      <c r="T225" s="46"/>
      <c r="U225" s="1" t="s">
        <v>5049</v>
      </c>
      <c r="V225" s="1" t="s">
        <v>4543</v>
      </c>
      <c r="X225" s="1" t="str">
        <f t="shared" si="21"/>
        <v>022_40_S</v>
      </c>
      <c r="Y225" s="59" t="s">
        <v>4852</v>
      </c>
      <c r="AB225" s="1">
        <v>0.1</v>
      </c>
      <c r="AC225" s="1">
        <v>0.75</v>
      </c>
      <c r="AH225" s="1" t="s">
        <v>1607</v>
      </c>
      <c r="AI225">
        <v>652261.07629999996</v>
      </c>
      <c r="AJ225">
        <v>5773026.8229999999</v>
      </c>
      <c r="AK225" s="1" t="s">
        <v>195</v>
      </c>
      <c r="AN225" s="1" t="s">
        <v>3316</v>
      </c>
      <c r="AO225" s="21" t="s">
        <v>3262</v>
      </c>
      <c r="AP225" s="21" t="s">
        <v>3263</v>
      </c>
      <c r="AQ225" s="21" t="s">
        <v>3258</v>
      </c>
      <c r="AR225" s="1" t="s">
        <v>6439</v>
      </c>
    </row>
    <row r="226" spans="1:44" x14ac:dyDescent="0.3">
      <c r="A226" s="18" t="s">
        <v>2196</v>
      </c>
      <c r="B226" s="18">
        <v>184</v>
      </c>
      <c r="C226" s="18"/>
      <c r="D226" s="18">
        <v>1.3</v>
      </c>
      <c r="E226" s="18"/>
      <c r="F226" s="18"/>
      <c r="G226" s="18"/>
      <c r="H226" s="19">
        <v>41407.493055555555</v>
      </c>
      <c r="I226" s="19">
        <v>41606.465277777781</v>
      </c>
      <c r="J226" s="1" t="s">
        <v>34</v>
      </c>
      <c r="K226" s="1" t="s">
        <v>1872</v>
      </c>
      <c r="L226" s="1" t="s">
        <v>197</v>
      </c>
      <c r="M226" t="s">
        <v>2932</v>
      </c>
      <c r="N226" s="1" t="s">
        <v>1548</v>
      </c>
      <c r="O226" s="1" t="str">
        <f t="shared" si="17"/>
        <v>SF026_10_E [mV]</v>
      </c>
      <c r="Q226" s="57" t="s">
        <v>5622</v>
      </c>
      <c r="R226" s="1" t="s">
        <v>5047</v>
      </c>
      <c r="S226" s="46" t="s">
        <v>4600</v>
      </c>
      <c r="T226" s="46"/>
      <c r="U226" s="1" t="s">
        <v>5049</v>
      </c>
      <c r="V226" s="1" t="s">
        <v>4543</v>
      </c>
      <c r="X226" s="1" t="str">
        <f t="shared" si="21"/>
        <v>026_10_E</v>
      </c>
      <c r="Y226" s="59" t="s">
        <v>4853</v>
      </c>
      <c r="AB226" s="1">
        <v>0.1</v>
      </c>
      <c r="AC226" s="1">
        <v>0.75</v>
      </c>
      <c r="AI226">
        <v>652247.41170000006</v>
      </c>
      <c r="AJ226">
        <v>5773011.1869999999</v>
      </c>
      <c r="AK226" s="1" t="s">
        <v>195</v>
      </c>
      <c r="AN226" s="1" t="s">
        <v>3316</v>
      </c>
      <c r="AO226" s="21" t="s">
        <v>3262</v>
      </c>
      <c r="AP226" s="21" t="s">
        <v>3263</v>
      </c>
      <c r="AQ226" s="21" t="s">
        <v>3258</v>
      </c>
      <c r="AR226" s="1" t="s">
        <v>6439</v>
      </c>
    </row>
    <row r="227" spans="1:44" x14ac:dyDescent="0.3">
      <c r="A227" s="18" t="s">
        <v>2197</v>
      </c>
      <c r="B227" s="18">
        <v>185</v>
      </c>
      <c r="C227" s="18"/>
      <c r="D227" s="18">
        <v>1.3</v>
      </c>
      <c r="E227" s="18"/>
      <c r="F227" s="18"/>
      <c r="G227" s="18"/>
      <c r="H227" s="19">
        <v>41407.493055555555</v>
      </c>
      <c r="I227" s="19">
        <v>41606.465277777781</v>
      </c>
      <c r="J227" s="1" t="s">
        <v>34</v>
      </c>
      <c r="K227" s="1" t="s">
        <v>1872</v>
      </c>
      <c r="L227" s="1" t="s">
        <v>198</v>
      </c>
      <c r="M227" t="s">
        <v>2933</v>
      </c>
      <c r="N227" s="1" t="s">
        <v>1548</v>
      </c>
      <c r="O227" s="1" t="str">
        <f t="shared" si="17"/>
        <v>SF026_10_S [mV]</v>
      </c>
      <c r="Q227" s="57" t="s">
        <v>5623</v>
      </c>
      <c r="R227" s="1" t="s">
        <v>5047</v>
      </c>
      <c r="S227" s="46" t="s">
        <v>4600</v>
      </c>
      <c r="T227" s="46"/>
      <c r="U227" s="1" t="s">
        <v>5049</v>
      </c>
      <c r="V227" s="1" t="s">
        <v>4543</v>
      </c>
      <c r="X227" s="1" t="str">
        <f t="shared" si="21"/>
        <v>026_10_S</v>
      </c>
      <c r="Y227" s="59" t="s">
        <v>4853</v>
      </c>
      <c r="AB227" s="1">
        <v>0.1</v>
      </c>
      <c r="AC227" s="1">
        <v>0.75</v>
      </c>
      <c r="AI227">
        <v>652247.41170000006</v>
      </c>
      <c r="AJ227">
        <v>5773011.1869999999</v>
      </c>
      <c r="AK227" s="1" t="s">
        <v>195</v>
      </c>
      <c r="AN227" s="1" t="s">
        <v>3316</v>
      </c>
      <c r="AO227" s="21" t="s">
        <v>3262</v>
      </c>
      <c r="AP227" s="21" t="s">
        <v>3263</v>
      </c>
      <c r="AQ227" s="21" t="s">
        <v>3258</v>
      </c>
      <c r="AR227" s="1" t="s">
        <v>6439</v>
      </c>
    </row>
    <row r="228" spans="1:44" x14ac:dyDescent="0.3">
      <c r="A228" s="18" t="s">
        <v>2198</v>
      </c>
      <c r="B228" s="18">
        <v>186</v>
      </c>
      <c r="C228" s="18"/>
      <c r="D228" s="18">
        <v>1.3</v>
      </c>
      <c r="E228" s="18"/>
      <c r="F228" s="18"/>
      <c r="G228" s="18"/>
      <c r="H228" s="19">
        <v>41407.493055555555</v>
      </c>
      <c r="I228" s="19">
        <v>41606.465277777781</v>
      </c>
      <c r="J228" s="1" t="s">
        <v>34</v>
      </c>
      <c r="K228" s="1" t="s">
        <v>1872</v>
      </c>
      <c r="L228" s="1" t="s">
        <v>199</v>
      </c>
      <c r="M228" t="s">
        <v>2934</v>
      </c>
      <c r="N228" t="s">
        <v>1548</v>
      </c>
      <c r="O228" s="1" t="str">
        <f t="shared" si="17"/>
        <v>SF026_20_W [mV]</v>
      </c>
      <c r="Q228" s="57" t="s">
        <v>5624</v>
      </c>
      <c r="R228" s="1" t="s">
        <v>5047</v>
      </c>
      <c r="S228" s="46" t="s">
        <v>4600</v>
      </c>
      <c r="T228" s="46"/>
      <c r="U228" s="1" t="s">
        <v>5049</v>
      </c>
      <c r="V228" s="1" t="s">
        <v>4543</v>
      </c>
      <c r="X228" s="1" t="str">
        <f t="shared" si="21"/>
        <v>026_20_W</v>
      </c>
      <c r="Y228" s="59" t="s">
        <v>4853</v>
      </c>
      <c r="AB228" s="1">
        <v>0.1</v>
      </c>
      <c r="AC228" s="1">
        <v>0.75</v>
      </c>
      <c r="AI228">
        <v>652247.41170000006</v>
      </c>
      <c r="AJ228">
        <v>5773011.1869999999</v>
      </c>
      <c r="AK228" s="1" t="s">
        <v>195</v>
      </c>
      <c r="AN228" s="1" t="s">
        <v>3316</v>
      </c>
      <c r="AO228" s="21" t="s">
        <v>3262</v>
      </c>
      <c r="AP228" s="21" t="s">
        <v>3263</v>
      </c>
      <c r="AQ228" s="21" t="s">
        <v>3258</v>
      </c>
      <c r="AR228" s="1" t="s">
        <v>6439</v>
      </c>
    </row>
    <row r="229" spans="1:44" x14ac:dyDescent="0.3">
      <c r="A229" s="18" t="s">
        <v>2199</v>
      </c>
      <c r="B229" s="18">
        <v>187</v>
      </c>
      <c r="C229" s="18"/>
      <c r="D229" s="18">
        <v>1.3</v>
      </c>
      <c r="E229" s="18"/>
      <c r="F229" s="18"/>
      <c r="G229" s="18"/>
      <c r="H229" s="19">
        <v>41407.493055555555</v>
      </c>
      <c r="I229" s="19">
        <v>41606.465277777781</v>
      </c>
      <c r="J229" s="1" t="s">
        <v>34</v>
      </c>
      <c r="K229" s="1" t="s">
        <v>1872</v>
      </c>
      <c r="L229" s="1" t="s">
        <v>200</v>
      </c>
      <c r="M229" t="s">
        <v>2935</v>
      </c>
      <c r="N229" t="s">
        <v>1548</v>
      </c>
      <c r="O229" s="1" t="str">
        <f t="shared" si="17"/>
        <v>SF026_30_N [mV]</v>
      </c>
      <c r="Q229" s="57" t="s">
        <v>5625</v>
      </c>
      <c r="R229" s="1" t="s">
        <v>5047</v>
      </c>
      <c r="S229" s="46" t="s">
        <v>4600</v>
      </c>
      <c r="T229" s="46"/>
      <c r="U229" s="1" t="s">
        <v>5049</v>
      </c>
      <c r="V229" s="1" t="s">
        <v>4543</v>
      </c>
      <c r="X229" s="1" t="str">
        <f t="shared" si="21"/>
        <v>026_30_N</v>
      </c>
      <c r="Y229" s="59" t="s">
        <v>4853</v>
      </c>
      <c r="AB229" s="1">
        <v>0.1</v>
      </c>
      <c r="AC229" s="1">
        <v>0.75</v>
      </c>
      <c r="AI229">
        <v>652247.41170000006</v>
      </c>
      <c r="AJ229">
        <v>5773011.1869999999</v>
      </c>
      <c r="AK229" s="1" t="s">
        <v>195</v>
      </c>
      <c r="AN229" s="1" t="s">
        <v>3316</v>
      </c>
      <c r="AO229" s="21" t="s">
        <v>3262</v>
      </c>
      <c r="AP229" s="21" t="s">
        <v>3263</v>
      </c>
      <c r="AQ229" s="21" t="s">
        <v>3258</v>
      </c>
      <c r="AR229" s="1" t="s">
        <v>6439</v>
      </c>
    </row>
    <row r="230" spans="1:44" x14ac:dyDescent="0.3">
      <c r="A230" s="18" t="s">
        <v>2200</v>
      </c>
      <c r="B230" s="18">
        <v>188</v>
      </c>
      <c r="C230" s="18"/>
      <c r="D230" s="18">
        <v>1.3</v>
      </c>
      <c r="E230" s="18"/>
      <c r="F230" s="18"/>
      <c r="G230" s="18"/>
      <c r="H230" s="19">
        <v>41407.479166666664</v>
      </c>
      <c r="I230" s="19">
        <v>41606.465277777781</v>
      </c>
      <c r="J230" s="1" t="s">
        <v>34</v>
      </c>
      <c r="K230" s="1" t="s">
        <v>1872</v>
      </c>
      <c r="L230" s="1" t="s">
        <v>201</v>
      </c>
      <c r="M230" t="s">
        <v>2936</v>
      </c>
      <c r="N230" t="s">
        <v>1548</v>
      </c>
      <c r="O230" s="1" t="str">
        <f t="shared" si="17"/>
        <v>SF027_20_N [mV]</v>
      </c>
      <c r="Q230" s="57" t="s">
        <v>5626</v>
      </c>
      <c r="R230" s="1" t="s">
        <v>5047</v>
      </c>
      <c r="S230" s="46" t="s">
        <v>4600</v>
      </c>
      <c r="T230" s="46"/>
      <c r="U230" s="1" t="s">
        <v>5049</v>
      </c>
      <c r="V230" s="1" t="s">
        <v>4543</v>
      </c>
      <c r="X230" s="1" t="str">
        <f t="shared" si="21"/>
        <v>027_20_N</v>
      </c>
      <c r="Y230" s="59" t="s">
        <v>4854</v>
      </c>
      <c r="AB230" s="1">
        <v>0.1</v>
      </c>
      <c r="AC230" s="1">
        <v>0.75</v>
      </c>
      <c r="AI230">
        <v>652244.87529999996</v>
      </c>
      <c r="AJ230">
        <v>5773008.8559999997</v>
      </c>
      <c r="AK230" s="1" t="s">
        <v>195</v>
      </c>
      <c r="AN230" s="1" t="s">
        <v>3316</v>
      </c>
      <c r="AO230" s="21" t="s">
        <v>3262</v>
      </c>
      <c r="AP230" s="21" t="s">
        <v>3263</v>
      </c>
      <c r="AQ230" s="21" t="s">
        <v>3258</v>
      </c>
      <c r="AR230" s="1" t="s">
        <v>6439</v>
      </c>
    </row>
    <row r="231" spans="1:44" x14ac:dyDescent="0.3">
      <c r="A231" s="18" t="s">
        <v>2201</v>
      </c>
      <c r="B231" s="18">
        <v>189</v>
      </c>
      <c r="C231" s="18"/>
      <c r="D231" s="18">
        <v>1.3</v>
      </c>
      <c r="E231" s="18"/>
      <c r="F231" s="18"/>
      <c r="G231" s="18"/>
      <c r="H231" s="19">
        <v>41407.479166666664</v>
      </c>
      <c r="I231" s="19">
        <v>41606.465277777781</v>
      </c>
      <c r="J231" s="1" t="s">
        <v>34</v>
      </c>
      <c r="K231" s="1" t="s">
        <v>1872</v>
      </c>
      <c r="L231" s="1" t="s">
        <v>202</v>
      </c>
      <c r="M231" t="s">
        <v>2937</v>
      </c>
      <c r="N231" t="s">
        <v>1548</v>
      </c>
      <c r="O231" s="1" t="str">
        <f t="shared" si="17"/>
        <v>SF027_20_NE [mV]</v>
      </c>
      <c r="Q231" s="57" t="s">
        <v>5627</v>
      </c>
      <c r="R231" s="1" t="s">
        <v>5047</v>
      </c>
      <c r="S231" s="46" t="s">
        <v>4600</v>
      </c>
      <c r="T231" s="46"/>
      <c r="U231" s="1" t="s">
        <v>5049</v>
      </c>
      <c r="V231" s="1" t="s">
        <v>4543</v>
      </c>
      <c r="X231" s="1" t="str">
        <f t="shared" si="21"/>
        <v>027_20_NE</v>
      </c>
      <c r="Y231" s="59" t="s">
        <v>4854</v>
      </c>
      <c r="AB231" s="1">
        <v>0.1</v>
      </c>
      <c r="AC231" s="1">
        <v>0.75</v>
      </c>
      <c r="AI231">
        <v>652244.87529999996</v>
      </c>
      <c r="AJ231">
        <v>5773008.8559999997</v>
      </c>
      <c r="AK231" s="1" t="s">
        <v>195</v>
      </c>
      <c r="AN231" s="1" t="s">
        <v>3316</v>
      </c>
      <c r="AO231" s="21" t="s">
        <v>3262</v>
      </c>
      <c r="AP231" s="21" t="s">
        <v>3263</v>
      </c>
      <c r="AQ231" s="21" t="s">
        <v>3258</v>
      </c>
      <c r="AR231" s="1" t="s">
        <v>6439</v>
      </c>
    </row>
    <row r="232" spans="1:44" x14ac:dyDescent="0.3">
      <c r="A232" s="18" t="s">
        <v>2202</v>
      </c>
      <c r="B232" s="18">
        <v>190</v>
      </c>
      <c r="C232" s="18"/>
      <c r="D232" s="18">
        <v>1.3</v>
      </c>
      <c r="E232" s="18"/>
      <c r="F232" s="18"/>
      <c r="G232" s="18"/>
      <c r="H232" s="19">
        <v>41407.479166666664</v>
      </c>
      <c r="I232" s="19">
        <v>41606.465277777781</v>
      </c>
      <c r="J232" s="1" t="s">
        <v>34</v>
      </c>
      <c r="K232" s="1" t="s">
        <v>1872</v>
      </c>
      <c r="L232" s="1" t="s">
        <v>203</v>
      </c>
      <c r="M232" t="s">
        <v>2938</v>
      </c>
      <c r="N232" t="s">
        <v>1548</v>
      </c>
      <c r="O232" s="1" t="str">
        <f t="shared" si="17"/>
        <v>SF027_43_SE [mV]</v>
      </c>
      <c r="Q232" s="57" t="s">
        <v>5628</v>
      </c>
      <c r="R232" s="1" t="s">
        <v>5047</v>
      </c>
      <c r="S232" s="46" t="s">
        <v>4600</v>
      </c>
      <c r="T232" s="46"/>
      <c r="U232" s="1" t="s">
        <v>5049</v>
      </c>
      <c r="V232" s="1" t="s">
        <v>4543</v>
      </c>
      <c r="X232" s="1" t="str">
        <f t="shared" si="21"/>
        <v>027_43_SE</v>
      </c>
      <c r="Y232" s="59" t="s">
        <v>4854</v>
      </c>
      <c r="AB232" s="1">
        <v>0.1</v>
      </c>
      <c r="AC232" s="1">
        <v>0.75</v>
      </c>
      <c r="AI232">
        <v>652244.87529999996</v>
      </c>
      <c r="AJ232">
        <v>5773008.8559999997</v>
      </c>
      <c r="AK232" s="1" t="s">
        <v>195</v>
      </c>
      <c r="AN232" s="1" t="s">
        <v>3316</v>
      </c>
      <c r="AO232" s="21" t="s">
        <v>3262</v>
      </c>
      <c r="AP232" s="21" t="s">
        <v>3263</v>
      </c>
      <c r="AQ232" s="21" t="s">
        <v>3258</v>
      </c>
      <c r="AR232" s="1" t="s">
        <v>6439</v>
      </c>
    </row>
    <row r="233" spans="1:44" ht="28.8" x14ac:dyDescent="0.3">
      <c r="A233" s="18" t="s">
        <v>2203</v>
      </c>
      <c r="B233" s="18">
        <v>191</v>
      </c>
      <c r="C233" s="18"/>
      <c r="D233" s="18">
        <v>1.3</v>
      </c>
      <c r="E233" s="18"/>
      <c r="F233" s="18"/>
      <c r="G233" s="18"/>
      <c r="H233" s="19">
        <v>41407.479166666664</v>
      </c>
      <c r="I233" s="19">
        <v>41606.451388888891</v>
      </c>
      <c r="J233" s="1" t="s">
        <v>34</v>
      </c>
      <c r="K233" s="1" t="s">
        <v>1872</v>
      </c>
      <c r="L233" s="1" t="s">
        <v>204</v>
      </c>
      <c r="M233" t="s">
        <v>2941</v>
      </c>
      <c r="N233" t="s">
        <v>1548</v>
      </c>
      <c r="O233" s="1" t="str">
        <f t="shared" si="17"/>
        <v>SF027_43_SE_NT1 [mV]</v>
      </c>
      <c r="Q233" s="59"/>
      <c r="R233" s="1" t="s">
        <v>5047</v>
      </c>
      <c r="S233" s="46"/>
      <c r="T233" s="46"/>
      <c r="Y233" s="59" t="s">
        <v>4854</v>
      </c>
      <c r="AI233">
        <v>652244.87529999996</v>
      </c>
      <c r="AJ233">
        <v>5773008.8559999997</v>
      </c>
      <c r="AK233" s="1" t="s">
        <v>195</v>
      </c>
      <c r="AN233" s="1" t="s">
        <v>3316</v>
      </c>
      <c r="AO233" s="21" t="s">
        <v>3262</v>
      </c>
      <c r="AP233" s="21" t="s">
        <v>3263</v>
      </c>
      <c r="AQ233" s="21" t="s">
        <v>3258</v>
      </c>
    </row>
    <row r="234" spans="1:44" ht="28.8" x14ac:dyDescent="0.3">
      <c r="A234" s="18" t="s">
        <v>2204</v>
      </c>
      <c r="B234" s="18">
        <v>192</v>
      </c>
      <c r="C234" s="18"/>
      <c r="D234" s="18">
        <v>1.3</v>
      </c>
      <c r="E234" s="18"/>
      <c r="F234" s="18"/>
      <c r="G234" s="18"/>
      <c r="H234" s="19">
        <v>41407.479166666664</v>
      </c>
      <c r="I234" s="19">
        <v>41606.451388888891</v>
      </c>
      <c r="J234" s="1" t="s">
        <v>34</v>
      </c>
      <c r="K234" s="1" t="s">
        <v>1872</v>
      </c>
      <c r="L234" s="1" t="s">
        <v>205</v>
      </c>
      <c r="M234" t="s">
        <v>2942</v>
      </c>
      <c r="N234" t="s">
        <v>1548</v>
      </c>
      <c r="O234" s="1" t="str">
        <f t="shared" si="17"/>
        <v>SF027_43_SE_NT2 [mV]</v>
      </c>
      <c r="Q234" s="59"/>
      <c r="R234" s="1" t="s">
        <v>5047</v>
      </c>
      <c r="S234" s="46"/>
      <c r="T234" s="46"/>
      <c r="Y234" s="59" t="s">
        <v>4854</v>
      </c>
      <c r="AI234">
        <v>652244.87529999996</v>
      </c>
      <c r="AJ234">
        <v>5773008.8559999997</v>
      </c>
      <c r="AK234" s="1" t="s">
        <v>195</v>
      </c>
      <c r="AN234" s="1" t="s">
        <v>3316</v>
      </c>
      <c r="AO234" s="21" t="s">
        <v>3262</v>
      </c>
      <c r="AP234" s="21" t="s">
        <v>3263</v>
      </c>
      <c r="AQ234" s="21" t="s">
        <v>3258</v>
      </c>
    </row>
    <row r="235" spans="1:44" ht="28.8" x14ac:dyDescent="0.3">
      <c r="A235" s="18" t="s">
        <v>4979</v>
      </c>
      <c r="B235" s="18">
        <v>193</v>
      </c>
      <c r="C235" s="18"/>
      <c r="D235" s="18">
        <v>1.3</v>
      </c>
      <c r="E235" s="18"/>
      <c r="F235" s="18"/>
      <c r="G235" s="18"/>
      <c r="H235" s="19">
        <v>41407.479166666664</v>
      </c>
      <c r="I235" s="19">
        <v>41606.451388888891</v>
      </c>
      <c r="J235" s="1" t="s">
        <v>34</v>
      </c>
      <c r="K235" s="1" t="s">
        <v>1872</v>
      </c>
      <c r="L235" s="1" t="s">
        <v>3633</v>
      </c>
      <c r="M235" t="s">
        <v>4983</v>
      </c>
      <c r="N235" s="26" t="s">
        <v>449</v>
      </c>
      <c r="O235" s="1" t="str">
        <f t="shared" si="17"/>
        <v>SF027_43_SE_NTmean [K]</v>
      </c>
      <c r="Q235" s="59"/>
      <c r="R235" s="1" t="s">
        <v>5047</v>
      </c>
      <c r="S235" s="46"/>
      <c r="T235" s="46"/>
      <c r="Y235" s="59" t="s">
        <v>4854</v>
      </c>
      <c r="Z235"/>
      <c r="AA235"/>
      <c r="AI235">
        <v>652244.87529999996</v>
      </c>
      <c r="AJ235">
        <v>5773008.8559999997</v>
      </c>
      <c r="AO235" s="21"/>
      <c r="AP235" s="21"/>
      <c r="AQ235" s="21"/>
    </row>
    <row r="236" spans="1:44" x14ac:dyDescent="0.3">
      <c r="A236" s="18" t="s">
        <v>2205</v>
      </c>
      <c r="B236" s="18">
        <v>194</v>
      </c>
      <c r="C236" s="18"/>
      <c r="D236" s="18">
        <v>1.3</v>
      </c>
      <c r="E236" s="18"/>
      <c r="F236" s="18"/>
      <c r="G236" s="18"/>
      <c r="H236" s="19">
        <v>41452.569444444445</v>
      </c>
      <c r="I236" s="19">
        <v>41606.451388888891</v>
      </c>
      <c r="J236" s="1" t="s">
        <v>34</v>
      </c>
      <c r="K236" s="1" t="s">
        <v>1872</v>
      </c>
      <c r="L236" s="1" t="s">
        <v>206</v>
      </c>
      <c r="M236" t="s">
        <v>2939</v>
      </c>
      <c r="N236" t="s">
        <v>1548</v>
      </c>
      <c r="O236" s="1" t="str">
        <f t="shared" si="17"/>
        <v>SF027_60_SW [mV]</v>
      </c>
      <c r="Q236" s="57" t="s">
        <v>5629</v>
      </c>
      <c r="R236" s="1" t="s">
        <v>5047</v>
      </c>
      <c r="S236" s="46" t="s">
        <v>4600</v>
      </c>
      <c r="T236" s="46"/>
      <c r="U236" s="1" t="s">
        <v>5049</v>
      </c>
      <c r="V236" s="1" t="s">
        <v>4543</v>
      </c>
      <c r="X236" s="1" t="str">
        <f>MID(M236,3,10)</f>
        <v>027_60_SW</v>
      </c>
      <c r="Y236" s="59" t="s">
        <v>4854</v>
      </c>
      <c r="AB236" s="1">
        <v>0.1</v>
      </c>
      <c r="AC236" s="1">
        <v>0.75</v>
      </c>
      <c r="AI236">
        <v>652244.87529999996</v>
      </c>
      <c r="AJ236">
        <v>5773008.8559999997</v>
      </c>
      <c r="AK236" s="1" t="s">
        <v>195</v>
      </c>
      <c r="AN236" s="1" t="s">
        <v>3316</v>
      </c>
      <c r="AO236" s="21" t="s">
        <v>3262</v>
      </c>
      <c r="AP236" s="21" t="s">
        <v>3263</v>
      </c>
      <c r="AQ236" s="21" t="s">
        <v>3258</v>
      </c>
      <c r="AR236" s="1" t="s">
        <v>6439</v>
      </c>
    </row>
    <row r="237" spans="1:44" x14ac:dyDescent="0.3">
      <c r="A237" s="18" t="s">
        <v>2206</v>
      </c>
      <c r="B237" s="18">
        <v>195</v>
      </c>
      <c r="C237" s="18"/>
      <c r="D237" s="18">
        <v>1.3</v>
      </c>
      <c r="E237" s="18"/>
      <c r="F237" s="18"/>
      <c r="G237" s="18"/>
      <c r="H237" s="19">
        <v>41452.555555555555</v>
      </c>
      <c r="I237" s="19">
        <v>41606.451388888891</v>
      </c>
      <c r="J237" s="1" t="s">
        <v>34</v>
      </c>
      <c r="K237" s="1" t="s">
        <v>1872</v>
      </c>
      <c r="L237" s="1" t="s">
        <v>207</v>
      </c>
      <c r="M237" t="s">
        <v>2940</v>
      </c>
      <c r="N237" t="s">
        <v>1548</v>
      </c>
      <c r="O237" s="1" t="str">
        <f t="shared" si="17"/>
        <v>SF027_80_NW [mV]</v>
      </c>
      <c r="Q237" s="57" t="s">
        <v>5630</v>
      </c>
      <c r="R237" s="1" t="s">
        <v>5047</v>
      </c>
      <c r="S237" s="46" t="s">
        <v>4600</v>
      </c>
      <c r="T237" s="46"/>
      <c r="U237" s="1" t="s">
        <v>5049</v>
      </c>
      <c r="V237" s="1" t="s">
        <v>4543</v>
      </c>
      <c r="X237" s="1" t="str">
        <f>MID(M237,3,10)</f>
        <v>027_80_NW</v>
      </c>
      <c r="Y237" s="59" t="s">
        <v>4854</v>
      </c>
      <c r="AB237" s="1">
        <v>0.1</v>
      </c>
      <c r="AC237" s="1">
        <v>0.75</v>
      </c>
      <c r="AI237">
        <v>652244.87529999996</v>
      </c>
      <c r="AJ237">
        <v>5773008.8559999997</v>
      </c>
      <c r="AK237" s="1" t="s">
        <v>195</v>
      </c>
      <c r="AN237" s="1" t="s">
        <v>3316</v>
      </c>
      <c r="AO237" s="21" t="s">
        <v>3262</v>
      </c>
      <c r="AP237" s="21" t="s">
        <v>3263</v>
      </c>
      <c r="AQ237" s="21" t="s">
        <v>3258</v>
      </c>
      <c r="AR237" s="1" t="s">
        <v>6439</v>
      </c>
    </row>
    <row r="238" spans="1:44" x14ac:dyDescent="0.3">
      <c r="A238" s="18" t="s">
        <v>2207</v>
      </c>
      <c r="B238" s="18">
        <v>196</v>
      </c>
      <c r="C238" s="18"/>
      <c r="D238" s="18">
        <v>1.3</v>
      </c>
      <c r="E238" s="18"/>
      <c r="F238" s="18"/>
      <c r="G238" s="18"/>
      <c r="H238" s="19">
        <v>41407.479166666664</v>
      </c>
      <c r="I238" s="19">
        <v>41606.451388888891</v>
      </c>
      <c r="J238" s="1" t="s">
        <v>34</v>
      </c>
      <c r="K238" s="1" t="s">
        <v>1872</v>
      </c>
      <c r="L238" s="1" t="s">
        <v>208</v>
      </c>
      <c r="M238" t="s">
        <v>2943</v>
      </c>
      <c r="N238" t="s">
        <v>1548</v>
      </c>
      <c r="O238" s="1" t="str">
        <f t="shared" si="17"/>
        <v>SF028_20_SE [mV]</v>
      </c>
      <c r="Q238" s="57" t="s">
        <v>5631</v>
      </c>
      <c r="R238" s="1" t="s">
        <v>5047</v>
      </c>
      <c r="S238" s="46" t="s">
        <v>4600</v>
      </c>
      <c r="T238" s="46"/>
      <c r="U238" s="1" t="s">
        <v>5049</v>
      </c>
      <c r="V238" s="1" t="s">
        <v>4543</v>
      </c>
      <c r="X238" s="1" t="str">
        <f>MID(M238,3,10)</f>
        <v>028_20_SE</v>
      </c>
      <c r="Y238" s="59" t="s">
        <v>4855</v>
      </c>
      <c r="AB238" s="1">
        <v>0.1</v>
      </c>
      <c r="AC238" s="1">
        <v>0.75</v>
      </c>
      <c r="AI238">
        <v>652244.19999999995</v>
      </c>
      <c r="AJ238">
        <v>5773010.9330000002</v>
      </c>
      <c r="AK238" s="1" t="s">
        <v>195</v>
      </c>
      <c r="AN238" s="1" t="s">
        <v>3316</v>
      </c>
      <c r="AO238" s="21" t="s">
        <v>3262</v>
      </c>
      <c r="AP238" s="21" t="s">
        <v>3263</v>
      </c>
      <c r="AQ238" s="21" t="s">
        <v>3258</v>
      </c>
      <c r="AR238" s="1" t="s">
        <v>6439</v>
      </c>
    </row>
    <row r="239" spans="1:44" x14ac:dyDescent="0.3">
      <c r="A239" s="18" t="s">
        <v>2208</v>
      </c>
      <c r="B239" s="18">
        <v>197</v>
      </c>
      <c r="C239" s="18"/>
      <c r="D239" s="18">
        <v>1.3</v>
      </c>
      <c r="E239" s="18"/>
      <c r="F239" s="18"/>
      <c r="G239" s="18"/>
      <c r="H239" s="19">
        <v>41407.479166666664</v>
      </c>
      <c r="I239" s="19">
        <v>41606.451388888891</v>
      </c>
      <c r="J239" s="1" t="s">
        <v>34</v>
      </c>
      <c r="K239" s="1" t="s">
        <v>1872</v>
      </c>
      <c r="L239" s="1" t="s">
        <v>209</v>
      </c>
      <c r="M239" t="s">
        <v>2944</v>
      </c>
      <c r="N239" t="s">
        <v>1548</v>
      </c>
      <c r="O239" s="1" t="str">
        <f t="shared" si="17"/>
        <v>SF028_20_SW [mV]</v>
      </c>
      <c r="Q239" s="57" t="s">
        <v>5632</v>
      </c>
      <c r="R239" s="1" t="s">
        <v>5047</v>
      </c>
      <c r="S239" s="46" t="s">
        <v>4600</v>
      </c>
      <c r="T239" s="46"/>
      <c r="U239" s="1" t="s">
        <v>5049</v>
      </c>
      <c r="V239" s="1" t="s">
        <v>4543</v>
      </c>
      <c r="X239" s="1" t="str">
        <f>MID(M239,3,10)</f>
        <v>028_20_SW</v>
      </c>
      <c r="Y239" s="59" t="s">
        <v>4855</v>
      </c>
      <c r="AB239" s="1">
        <v>0.1</v>
      </c>
      <c r="AC239" s="1">
        <v>0.75</v>
      </c>
      <c r="AI239">
        <v>652244.19999999995</v>
      </c>
      <c r="AJ239">
        <v>5773010.9330000002</v>
      </c>
      <c r="AK239" s="1" t="s">
        <v>195</v>
      </c>
      <c r="AN239" s="1" t="s">
        <v>3316</v>
      </c>
      <c r="AO239" s="21" t="s">
        <v>3262</v>
      </c>
      <c r="AP239" s="21" t="s">
        <v>3263</v>
      </c>
      <c r="AQ239" s="21" t="s">
        <v>3258</v>
      </c>
      <c r="AR239" s="1" t="s">
        <v>6439</v>
      </c>
    </row>
    <row r="240" spans="1:44" x14ac:dyDescent="0.3">
      <c r="A240" s="18" t="s">
        <v>2209</v>
      </c>
      <c r="B240" s="18">
        <v>198</v>
      </c>
      <c r="C240" s="18"/>
      <c r="D240" s="18">
        <v>1.3</v>
      </c>
      <c r="E240" s="18"/>
      <c r="F240" s="18"/>
      <c r="G240" s="18"/>
      <c r="H240" s="19">
        <v>41407.479166666664</v>
      </c>
      <c r="I240" s="19">
        <v>41606.451388888891</v>
      </c>
      <c r="J240" s="1" t="s">
        <v>34</v>
      </c>
      <c r="K240" s="1" t="s">
        <v>1872</v>
      </c>
      <c r="L240" s="1" t="s">
        <v>210</v>
      </c>
      <c r="M240" t="s">
        <v>2945</v>
      </c>
      <c r="N240" t="s">
        <v>1548</v>
      </c>
      <c r="O240" s="1" t="str">
        <f t="shared" si="17"/>
        <v>SF028_43_W [mV]</v>
      </c>
      <c r="Q240" s="57" t="s">
        <v>5633</v>
      </c>
      <c r="R240" s="1" t="s">
        <v>5047</v>
      </c>
      <c r="S240" s="46" t="s">
        <v>4600</v>
      </c>
      <c r="T240" s="46"/>
      <c r="U240" s="1" t="s">
        <v>5049</v>
      </c>
      <c r="V240" s="1" t="s">
        <v>4543</v>
      </c>
      <c r="X240" s="1" t="str">
        <f>MID(M240,3,10)</f>
        <v>028_43_W</v>
      </c>
      <c r="Y240" s="59" t="s">
        <v>4855</v>
      </c>
      <c r="AB240" s="1">
        <v>0.1</v>
      </c>
      <c r="AC240" s="1">
        <v>0.75</v>
      </c>
      <c r="AI240">
        <v>652244.19999999995</v>
      </c>
      <c r="AJ240">
        <v>5773010.9330000002</v>
      </c>
      <c r="AK240" s="1" t="s">
        <v>195</v>
      </c>
      <c r="AN240" s="1" t="s">
        <v>3316</v>
      </c>
      <c r="AO240" s="21" t="s">
        <v>3262</v>
      </c>
      <c r="AP240" s="21" t="s">
        <v>3263</v>
      </c>
      <c r="AQ240" s="21" t="s">
        <v>3258</v>
      </c>
      <c r="AR240" s="1" t="s">
        <v>6439</v>
      </c>
    </row>
    <row r="241" spans="1:44" ht="28.8" x14ac:dyDescent="0.3">
      <c r="A241" s="18" t="s">
        <v>2210</v>
      </c>
      <c r="B241" s="18">
        <v>199</v>
      </c>
      <c r="C241" s="18"/>
      <c r="D241" s="18">
        <v>1.3</v>
      </c>
      <c r="E241" s="18"/>
      <c r="F241" s="18"/>
      <c r="G241" s="18"/>
      <c r="H241" s="19">
        <v>41407.479166666664</v>
      </c>
      <c r="I241" s="19">
        <v>41606.451388888891</v>
      </c>
      <c r="J241" s="1" t="s">
        <v>34</v>
      </c>
      <c r="K241" s="1" t="s">
        <v>1872</v>
      </c>
      <c r="L241" s="1" t="s">
        <v>211</v>
      </c>
      <c r="M241" t="s">
        <v>2949</v>
      </c>
      <c r="N241" t="s">
        <v>1548</v>
      </c>
      <c r="O241" s="1" t="str">
        <f t="shared" si="17"/>
        <v>SF028_43_W_NT1 [mV]</v>
      </c>
      <c r="Q241" s="59"/>
      <c r="R241" s="1" t="s">
        <v>5047</v>
      </c>
      <c r="S241" s="46"/>
      <c r="T241" s="46"/>
      <c r="Y241" s="59" t="s">
        <v>4855</v>
      </c>
      <c r="AI241">
        <v>652244.19999999995</v>
      </c>
      <c r="AJ241">
        <v>5773010.9330000002</v>
      </c>
      <c r="AK241" s="1" t="s">
        <v>195</v>
      </c>
      <c r="AN241" s="1" t="s">
        <v>3316</v>
      </c>
      <c r="AO241" s="21" t="s">
        <v>3262</v>
      </c>
      <c r="AP241" s="21" t="s">
        <v>3263</v>
      </c>
      <c r="AQ241" s="21" t="s">
        <v>3258</v>
      </c>
    </row>
    <row r="242" spans="1:44" ht="28.8" x14ac:dyDescent="0.3">
      <c r="A242" s="18" t="s">
        <v>4980</v>
      </c>
      <c r="B242" s="18">
        <v>200</v>
      </c>
      <c r="C242" s="18"/>
      <c r="D242" s="18">
        <v>1.3</v>
      </c>
      <c r="E242" s="18"/>
      <c r="F242" s="18"/>
      <c r="G242" s="18"/>
      <c r="H242" s="19">
        <v>41407.479166666664</v>
      </c>
      <c r="I242" s="19">
        <v>41606.451388888891</v>
      </c>
      <c r="J242" s="1" t="s">
        <v>34</v>
      </c>
      <c r="K242" s="1" t="s">
        <v>1872</v>
      </c>
      <c r="L242" s="1" t="s">
        <v>212</v>
      </c>
      <c r="M242" t="s">
        <v>2948</v>
      </c>
      <c r="N242" t="s">
        <v>1548</v>
      </c>
      <c r="O242" s="1" t="str">
        <f t="shared" si="17"/>
        <v>SF028_43_W_NT2 [mV]</v>
      </c>
      <c r="Q242" s="59"/>
      <c r="R242" s="1" t="s">
        <v>5047</v>
      </c>
      <c r="S242" s="46"/>
      <c r="T242" s="46"/>
      <c r="Y242" s="59" t="s">
        <v>4855</v>
      </c>
      <c r="AI242">
        <v>652244.19999999995</v>
      </c>
      <c r="AJ242">
        <v>5773010.9330000002</v>
      </c>
      <c r="AK242" s="1" t="s">
        <v>195</v>
      </c>
      <c r="AN242" s="1" t="s">
        <v>3316</v>
      </c>
      <c r="AO242" s="21" t="s">
        <v>3262</v>
      </c>
      <c r="AP242" s="21" t="s">
        <v>3263</v>
      </c>
      <c r="AQ242" s="21" t="s">
        <v>3258</v>
      </c>
    </row>
    <row r="243" spans="1:44" ht="28.8" x14ac:dyDescent="0.3">
      <c r="A243" s="18" t="s">
        <v>4981</v>
      </c>
      <c r="B243" s="18">
        <v>201</v>
      </c>
      <c r="C243" s="18"/>
      <c r="D243" s="18">
        <v>1.3</v>
      </c>
      <c r="E243" s="18"/>
      <c r="F243" s="18"/>
      <c r="G243" s="18"/>
      <c r="H243" s="19">
        <v>41407.479166666664</v>
      </c>
      <c r="I243" s="19">
        <v>41606.451388888891</v>
      </c>
      <c r="J243" s="1" t="s">
        <v>34</v>
      </c>
      <c r="K243" s="1" t="s">
        <v>1872</v>
      </c>
      <c r="L243" s="1" t="s">
        <v>3633</v>
      </c>
      <c r="M243" t="s">
        <v>4982</v>
      </c>
      <c r="N243" s="26" t="s">
        <v>449</v>
      </c>
      <c r="O243" s="1" t="str">
        <f t="shared" si="17"/>
        <v>SF028_43_W_NTmean [K]</v>
      </c>
      <c r="Q243" s="59"/>
      <c r="R243" s="1" t="s">
        <v>5047</v>
      </c>
      <c r="S243" s="46"/>
      <c r="T243" s="46"/>
      <c r="Y243" s="59" t="s">
        <v>4855</v>
      </c>
      <c r="AI243">
        <v>652244.19999999995</v>
      </c>
      <c r="AJ243">
        <v>5773010.9330000002</v>
      </c>
      <c r="AO243" s="21"/>
      <c r="AP243" s="21"/>
      <c r="AQ243" s="21"/>
    </row>
    <row r="244" spans="1:44" x14ac:dyDescent="0.3">
      <c r="A244" s="18" t="s">
        <v>2211</v>
      </c>
      <c r="B244" s="18">
        <v>202</v>
      </c>
      <c r="C244" s="18"/>
      <c r="D244" s="18">
        <v>1.3</v>
      </c>
      <c r="E244" s="18"/>
      <c r="F244" s="18"/>
      <c r="G244" s="18"/>
      <c r="H244" s="19">
        <v>41407.479166666664</v>
      </c>
      <c r="I244" s="19">
        <v>41606.451388888891</v>
      </c>
      <c r="J244" s="1" t="s">
        <v>34</v>
      </c>
      <c r="K244" s="1" t="s">
        <v>1872</v>
      </c>
      <c r="L244" s="1" t="s">
        <v>213</v>
      </c>
      <c r="M244" t="s">
        <v>2946</v>
      </c>
      <c r="N244" t="s">
        <v>1548</v>
      </c>
      <c r="O244" s="1" t="str">
        <f t="shared" si="17"/>
        <v>SF028_60_NE [mV]</v>
      </c>
      <c r="Q244" s="57" t="s">
        <v>5634</v>
      </c>
      <c r="R244" s="1" t="s">
        <v>5047</v>
      </c>
      <c r="S244" s="46" t="s">
        <v>4600</v>
      </c>
      <c r="T244" s="46"/>
      <c r="U244" s="1" t="s">
        <v>5049</v>
      </c>
      <c r="V244" s="1" t="s">
        <v>4543</v>
      </c>
      <c r="X244" s="1" t="str">
        <f>MID(M244,3,10)</f>
        <v>028_60_NE</v>
      </c>
      <c r="Y244" s="59" t="s">
        <v>4855</v>
      </c>
      <c r="AB244" s="1">
        <v>0.1</v>
      </c>
      <c r="AC244" s="1">
        <v>0.75</v>
      </c>
      <c r="AI244">
        <v>652244.19999999995</v>
      </c>
      <c r="AJ244">
        <v>5773010.9330000002</v>
      </c>
      <c r="AK244" s="1" t="s">
        <v>195</v>
      </c>
      <c r="AN244" s="1" t="s">
        <v>3316</v>
      </c>
      <c r="AO244" s="21" t="s">
        <v>3262</v>
      </c>
      <c r="AP244" s="21" t="s">
        <v>3263</v>
      </c>
      <c r="AQ244" s="21" t="s">
        <v>3258</v>
      </c>
      <c r="AR244" s="1" t="s">
        <v>6439</v>
      </c>
    </row>
    <row r="245" spans="1:44" x14ac:dyDescent="0.3">
      <c r="A245" s="18" t="s">
        <v>2212</v>
      </c>
      <c r="B245" s="18">
        <v>203</v>
      </c>
      <c r="C245" s="18"/>
      <c r="D245" s="18">
        <v>1.3</v>
      </c>
      <c r="E245" s="18"/>
      <c r="F245" s="18"/>
      <c r="G245" s="18"/>
      <c r="H245" s="19">
        <v>41407.479166666664</v>
      </c>
      <c r="I245" s="19">
        <v>41606.451388888891</v>
      </c>
      <c r="J245" s="1" t="s">
        <v>34</v>
      </c>
      <c r="K245" s="1" t="s">
        <v>1872</v>
      </c>
      <c r="L245" s="1" t="s">
        <v>214</v>
      </c>
      <c r="M245" t="s">
        <v>2947</v>
      </c>
      <c r="N245" t="s">
        <v>1548</v>
      </c>
      <c r="O245" s="1" t="str">
        <f t="shared" si="17"/>
        <v>SF028_80_E [mV]</v>
      </c>
      <c r="Q245" s="57" t="s">
        <v>5635</v>
      </c>
      <c r="R245" s="1" t="s">
        <v>5047</v>
      </c>
      <c r="S245" s="46" t="s">
        <v>4600</v>
      </c>
      <c r="T245" s="46"/>
      <c r="U245" s="1" t="s">
        <v>5049</v>
      </c>
      <c r="V245" s="1" t="s">
        <v>4543</v>
      </c>
      <c r="X245" s="1" t="str">
        <f>MID(M245,3,10)</f>
        <v>028_80_E</v>
      </c>
      <c r="Y245" s="59" t="s">
        <v>4855</v>
      </c>
      <c r="AB245" s="1">
        <v>0.1</v>
      </c>
      <c r="AC245" s="1">
        <v>0.75</v>
      </c>
      <c r="AI245">
        <v>652244.19999999995</v>
      </c>
      <c r="AJ245">
        <v>5773010.9330000002</v>
      </c>
      <c r="AK245" s="1" t="s">
        <v>195</v>
      </c>
      <c r="AN245" s="1" t="s">
        <v>3316</v>
      </c>
      <c r="AO245" s="21" t="s">
        <v>3262</v>
      </c>
      <c r="AP245" s="21" t="s">
        <v>3263</v>
      </c>
      <c r="AQ245" s="21" t="s">
        <v>3258</v>
      </c>
      <c r="AR245" s="1" t="s">
        <v>6439</v>
      </c>
    </row>
    <row r="246" spans="1:44" x14ac:dyDescent="0.3">
      <c r="A246" s="18" t="s">
        <v>2213</v>
      </c>
      <c r="B246" s="18">
        <v>204</v>
      </c>
      <c r="C246" s="18"/>
      <c r="D246" s="18">
        <v>1.3</v>
      </c>
      <c r="E246" s="18"/>
      <c r="F246" s="18" t="s">
        <v>6175</v>
      </c>
      <c r="G246" s="18"/>
      <c r="H246" s="23">
        <v>41397</v>
      </c>
      <c r="I246" s="7">
        <v>41606</v>
      </c>
      <c r="J246" s="1" t="s">
        <v>34</v>
      </c>
      <c r="K246" s="1" t="s">
        <v>1872</v>
      </c>
      <c r="L246" s="1" t="s">
        <v>215</v>
      </c>
      <c r="M246" t="s">
        <v>2950</v>
      </c>
      <c r="N246" t="s">
        <v>1548</v>
      </c>
      <c r="O246" s="1" t="str">
        <f t="shared" si="17"/>
        <v>SF029_20_E [mV]</v>
      </c>
      <c r="Q246" s="57" t="s">
        <v>5636</v>
      </c>
      <c r="R246" s="1" t="s">
        <v>5047</v>
      </c>
      <c r="S246" s="46" t="s">
        <v>4600</v>
      </c>
      <c r="T246" s="46"/>
      <c r="U246" s="1" t="s">
        <v>5049</v>
      </c>
      <c r="V246" s="1" t="s">
        <v>4543</v>
      </c>
      <c r="X246" s="1" t="str">
        <f>MID(M246,3,10)</f>
        <v>029_20_E</v>
      </c>
      <c r="Y246" s="59" t="s">
        <v>4856</v>
      </c>
      <c r="AB246" s="1">
        <v>0.1</v>
      </c>
      <c r="AC246" s="1">
        <v>0.75</v>
      </c>
      <c r="AI246">
        <v>652247.09230000002</v>
      </c>
      <c r="AJ246">
        <v>5773015.6210000003</v>
      </c>
      <c r="AK246" s="1" t="s">
        <v>195</v>
      </c>
      <c r="AN246" s="1" t="s">
        <v>3316</v>
      </c>
      <c r="AO246" s="21" t="s">
        <v>3262</v>
      </c>
      <c r="AP246" s="21" t="s">
        <v>3263</v>
      </c>
      <c r="AQ246" s="21" t="s">
        <v>3258</v>
      </c>
      <c r="AR246" s="1" t="s">
        <v>6439</v>
      </c>
    </row>
    <row r="247" spans="1:44" x14ac:dyDescent="0.3">
      <c r="A247" s="18" t="s">
        <v>2214</v>
      </c>
      <c r="B247" s="18">
        <v>205</v>
      </c>
      <c r="C247" s="18"/>
      <c r="D247" s="18">
        <v>1.3</v>
      </c>
      <c r="E247" s="18"/>
      <c r="F247" s="18" t="s">
        <v>6175</v>
      </c>
      <c r="G247" s="18"/>
      <c r="H247" s="19">
        <v>41407.479166666664</v>
      </c>
      <c r="I247" s="7">
        <v>41606</v>
      </c>
      <c r="J247" s="1" t="s">
        <v>34</v>
      </c>
      <c r="K247" s="1" t="s">
        <v>1872</v>
      </c>
      <c r="L247" s="1" t="s">
        <v>216</v>
      </c>
      <c r="M247" t="s">
        <v>2951</v>
      </c>
      <c r="N247" t="s">
        <v>1548</v>
      </c>
      <c r="O247" s="1" t="str">
        <f t="shared" si="17"/>
        <v>SF029_20_SW [mV]</v>
      </c>
      <c r="Q247" s="57" t="s">
        <v>5637</v>
      </c>
      <c r="R247" s="1" t="s">
        <v>5047</v>
      </c>
      <c r="S247" s="46" t="s">
        <v>4600</v>
      </c>
      <c r="T247" s="46"/>
      <c r="U247" s="1" t="s">
        <v>5049</v>
      </c>
      <c r="V247" s="1" t="s">
        <v>4543</v>
      </c>
      <c r="X247" s="1" t="str">
        <f>MID(M247,3,10)</f>
        <v>029_20_SW</v>
      </c>
      <c r="Y247" s="59" t="s">
        <v>4856</v>
      </c>
      <c r="AB247" s="1">
        <v>0.1</v>
      </c>
      <c r="AC247" s="1">
        <v>0.75</v>
      </c>
      <c r="AI247">
        <v>652247.09230000002</v>
      </c>
      <c r="AJ247">
        <v>5773015.6210000003</v>
      </c>
      <c r="AK247" s="1" t="s">
        <v>195</v>
      </c>
      <c r="AN247" s="1" t="s">
        <v>3316</v>
      </c>
      <c r="AO247" s="21" t="s">
        <v>3262</v>
      </c>
      <c r="AP247" s="21" t="s">
        <v>3263</v>
      </c>
      <c r="AQ247" s="21" t="s">
        <v>3258</v>
      </c>
      <c r="AR247" s="1" t="s">
        <v>6439</v>
      </c>
    </row>
    <row r="248" spans="1:44" x14ac:dyDescent="0.3">
      <c r="A248" s="18" t="s">
        <v>6334</v>
      </c>
      <c r="B248" s="18">
        <v>206</v>
      </c>
      <c r="C248" s="18"/>
      <c r="D248" s="18">
        <v>1.3</v>
      </c>
      <c r="E248" s="18"/>
      <c r="F248" s="18" t="s">
        <v>6175</v>
      </c>
      <c r="G248" s="95">
        <v>22.07</v>
      </c>
      <c r="H248" s="19">
        <v>42110.604166666664</v>
      </c>
      <c r="I248" s="19">
        <v>42311.506944444445</v>
      </c>
      <c r="J248" s="1" t="s">
        <v>34</v>
      </c>
      <c r="K248" s="1" t="s">
        <v>1872</v>
      </c>
      <c r="L248" t="s">
        <v>2107</v>
      </c>
      <c r="M248" t="s">
        <v>2976</v>
      </c>
      <c r="N248" s="1" t="s">
        <v>1548</v>
      </c>
      <c r="O248" s="1" t="str">
        <f t="shared" si="17"/>
        <v>SF029_20_N [mV]</v>
      </c>
      <c r="Q248" s="57" t="s">
        <v>5638</v>
      </c>
      <c r="R248" s="1" t="s">
        <v>5047</v>
      </c>
      <c r="S248" s="46" t="s">
        <v>4600</v>
      </c>
      <c r="T248" s="46"/>
      <c r="U248" s="1" t="s">
        <v>5049</v>
      </c>
      <c r="V248" s="1" t="s">
        <v>4543</v>
      </c>
      <c r="X248" s="1" t="str">
        <f>MID(M248,3,10)</f>
        <v>029_20_N</v>
      </c>
      <c r="Y248" s="59" t="s">
        <v>4856</v>
      </c>
      <c r="AB248" s="1">
        <v>0.1</v>
      </c>
      <c r="AC248" s="1">
        <v>0.75</v>
      </c>
      <c r="AH248" s="1" t="s">
        <v>1607</v>
      </c>
      <c r="AI248">
        <v>652247.09230000002</v>
      </c>
      <c r="AJ248">
        <v>5773015.6210000003</v>
      </c>
      <c r="AK248" s="1" t="s">
        <v>195</v>
      </c>
      <c r="AN248" s="1" t="s">
        <v>3316</v>
      </c>
      <c r="AO248" s="21" t="s">
        <v>3262</v>
      </c>
      <c r="AP248" s="21" t="s">
        <v>3263</v>
      </c>
      <c r="AQ248" s="21" t="s">
        <v>3258</v>
      </c>
      <c r="AR248" s="1" t="s">
        <v>6439</v>
      </c>
    </row>
    <row r="249" spans="1:44" ht="28.8" x14ac:dyDescent="0.3">
      <c r="A249" s="18" t="s">
        <v>6335</v>
      </c>
      <c r="B249" s="18">
        <v>207</v>
      </c>
      <c r="C249" s="18"/>
      <c r="D249" s="18">
        <v>1.3</v>
      </c>
      <c r="E249" s="18"/>
      <c r="F249" s="18" t="s">
        <v>6175</v>
      </c>
      <c r="G249" s="95">
        <v>22.07</v>
      </c>
      <c r="H249" s="19">
        <v>42110.604166666664</v>
      </c>
      <c r="I249" s="19">
        <v>42311.506944444445</v>
      </c>
      <c r="J249" s="1" t="s">
        <v>34</v>
      </c>
      <c r="K249" s="1" t="s">
        <v>1872</v>
      </c>
      <c r="L249" t="s">
        <v>2110</v>
      </c>
      <c r="M249" t="s">
        <v>2977</v>
      </c>
      <c r="N249" s="1" t="s">
        <v>1548</v>
      </c>
      <c r="O249" s="1" t="str">
        <f t="shared" si="17"/>
        <v>SF029_20_N_NT1 [mV]</v>
      </c>
      <c r="Q249" s="59"/>
      <c r="R249" s="1" t="s">
        <v>5047</v>
      </c>
      <c r="S249" s="46"/>
      <c r="T249" s="46"/>
      <c r="Y249" s="59" t="s">
        <v>4856</v>
      </c>
      <c r="AH249" s="1" t="s">
        <v>1607</v>
      </c>
      <c r="AI249">
        <v>652247.09230000002</v>
      </c>
      <c r="AJ249">
        <v>5773015.6210000003</v>
      </c>
      <c r="AK249" s="1" t="s">
        <v>195</v>
      </c>
      <c r="AN249" s="1" t="s">
        <v>3316</v>
      </c>
      <c r="AO249" s="21" t="s">
        <v>3262</v>
      </c>
      <c r="AP249" s="21" t="s">
        <v>3263</v>
      </c>
      <c r="AQ249" s="21" t="s">
        <v>3258</v>
      </c>
    </row>
    <row r="250" spans="1:44" ht="28.8" x14ac:dyDescent="0.3">
      <c r="A250" s="18" t="s">
        <v>6336</v>
      </c>
      <c r="B250" s="18">
        <v>208</v>
      </c>
      <c r="C250" s="18"/>
      <c r="D250" s="18">
        <v>1.3</v>
      </c>
      <c r="E250" s="18"/>
      <c r="F250" s="18" t="s">
        <v>6175</v>
      </c>
      <c r="G250" s="95">
        <v>22.07</v>
      </c>
      <c r="H250" s="19">
        <v>42110.604166666664</v>
      </c>
      <c r="I250" s="19">
        <v>42311.506944444445</v>
      </c>
      <c r="J250" s="1" t="s">
        <v>34</v>
      </c>
      <c r="K250" s="1" t="s">
        <v>1872</v>
      </c>
      <c r="L250" t="s">
        <v>2111</v>
      </c>
      <c r="M250" t="s">
        <v>2978</v>
      </c>
      <c r="N250" s="1" t="s">
        <v>1548</v>
      </c>
      <c r="O250" s="1" t="str">
        <f t="shared" si="17"/>
        <v>SF029_20_N_NT2 [mV]</v>
      </c>
      <c r="Q250" s="59"/>
      <c r="R250" s="1" t="s">
        <v>5047</v>
      </c>
      <c r="S250" s="46"/>
      <c r="T250" s="46"/>
      <c r="Y250" s="59" t="s">
        <v>4856</v>
      </c>
      <c r="AH250" s="1" t="s">
        <v>1607</v>
      </c>
      <c r="AI250">
        <v>652247.09230000002</v>
      </c>
      <c r="AJ250">
        <v>5773015.6210000003</v>
      </c>
      <c r="AK250" s="1" t="s">
        <v>195</v>
      </c>
      <c r="AN250" s="1" t="s">
        <v>3316</v>
      </c>
      <c r="AO250" s="21" t="s">
        <v>3262</v>
      </c>
      <c r="AP250" s="21" t="s">
        <v>3263</v>
      </c>
      <c r="AQ250" s="21" t="s">
        <v>3258</v>
      </c>
    </row>
    <row r="251" spans="1:44" ht="28.8" x14ac:dyDescent="0.3">
      <c r="A251" s="18" t="s">
        <v>6337</v>
      </c>
      <c r="B251" s="18">
        <v>209</v>
      </c>
      <c r="C251" s="18"/>
      <c r="D251" s="18">
        <v>1.3</v>
      </c>
      <c r="E251" s="18"/>
      <c r="F251" s="18" t="s">
        <v>6175</v>
      </c>
      <c r="G251" s="95">
        <v>22.07</v>
      </c>
      <c r="H251" s="19">
        <v>42110.604166666664</v>
      </c>
      <c r="I251" s="19">
        <v>42311.506944444445</v>
      </c>
      <c r="J251" s="1" t="s">
        <v>34</v>
      </c>
      <c r="K251" s="1" t="s">
        <v>1872</v>
      </c>
      <c r="L251" s="1" t="s">
        <v>3633</v>
      </c>
      <c r="M251" t="s">
        <v>4984</v>
      </c>
      <c r="N251" s="1" t="s">
        <v>449</v>
      </c>
      <c r="O251" s="1" t="str">
        <f t="shared" si="17"/>
        <v>SF029_20_N_NTmean [K]</v>
      </c>
      <c r="Q251" s="59"/>
      <c r="R251" s="1" t="s">
        <v>5047</v>
      </c>
      <c r="S251" s="46"/>
      <c r="T251" s="46"/>
      <c r="Y251" s="59" t="s">
        <v>4856</v>
      </c>
      <c r="Z251"/>
      <c r="AA251"/>
      <c r="AI251">
        <v>652247.09230000002</v>
      </c>
      <c r="AJ251">
        <v>5773015.6210000003</v>
      </c>
      <c r="AO251" s="21"/>
      <c r="AP251" s="21"/>
      <c r="AQ251" s="21"/>
    </row>
    <row r="252" spans="1:44" x14ac:dyDescent="0.3">
      <c r="A252" s="18" t="s">
        <v>2215</v>
      </c>
      <c r="B252" s="18">
        <v>210</v>
      </c>
      <c r="C252" s="18"/>
      <c r="D252" s="18">
        <v>1.3</v>
      </c>
      <c r="E252" s="18"/>
      <c r="F252" s="18" t="s">
        <v>6175</v>
      </c>
      <c r="G252" s="18"/>
      <c r="H252" s="19">
        <v>41407.479166666664</v>
      </c>
      <c r="I252" s="7">
        <v>41606</v>
      </c>
      <c r="J252" s="1" t="s">
        <v>34</v>
      </c>
      <c r="K252" s="1" t="s">
        <v>1872</v>
      </c>
      <c r="L252" s="1" t="s">
        <v>217</v>
      </c>
      <c r="M252" t="s">
        <v>3172</v>
      </c>
      <c r="N252" s="1" t="s">
        <v>1548</v>
      </c>
      <c r="O252" s="1" t="str">
        <f t="shared" si="17"/>
        <v>SF029_43_SE [mV]</v>
      </c>
      <c r="Q252" s="57" t="s">
        <v>5639</v>
      </c>
      <c r="R252" s="1" t="s">
        <v>5047</v>
      </c>
      <c r="S252" s="46" t="s">
        <v>4600</v>
      </c>
      <c r="T252" s="46"/>
      <c r="U252" s="1" t="s">
        <v>5049</v>
      </c>
      <c r="V252" s="1" t="s">
        <v>4543</v>
      </c>
      <c r="X252" s="1" t="str">
        <f>MID(M252,3,10)</f>
        <v>029_43_SE</v>
      </c>
      <c r="Y252" s="59" t="s">
        <v>4856</v>
      </c>
      <c r="AB252" s="1">
        <v>0.1</v>
      </c>
      <c r="AC252" s="1">
        <v>0.75</v>
      </c>
      <c r="AI252">
        <v>652247.09230000002</v>
      </c>
      <c r="AJ252">
        <v>5773015.6210000003</v>
      </c>
      <c r="AK252" s="1" t="s">
        <v>195</v>
      </c>
      <c r="AN252" s="1" t="s">
        <v>3316</v>
      </c>
      <c r="AO252" s="21" t="s">
        <v>3262</v>
      </c>
      <c r="AP252" s="21" t="s">
        <v>3263</v>
      </c>
      <c r="AQ252" s="21" t="s">
        <v>3258</v>
      </c>
      <c r="AR252" s="1" t="s">
        <v>6439</v>
      </c>
    </row>
    <row r="253" spans="1:44" ht="28.8" x14ac:dyDescent="0.3">
      <c r="A253" s="18" t="s">
        <v>2216</v>
      </c>
      <c r="B253" s="18">
        <v>211</v>
      </c>
      <c r="C253" s="18"/>
      <c r="D253" s="18">
        <v>1.3</v>
      </c>
      <c r="E253" s="18"/>
      <c r="F253" s="18" t="s">
        <v>6175</v>
      </c>
      <c r="G253" s="18"/>
      <c r="H253" s="19">
        <v>41407.479166666664</v>
      </c>
      <c r="I253" s="7">
        <v>41606</v>
      </c>
      <c r="J253" s="1" t="s">
        <v>34</v>
      </c>
      <c r="K253" s="1" t="s">
        <v>1872</v>
      </c>
      <c r="L253" s="1" t="s">
        <v>218</v>
      </c>
      <c r="M253" t="s">
        <v>2953</v>
      </c>
      <c r="N253" t="s">
        <v>1548</v>
      </c>
      <c r="O253" s="1" t="str">
        <f t="shared" si="17"/>
        <v>SF029_43_SE_NT1 [mV]</v>
      </c>
      <c r="Q253" s="57"/>
      <c r="R253" s="1" t="s">
        <v>5047</v>
      </c>
      <c r="S253" s="46"/>
      <c r="T253" s="46"/>
      <c r="Y253" s="59" t="s">
        <v>4856</v>
      </c>
      <c r="AI253">
        <v>652247.09230000002</v>
      </c>
      <c r="AJ253">
        <v>5773015.6210000003</v>
      </c>
      <c r="AK253" s="1" t="s">
        <v>195</v>
      </c>
      <c r="AN253" s="1" t="s">
        <v>3316</v>
      </c>
      <c r="AO253" s="21" t="s">
        <v>3262</v>
      </c>
      <c r="AP253" s="21" t="s">
        <v>3263</v>
      </c>
      <c r="AQ253" s="21" t="s">
        <v>3258</v>
      </c>
    </row>
    <row r="254" spans="1:44" ht="28.8" x14ac:dyDescent="0.3">
      <c r="A254" s="18" t="s">
        <v>2217</v>
      </c>
      <c r="B254" s="18">
        <v>212</v>
      </c>
      <c r="C254" s="18"/>
      <c r="D254" s="18">
        <v>1.3</v>
      </c>
      <c r="E254" s="18"/>
      <c r="F254" s="18" t="s">
        <v>6175</v>
      </c>
      <c r="G254" s="18"/>
      <c r="H254" s="19">
        <v>41407.479166666664</v>
      </c>
      <c r="I254" s="7">
        <v>41606</v>
      </c>
      <c r="J254" s="1" t="s">
        <v>34</v>
      </c>
      <c r="K254" s="1" t="s">
        <v>1872</v>
      </c>
      <c r="L254" s="1" t="s">
        <v>219</v>
      </c>
      <c r="M254" t="s">
        <v>2952</v>
      </c>
      <c r="N254" t="s">
        <v>1548</v>
      </c>
      <c r="O254" s="1" t="str">
        <f t="shared" si="17"/>
        <v>SF029_43_SE_NT2 [mV]</v>
      </c>
      <c r="Q254" s="57"/>
      <c r="R254" s="1" t="s">
        <v>5047</v>
      </c>
      <c r="S254" s="46"/>
      <c r="T254" s="46"/>
      <c r="Y254" s="59" t="s">
        <v>4856</v>
      </c>
      <c r="AI254">
        <v>652247.09230000002</v>
      </c>
      <c r="AJ254">
        <v>5773015.6210000003</v>
      </c>
      <c r="AK254" s="1" t="s">
        <v>195</v>
      </c>
      <c r="AN254" s="1" t="s">
        <v>3316</v>
      </c>
      <c r="AO254" s="21" t="s">
        <v>3262</v>
      </c>
      <c r="AP254" s="21" t="s">
        <v>3263</v>
      </c>
      <c r="AQ254" s="21" t="s">
        <v>3258</v>
      </c>
    </row>
    <row r="255" spans="1:44" ht="28.8" x14ac:dyDescent="0.3">
      <c r="A255" s="18" t="s">
        <v>4985</v>
      </c>
      <c r="B255" s="18">
        <v>213</v>
      </c>
      <c r="C255" s="18"/>
      <c r="D255" s="18">
        <v>1.3</v>
      </c>
      <c r="E255" s="18"/>
      <c r="F255" s="18" t="s">
        <v>6175</v>
      </c>
      <c r="G255" s="18"/>
      <c r="H255" s="19">
        <v>41407.479166666664</v>
      </c>
      <c r="I255" s="7">
        <v>41606</v>
      </c>
      <c r="J255" s="1" t="s">
        <v>34</v>
      </c>
      <c r="K255" s="1" t="s">
        <v>1872</v>
      </c>
      <c r="L255" s="1" t="s">
        <v>3633</v>
      </c>
      <c r="M255" t="s">
        <v>4986</v>
      </c>
      <c r="N255" s="26" t="s">
        <v>449</v>
      </c>
      <c r="O255" s="1" t="str">
        <f t="shared" si="17"/>
        <v>SF029_43_SE_NTmean [K]</v>
      </c>
      <c r="Q255" s="57"/>
      <c r="R255" s="1" t="s">
        <v>5047</v>
      </c>
      <c r="S255" s="46"/>
      <c r="T255" s="46"/>
      <c r="Y255" s="59" t="s">
        <v>4856</v>
      </c>
      <c r="Z255"/>
      <c r="AA255"/>
      <c r="AI255">
        <v>652247.09230000002</v>
      </c>
      <c r="AJ255">
        <v>5773015.6210000003</v>
      </c>
      <c r="AO255" s="21"/>
      <c r="AP255" s="21"/>
      <c r="AQ255" s="21"/>
    </row>
    <row r="256" spans="1:44" x14ac:dyDescent="0.3">
      <c r="A256" s="18" t="s">
        <v>2218</v>
      </c>
      <c r="B256" s="18">
        <v>214</v>
      </c>
      <c r="C256" s="18"/>
      <c r="D256" s="18">
        <v>1.3</v>
      </c>
      <c r="E256" s="18"/>
      <c r="F256" s="18" t="s">
        <v>6175</v>
      </c>
      <c r="G256" s="18"/>
      <c r="H256" s="19">
        <v>41452.5625</v>
      </c>
      <c r="I256" s="7">
        <v>41606</v>
      </c>
      <c r="J256" s="1" t="s">
        <v>34</v>
      </c>
      <c r="K256" s="1" t="s">
        <v>1872</v>
      </c>
      <c r="L256" s="1" t="s">
        <v>220</v>
      </c>
      <c r="M256" t="s">
        <v>2926</v>
      </c>
      <c r="N256" t="s">
        <v>1548</v>
      </c>
      <c r="O256" s="1" t="str">
        <f t="shared" si="17"/>
        <v>SF029_60_NW [mV]</v>
      </c>
      <c r="Q256" s="57" t="s">
        <v>5640</v>
      </c>
      <c r="R256" s="1" t="s">
        <v>5047</v>
      </c>
      <c r="S256" s="46" t="s">
        <v>4600</v>
      </c>
      <c r="T256" s="46"/>
      <c r="U256" s="1" t="s">
        <v>5049</v>
      </c>
      <c r="V256" s="1" t="s">
        <v>4543</v>
      </c>
      <c r="X256" s="1" t="str">
        <f t="shared" ref="X256:X261" si="24">MID(M256,3,10)</f>
        <v>029_60_NW</v>
      </c>
      <c r="Y256" s="59" t="s">
        <v>4856</v>
      </c>
      <c r="AB256" s="1">
        <v>0.1</v>
      </c>
      <c r="AC256" s="1">
        <v>0.75</v>
      </c>
      <c r="AI256">
        <v>652247.09230000002</v>
      </c>
      <c r="AJ256">
        <v>5773015.6210000003</v>
      </c>
      <c r="AK256" s="1" t="s">
        <v>195</v>
      </c>
      <c r="AN256" s="1" t="s">
        <v>3316</v>
      </c>
      <c r="AO256" s="21" t="s">
        <v>3262</v>
      </c>
      <c r="AP256" s="21" t="s">
        <v>3263</v>
      </c>
      <c r="AQ256" s="21" t="s">
        <v>3258</v>
      </c>
      <c r="AR256" s="1" t="s">
        <v>6439</v>
      </c>
    </row>
    <row r="257" spans="1:45" x14ac:dyDescent="0.3">
      <c r="A257" s="18" t="s">
        <v>2219</v>
      </c>
      <c r="B257" s="18">
        <v>215</v>
      </c>
      <c r="C257" s="18"/>
      <c r="D257" s="18">
        <v>1.3</v>
      </c>
      <c r="E257" s="18"/>
      <c r="F257" s="18" t="s">
        <v>6175</v>
      </c>
      <c r="G257" s="18"/>
      <c r="H257" s="19">
        <v>41452.5625</v>
      </c>
      <c r="I257" s="7">
        <v>41606</v>
      </c>
      <c r="J257" s="1" t="s">
        <v>34</v>
      </c>
      <c r="K257" s="1" t="s">
        <v>1872</v>
      </c>
      <c r="L257" s="1" t="s">
        <v>221</v>
      </c>
      <c r="M257" t="s">
        <v>2927</v>
      </c>
      <c r="N257" t="s">
        <v>1548</v>
      </c>
      <c r="O257" s="1" t="str">
        <f t="shared" si="17"/>
        <v>SF029_80_NE [mV]</v>
      </c>
      <c r="Q257" s="57" t="s">
        <v>5641</v>
      </c>
      <c r="R257" s="1" t="s">
        <v>5047</v>
      </c>
      <c r="S257" s="46" t="s">
        <v>4600</v>
      </c>
      <c r="T257" s="46"/>
      <c r="U257" s="1" t="s">
        <v>5049</v>
      </c>
      <c r="V257" s="1" t="s">
        <v>4543</v>
      </c>
      <c r="X257" s="1" t="str">
        <f t="shared" si="24"/>
        <v>029_80_NE</v>
      </c>
      <c r="Y257" s="59" t="s">
        <v>4856</v>
      </c>
      <c r="AB257" s="1">
        <v>0.1</v>
      </c>
      <c r="AC257" s="1">
        <v>0.75</v>
      </c>
      <c r="AI257">
        <v>652247.09230000002</v>
      </c>
      <c r="AJ257">
        <v>5773015.6210000003</v>
      </c>
      <c r="AK257" s="1" t="s">
        <v>195</v>
      </c>
      <c r="AN257" s="1" t="s">
        <v>3316</v>
      </c>
      <c r="AO257" s="21" t="s">
        <v>3262</v>
      </c>
      <c r="AP257" s="21" t="s">
        <v>3263</v>
      </c>
      <c r="AQ257" s="21" t="s">
        <v>3258</v>
      </c>
      <c r="AR257" s="1" t="s">
        <v>6439</v>
      </c>
    </row>
    <row r="258" spans="1:45" x14ac:dyDescent="0.3">
      <c r="A258" s="18" t="s">
        <v>2220</v>
      </c>
      <c r="B258" s="18">
        <v>216</v>
      </c>
      <c r="C258" s="18"/>
      <c r="D258" s="18">
        <v>1.3</v>
      </c>
      <c r="E258" s="18"/>
      <c r="F258" s="18"/>
      <c r="G258" s="18"/>
      <c r="H258" s="23">
        <v>41397</v>
      </c>
      <c r="I258" s="7">
        <v>41606</v>
      </c>
      <c r="J258" s="1" t="s">
        <v>34</v>
      </c>
      <c r="K258" s="1" t="s">
        <v>1872</v>
      </c>
      <c r="L258" s="1" t="s">
        <v>222</v>
      </c>
      <c r="M258" t="s">
        <v>2928</v>
      </c>
      <c r="N258" t="s">
        <v>1548</v>
      </c>
      <c r="O258" s="1" t="str">
        <f t="shared" si="17"/>
        <v>SF030_10_N [mV]</v>
      </c>
      <c r="Q258" s="57" t="s">
        <v>5642</v>
      </c>
      <c r="R258" s="1" t="s">
        <v>5047</v>
      </c>
      <c r="S258" s="46" t="s">
        <v>4600</v>
      </c>
      <c r="T258" s="46"/>
      <c r="U258" s="1" t="s">
        <v>5049</v>
      </c>
      <c r="V258" s="1" t="s">
        <v>4543</v>
      </c>
      <c r="X258" s="1" t="str">
        <f t="shared" si="24"/>
        <v>030_10_N</v>
      </c>
      <c r="Y258" s="59" t="s">
        <v>4847</v>
      </c>
      <c r="AB258" s="1">
        <v>0.1</v>
      </c>
      <c r="AC258" s="1">
        <v>0.75</v>
      </c>
      <c r="AI258">
        <v>652245.36899999995</v>
      </c>
      <c r="AJ258">
        <v>5773019.5930000003</v>
      </c>
      <c r="AK258" s="1" t="s">
        <v>195</v>
      </c>
      <c r="AN258" s="1" t="s">
        <v>3316</v>
      </c>
      <c r="AO258" s="21" t="s">
        <v>3262</v>
      </c>
      <c r="AP258" s="21" t="s">
        <v>3263</v>
      </c>
      <c r="AQ258" s="21" t="s">
        <v>3258</v>
      </c>
      <c r="AR258" s="1" t="s">
        <v>6439</v>
      </c>
    </row>
    <row r="259" spans="1:45" x14ac:dyDescent="0.3">
      <c r="A259" s="18" t="s">
        <v>2221</v>
      </c>
      <c r="B259" s="18">
        <v>217</v>
      </c>
      <c r="C259" s="18"/>
      <c r="D259" s="18">
        <v>1.3</v>
      </c>
      <c r="E259" s="18"/>
      <c r="F259" s="18"/>
      <c r="G259" s="18"/>
      <c r="H259" s="19">
        <v>41407.479166666664</v>
      </c>
      <c r="I259" s="7">
        <v>41606</v>
      </c>
      <c r="J259" s="1" t="s">
        <v>34</v>
      </c>
      <c r="K259" s="1" t="s">
        <v>1872</v>
      </c>
      <c r="L259" s="1" t="s">
        <v>223</v>
      </c>
      <c r="M259" t="s">
        <v>2929</v>
      </c>
      <c r="N259" t="s">
        <v>1548</v>
      </c>
      <c r="O259" s="1" t="str">
        <f t="shared" si="17"/>
        <v>SF030_10_W [mV]</v>
      </c>
      <c r="Q259" s="57" t="s">
        <v>5643</v>
      </c>
      <c r="R259" s="1" t="s">
        <v>5047</v>
      </c>
      <c r="S259" s="46" t="s">
        <v>4600</v>
      </c>
      <c r="T259" s="46"/>
      <c r="U259" s="1" t="s">
        <v>5049</v>
      </c>
      <c r="V259" s="1" t="s">
        <v>4543</v>
      </c>
      <c r="X259" s="1" t="str">
        <f t="shared" si="24"/>
        <v>030_10_W</v>
      </c>
      <c r="Y259" s="59" t="s">
        <v>4847</v>
      </c>
      <c r="AB259" s="1">
        <v>0.1</v>
      </c>
      <c r="AC259" s="1">
        <v>0.75</v>
      </c>
      <c r="AI259">
        <v>652245.36899999995</v>
      </c>
      <c r="AJ259">
        <v>5773019.5930000003</v>
      </c>
      <c r="AK259" s="1" t="s">
        <v>195</v>
      </c>
      <c r="AN259" s="1" t="s">
        <v>3316</v>
      </c>
      <c r="AO259" s="21" t="s">
        <v>3262</v>
      </c>
      <c r="AP259" s="21" t="s">
        <v>3263</v>
      </c>
      <c r="AQ259" s="21" t="s">
        <v>3258</v>
      </c>
      <c r="AR259" s="1" t="s">
        <v>6439</v>
      </c>
    </row>
    <row r="260" spans="1:45" x14ac:dyDescent="0.3">
      <c r="A260" s="18" t="s">
        <v>2222</v>
      </c>
      <c r="B260" s="18">
        <v>218</v>
      </c>
      <c r="C260" s="18"/>
      <c r="D260" s="18">
        <v>1.3</v>
      </c>
      <c r="E260" s="18"/>
      <c r="F260" s="18"/>
      <c r="G260" s="18"/>
      <c r="H260" s="23">
        <v>41397</v>
      </c>
      <c r="I260" s="7">
        <v>41606</v>
      </c>
      <c r="J260" s="1" t="s">
        <v>34</v>
      </c>
      <c r="K260" s="1" t="s">
        <v>1872</v>
      </c>
      <c r="L260" s="1" t="s">
        <v>224</v>
      </c>
      <c r="M260" t="s">
        <v>2930</v>
      </c>
      <c r="N260" t="s">
        <v>1548</v>
      </c>
      <c r="O260" s="1" t="str">
        <f t="shared" si="17"/>
        <v>SF030_20_S [mV]</v>
      </c>
      <c r="Q260" s="57" t="s">
        <v>5644</v>
      </c>
      <c r="R260" s="1" t="s">
        <v>5047</v>
      </c>
      <c r="S260" s="46" t="s">
        <v>4600</v>
      </c>
      <c r="T260" s="46"/>
      <c r="U260" s="1" t="s">
        <v>5049</v>
      </c>
      <c r="V260" s="1" t="s">
        <v>4543</v>
      </c>
      <c r="X260" s="1" t="str">
        <f t="shared" si="24"/>
        <v>030_20_S</v>
      </c>
      <c r="Y260" s="59" t="s">
        <v>4847</v>
      </c>
      <c r="AB260" s="1">
        <v>0.1</v>
      </c>
      <c r="AC260" s="1">
        <v>0.75</v>
      </c>
      <c r="AI260">
        <v>652245.36899999995</v>
      </c>
      <c r="AJ260">
        <v>5773019.5930000003</v>
      </c>
      <c r="AK260" s="1" t="s">
        <v>195</v>
      </c>
      <c r="AN260" s="1" t="s">
        <v>3316</v>
      </c>
      <c r="AO260" s="21" t="s">
        <v>3262</v>
      </c>
      <c r="AP260" s="21" t="s">
        <v>3263</v>
      </c>
      <c r="AQ260" s="21" t="s">
        <v>3258</v>
      </c>
      <c r="AR260" s="1" t="s">
        <v>6439</v>
      </c>
    </row>
    <row r="261" spans="1:45" x14ac:dyDescent="0.3">
      <c r="A261" s="18" t="s">
        <v>2223</v>
      </c>
      <c r="B261" s="18">
        <v>219</v>
      </c>
      <c r="C261" s="18"/>
      <c r="D261" s="18">
        <v>1.3</v>
      </c>
      <c r="E261" s="18"/>
      <c r="F261" s="18"/>
      <c r="G261" s="18"/>
      <c r="H261" s="23">
        <v>41397</v>
      </c>
      <c r="I261" s="7">
        <v>41606</v>
      </c>
      <c r="J261" s="1" t="s">
        <v>34</v>
      </c>
      <c r="K261" s="1" t="s">
        <v>1872</v>
      </c>
      <c r="L261" s="1" t="s">
        <v>225</v>
      </c>
      <c r="M261" t="s">
        <v>2931</v>
      </c>
      <c r="N261" t="s">
        <v>1548</v>
      </c>
      <c r="O261" s="1" t="str">
        <f t="shared" si="17"/>
        <v>SF030_30_E [mV]</v>
      </c>
      <c r="Q261" s="57" t="s">
        <v>5645</v>
      </c>
      <c r="R261" s="1" t="s">
        <v>5047</v>
      </c>
      <c r="S261" s="46" t="s">
        <v>4600</v>
      </c>
      <c r="T261" s="46"/>
      <c r="U261" s="1" t="s">
        <v>5049</v>
      </c>
      <c r="V261" s="1" t="s">
        <v>4543</v>
      </c>
      <c r="X261" s="1" t="str">
        <f t="shared" si="24"/>
        <v>030_30_E</v>
      </c>
      <c r="Y261" s="59" t="s">
        <v>4847</v>
      </c>
      <c r="AB261" s="1">
        <v>0.1</v>
      </c>
      <c r="AC261" s="1">
        <v>0.75</v>
      </c>
      <c r="AI261">
        <v>652245.36899999995</v>
      </c>
      <c r="AJ261">
        <v>5773019.5930000003</v>
      </c>
      <c r="AK261" s="1" t="s">
        <v>195</v>
      </c>
      <c r="AN261" s="1" t="s">
        <v>3316</v>
      </c>
      <c r="AO261" s="21" t="s">
        <v>3262</v>
      </c>
      <c r="AP261" s="21" t="s">
        <v>3263</v>
      </c>
      <c r="AQ261" s="21" t="s">
        <v>3258</v>
      </c>
      <c r="AR261" s="1" t="s">
        <v>6439</v>
      </c>
    </row>
    <row r="262" spans="1:45" x14ac:dyDescent="0.3">
      <c r="A262" s="18" t="s">
        <v>7024</v>
      </c>
      <c r="B262" s="18">
        <v>220</v>
      </c>
      <c r="C262" s="18"/>
      <c r="D262" s="18">
        <v>1.3</v>
      </c>
      <c r="E262" s="18"/>
      <c r="F262" s="18" t="s">
        <v>6177</v>
      </c>
      <c r="G262" s="95">
        <v>53.51</v>
      </c>
      <c r="H262" s="19">
        <v>42117.506944444445</v>
      </c>
      <c r="I262" s="19">
        <v>42240.319444444445</v>
      </c>
      <c r="J262" s="1" t="s">
        <v>73</v>
      </c>
      <c r="K262" s="1" t="s">
        <v>1873</v>
      </c>
      <c r="L262" t="s">
        <v>2128</v>
      </c>
      <c r="M262" t="s">
        <v>3180</v>
      </c>
      <c r="N262" s="1" t="s">
        <v>1548</v>
      </c>
      <c r="O262" s="1" t="str">
        <f t="shared" si="17"/>
        <v>SF033_20_NE [mV]</v>
      </c>
      <c r="Q262" s="58" t="s">
        <v>5825</v>
      </c>
      <c r="R262" s="1" t="s">
        <v>5050</v>
      </c>
      <c r="S262" s="46" t="s">
        <v>4600</v>
      </c>
      <c r="T262" s="46"/>
      <c r="U262" s="1" t="s">
        <v>5049</v>
      </c>
      <c r="V262" s="1" t="s">
        <v>4543</v>
      </c>
      <c r="Y262" s="59" t="s">
        <v>4857</v>
      </c>
      <c r="AB262" s="1">
        <v>0.1</v>
      </c>
      <c r="AC262" s="1">
        <v>0.75</v>
      </c>
      <c r="AI262">
        <v>652231.84310000006</v>
      </c>
      <c r="AJ262">
        <v>5773023.3090000004</v>
      </c>
      <c r="AK262" s="1" t="s">
        <v>195</v>
      </c>
      <c r="AN262" s="1" t="s">
        <v>3316</v>
      </c>
      <c r="AO262" s="21" t="s">
        <v>3262</v>
      </c>
      <c r="AP262" s="21" t="s">
        <v>3263</v>
      </c>
      <c r="AQ262" s="21" t="s">
        <v>3258</v>
      </c>
      <c r="AR262" s="1" t="s">
        <v>6439</v>
      </c>
    </row>
    <row r="263" spans="1:45" ht="40.200000000000003" x14ac:dyDescent="0.3">
      <c r="A263" s="18" t="s">
        <v>7024</v>
      </c>
      <c r="B263" s="18">
        <v>220</v>
      </c>
      <c r="C263" s="18"/>
      <c r="D263" s="18">
        <v>1.3</v>
      </c>
      <c r="E263" s="18"/>
      <c r="F263" s="18" t="s">
        <v>6177</v>
      </c>
      <c r="G263" s="95">
        <v>53.51</v>
      </c>
      <c r="H263" s="19">
        <v>42240.333333333336</v>
      </c>
      <c r="I263" s="19">
        <v>42311.583333333336</v>
      </c>
      <c r="J263" s="1" t="s">
        <v>73</v>
      </c>
      <c r="K263" s="1" t="s">
        <v>1873</v>
      </c>
      <c r="L263" t="s">
        <v>2128</v>
      </c>
      <c r="M263" t="s">
        <v>3180</v>
      </c>
      <c r="N263" s="1" t="s">
        <v>1548</v>
      </c>
      <c r="O263" s="1" t="str">
        <f t="shared" ref="O263" si="25">CONCATENATE(M263," [",N263,"]")</f>
        <v>SF033_20_NE [mV]</v>
      </c>
      <c r="Q263" s="58" t="s">
        <v>5825</v>
      </c>
      <c r="R263" s="1" t="s">
        <v>5050</v>
      </c>
      <c r="S263" s="46" t="s">
        <v>4600</v>
      </c>
      <c r="T263" s="46"/>
      <c r="U263" s="1" t="s">
        <v>5049</v>
      </c>
      <c r="V263" s="1" t="s">
        <v>4543</v>
      </c>
      <c r="Y263" s="59" t="s">
        <v>4857</v>
      </c>
      <c r="AB263" s="1">
        <v>0.1</v>
      </c>
      <c r="AC263" s="1">
        <v>0.75</v>
      </c>
      <c r="AI263">
        <v>652231.84310000006</v>
      </c>
      <c r="AJ263">
        <v>5773023.3090000004</v>
      </c>
      <c r="AK263" s="1" t="s">
        <v>195</v>
      </c>
      <c r="AN263" s="1" t="s">
        <v>3316</v>
      </c>
      <c r="AO263" s="21" t="s">
        <v>3262</v>
      </c>
      <c r="AP263" s="21" t="s">
        <v>3263</v>
      </c>
      <c r="AQ263" s="21" t="s">
        <v>3258</v>
      </c>
      <c r="AR263" s="1" t="s">
        <v>6439</v>
      </c>
      <c r="AS263" s="21" t="s">
        <v>6684</v>
      </c>
    </row>
    <row r="264" spans="1:45" ht="28.8" x14ac:dyDescent="0.3">
      <c r="A264" s="18" t="s">
        <v>7025</v>
      </c>
      <c r="B264" s="18">
        <v>221</v>
      </c>
      <c r="C264" s="18"/>
      <c r="D264" s="18">
        <v>1.3</v>
      </c>
      <c r="E264" s="18"/>
      <c r="F264" s="18" t="s">
        <v>6177</v>
      </c>
      <c r="G264" s="95">
        <v>53.51</v>
      </c>
      <c r="H264" s="19">
        <v>42117.506944444445</v>
      </c>
      <c r="I264" s="19">
        <v>42311.583333333336</v>
      </c>
      <c r="J264" s="1" t="s">
        <v>73</v>
      </c>
      <c r="K264" s="1" t="s">
        <v>1873</v>
      </c>
      <c r="L264" t="s">
        <v>2127</v>
      </c>
      <c r="M264" t="s">
        <v>3181</v>
      </c>
      <c r="N264" s="1" t="s">
        <v>1548</v>
      </c>
      <c r="O264" s="1" t="str">
        <f t="shared" si="17"/>
        <v>SF033_20_NE_NT1 [mV]</v>
      </c>
      <c r="Q264" s="59"/>
      <c r="S264" s="46"/>
      <c r="T264" s="46"/>
      <c r="Y264" s="59" t="s">
        <v>4857</v>
      </c>
      <c r="AI264">
        <v>652231.84310000006</v>
      </c>
      <c r="AJ264">
        <v>5773023.3090000004</v>
      </c>
      <c r="AK264"/>
      <c r="AL264"/>
      <c r="AM264"/>
      <c r="AN264" s="1" t="s">
        <v>3316</v>
      </c>
      <c r="AO264" s="21" t="s">
        <v>3262</v>
      </c>
      <c r="AP264" s="21" t="s">
        <v>3263</v>
      </c>
      <c r="AQ264" s="21" t="s">
        <v>3258</v>
      </c>
    </row>
    <row r="265" spans="1:45" ht="28.8" x14ac:dyDescent="0.3">
      <c r="A265" s="18" t="s">
        <v>7026</v>
      </c>
      <c r="B265" s="18">
        <v>222</v>
      </c>
      <c r="C265" s="18"/>
      <c r="D265" s="18">
        <v>1.3</v>
      </c>
      <c r="E265" s="18"/>
      <c r="F265" s="18" t="s">
        <v>6177</v>
      </c>
      <c r="G265" s="95">
        <v>53.51</v>
      </c>
      <c r="H265" s="19">
        <v>42117.506944444445</v>
      </c>
      <c r="I265" s="19">
        <v>42311.583333333336</v>
      </c>
      <c r="J265" s="1" t="s">
        <v>73</v>
      </c>
      <c r="K265" s="1" t="s">
        <v>1873</v>
      </c>
      <c r="L265" t="s">
        <v>2126</v>
      </c>
      <c r="M265" t="s">
        <v>3182</v>
      </c>
      <c r="N265" s="1" t="s">
        <v>1548</v>
      </c>
      <c r="O265" s="1" t="str">
        <f t="shared" si="17"/>
        <v>SF033_20_NE_NT2 [mV]</v>
      </c>
      <c r="Q265" s="59"/>
      <c r="S265" s="46"/>
      <c r="T265" s="46"/>
      <c r="Y265" s="59" t="s">
        <v>4857</v>
      </c>
      <c r="AI265">
        <v>652231.84310000006</v>
      </c>
      <c r="AJ265">
        <v>5773023.3090000004</v>
      </c>
      <c r="AK265"/>
      <c r="AL265"/>
      <c r="AM265"/>
      <c r="AN265" s="1" t="s">
        <v>3316</v>
      </c>
      <c r="AO265" s="21" t="s">
        <v>3262</v>
      </c>
      <c r="AP265" s="21" t="s">
        <v>3263</v>
      </c>
      <c r="AQ265" s="21" t="s">
        <v>3258</v>
      </c>
    </row>
    <row r="266" spans="1:45" ht="28.8" x14ac:dyDescent="0.3">
      <c r="A266" s="18" t="s">
        <v>7027</v>
      </c>
      <c r="B266" s="18">
        <v>223</v>
      </c>
      <c r="C266" s="18"/>
      <c r="D266" s="18">
        <v>1.3</v>
      </c>
      <c r="E266" s="18"/>
      <c r="F266" s="18" t="s">
        <v>6177</v>
      </c>
      <c r="G266" s="95">
        <v>53.51</v>
      </c>
      <c r="H266" s="19">
        <v>42117.506944444445</v>
      </c>
      <c r="I266" s="19">
        <v>42311.583333333336</v>
      </c>
      <c r="J266" s="1" t="s">
        <v>73</v>
      </c>
      <c r="K266" s="1" t="s">
        <v>1873</v>
      </c>
      <c r="L266" s="1" t="s">
        <v>3633</v>
      </c>
      <c r="M266" t="s">
        <v>4991</v>
      </c>
      <c r="N266" s="1" t="s">
        <v>449</v>
      </c>
      <c r="O266" s="1" t="str">
        <f t="shared" si="17"/>
        <v>SF033_20_NE_NTmean [K]</v>
      </c>
      <c r="Q266" s="59"/>
      <c r="S266" s="46"/>
      <c r="T266" s="46"/>
      <c r="Y266" s="59" t="s">
        <v>4857</v>
      </c>
      <c r="Z266"/>
      <c r="AA266"/>
      <c r="AI266">
        <v>652231.84310000006</v>
      </c>
      <c r="AJ266">
        <v>5773023.3090000004</v>
      </c>
      <c r="AK266"/>
      <c r="AL266"/>
      <c r="AM266"/>
      <c r="AO266" s="21"/>
      <c r="AP266" s="21"/>
      <c r="AQ266" s="21"/>
    </row>
    <row r="267" spans="1:45" x14ac:dyDescent="0.3">
      <c r="A267" s="18" t="s">
        <v>7028</v>
      </c>
      <c r="B267" s="18">
        <v>224</v>
      </c>
      <c r="C267" s="18"/>
      <c r="D267" s="18">
        <v>1.3</v>
      </c>
      <c r="E267" s="18"/>
      <c r="F267" s="18"/>
      <c r="G267" s="18"/>
      <c r="H267" s="19">
        <v>41452.576388888891</v>
      </c>
      <c r="I267" s="19">
        <v>41745.388888888891</v>
      </c>
      <c r="J267" s="1" t="s">
        <v>73</v>
      </c>
      <c r="K267" s="1" t="s">
        <v>1873</v>
      </c>
      <c r="L267" s="1" t="s">
        <v>226</v>
      </c>
      <c r="M267" t="s">
        <v>2959</v>
      </c>
      <c r="N267" t="s">
        <v>1548</v>
      </c>
      <c r="O267" s="1" t="str">
        <f t="shared" si="17"/>
        <v>SF035_10_N [mV]</v>
      </c>
      <c r="Q267" s="58" t="s">
        <v>5826</v>
      </c>
      <c r="R267" s="1" t="s">
        <v>5050</v>
      </c>
      <c r="S267" s="46" t="s">
        <v>4600</v>
      </c>
      <c r="T267" s="46"/>
      <c r="U267" s="1" t="s">
        <v>5049</v>
      </c>
      <c r="V267" s="1" t="s">
        <v>4543</v>
      </c>
      <c r="X267" s="1" t="str">
        <f>CONCATENATE("_",MID(M267,3,10))</f>
        <v>_035_10_N</v>
      </c>
      <c r="Y267" s="59" t="s">
        <v>4858</v>
      </c>
      <c r="AB267" s="1">
        <v>0.1</v>
      </c>
      <c r="AC267" s="1">
        <v>0.75</v>
      </c>
      <c r="AI267">
        <v>652236.19799999997</v>
      </c>
      <c r="AJ267">
        <v>5773025.6849999996</v>
      </c>
      <c r="AN267" s="1" t="s">
        <v>3316</v>
      </c>
      <c r="AO267" s="21" t="s">
        <v>3262</v>
      </c>
      <c r="AP267" s="21" t="s">
        <v>3263</v>
      </c>
      <c r="AQ267" s="21" t="s">
        <v>3258</v>
      </c>
      <c r="AR267" s="1" t="s">
        <v>6439</v>
      </c>
    </row>
    <row r="268" spans="1:45" x14ac:dyDescent="0.3">
      <c r="A268" s="18" t="s">
        <v>7029</v>
      </c>
      <c r="B268" s="18">
        <v>225</v>
      </c>
      <c r="C268" s="18"/>
      <c r="D268" s="18">
        <v>1.3</v>
      </c>
      <c r="E268" s="18"/>
      <c r="F268" s="18"/>
      <c r="G268" s="18"/>
      <c r="H268" s="19">
        <v>41452.576388888891</v>
      </c>
      <c r="I268" s="19">
        <v>41745.388888888891</v>
      </c>
      <c r="J268" s="1" t="s">
        <v>73</v>
      </c>
      <c r="K268" s="1" t="s">
        <v>1873</v>
      </c>
      <c r="L268" s="1" t="s">
        <v>227</v>
      </c>
      <c r="M268" t="s">
        <v>2960</v>
      </c>
      <c r="N268" t="s">
        <v>1548</v>
      </c>
      <c r="O268" s="1" t="str">
        <f t="shared" si="17"/>
        <v>SF035_10_S [mV]</v>
      </c>
      <c r="Q268" s="91" t="s">
        <v>5827</v>
      </c>
      <c r="R268" s="1" t="s">
        <v>5050</v>
      </c>
      <c r="S268" s="46" t="s">
        <v>4600</v>
      </c>
      <c r="T268" s="46"/>
      <c r="U268" s="1" t="s">
        <v>5049</v>
      </c>
      <c r="V268" s="1" t="s">
        <v>4543</v>
      </c>
      <c r="X268" s="1" t="str">
        <f t="shared" ref="X268:X271" si="26">CONCATENATE("_",MID(M268,3,10))</f>
        <v>_035_10_S</v>
      </c>
      <c r="Y268" s="59" t="s">
        <v>4858</v>
      </c>
      <c r="AB268" s="1">
        <v>0.1</v>
      </c>
      <c r="AC268" s="1">
        <v>0.75</v>
      </c>
      <c r="AI268">
        <v>652236.19799999997</v>
      </c>
      <c r="AJ268">
        <v>5773025.6849999996</v>
      </c>
      <c r="AN268" s="1" t="s">
        <v>3316</v>
      </c>
      <c r="AO268" s="21" t="s">
        <v>3262</v>
      </c>
      <c r="AP268" s="21" t="s">
        <v>3263</v>
      </c>
      <c r="AQ268" s="21" t="s">
        <v>3258</v>
      </c>
      <c r="AR268" s="1" t="s">
        <v>6439</v>
      </c>
    </row>
    <row r="269" spans="1:45" x14ac:dyDescent="0.3">
      <c r="A269" s="18" t="s">
        <v>7030</v>
      </c>
      <c r="B269" s="18">
        <v>226</v>
      </c>
      <c r="C269" s="18"/>
      <c r="D269" s="18">
        <v>1.3</v>
      </c>
      <c r="E269" s="18"/>
      <c r="F269" s="18"/>
      <c r="G269" s="18"/>
      <c r="H269" s="19">
        <v>41452.576388888891</v>
      </c>
      <c r="I269" s="19">
        <v>41745.388888888891</v>
      </c>
      <c r="J269" s="1" t="s">
        <v>73</v>
      </c>
      <c r="K269" s="1" t="s">
        <v>1873</v>
      </c>
      <c r="L269" s="1" t="s">
        <v>228</v>
      </c>
      <c r="M269" t="s">
        <v>2961</v>
      </c>
      <c r="N269" t="s">
        <v>1548</v>
      </c>
      <c r="O269" s="1" t="str">
        <f t="shared" ref="O269:O339" si="27">CONCATENATE(M269," [",N269,"]")</f>
        <v>SF035_20_E [mV]</v>
      </c>
      <c r="Q269" s="91" t="s">
        <v>5828</v>
      </c>
      <c r="R269" s="1" t="s">
        <v>5050</v>
      </c>
      <c r="S269" s="46" t="s">
        <v>4600</v>
      </c>
      <c r="T269" s="46"/>
      <c r="U269" s="1" t="s">
        <v>5049</v>
      </c>
      <c r="V269" s="1" t="s">
        <v>4543</v>
      </c>
      <c r="X269" s="1" t="str">
        <f t="shared" si="26"/>
        <v>_035_20_E</v>
      </c>
      <c r="Y269" s="59" t="s">
        <v>4858</v>
      </c>
      <c r="AB269" s="1">
        <v>0.1</v>
      </c>
      <c r="AC269" s="1">
        <v>0.75</v>
      </c>
      <c r="AI269">
        <v>652236.19799999997</v>
      </c>
      <c r="AJ269">
        <v>5773025.6849999996</v>
      </c>
      <c r="AN269" s="1" t="s">
        <v>3316</v>
      </c>
      <c r="AO269" s="21" t="s">
        <v>3262</v>
      </c>
      <c r="AP269" s="21" t="s">
        <v>3263</v>
      </c>
      <c r="AQ269" s="21" t="s">
        <v>3258</v>
      </c>
      <c r="AR269" s="1" t="s">
        <v>6439</v>
      </c>
    </row>
    <row r="270" spans="1:45" x14ac:dyDescent="0.3">
      <c r="A270" s="18" t="s">
        <v>7031</v>
      </c>
      <c r="B270" s="18">
        <v>227</v>
      </c>
      <c r="C270" s="18"/>
      <c r="D270" s="18">
        <v>1.3</v>
      </c>
      <c r="E270" s="18"/>
      <c r="F270" s="18"/>
      <c r="G270" s="18"/>
      <c r="H270" s="19">
        <v>41452.576388888891</v>
      </c>
      <c r="I270" s="19">
        <v>41745.388888888891</v>
      </c>
      <c r="J270" s="1" t="s">
        <v>73</v>
      </c>
      <c r="K270" s="1" t="s">
        <v>1873</v>
      </c>
      <c r="L270" s="1" t="s">
        <v>229</v>
      </c>
      <c r="M270" t="s">
        <v>2962</v>
      </c>
      <c r="N270" t="s">
        <v>1548</v>
      </c>
      <c r="O270" s="1" t="str">
        <f t="shared" si="27"/>
        <v>SF035_30_W [mV]</v>
      </c>
      <c r="Q270" s="91" t="s">
        <v>5829</v>
      </c>
      <c r="R270" s="1" t="s">
        <v>5050</v>
      </c>
      <c r="S270" s="46" t="s">
        <v>4600</v>
      </c>
      <c r="T270" s="46"/>
      <c r="U270" s="1" t="s">
        <v>5049</v>
      </c>
      <c r="V270" s="1" t="s">
        <v>4543</v>
      </c>
      <c r="X270" s="1" t="str">
        <f t="shared" si="26"/>
        <v>_035_30_W</v>
      </c>
      <c r="Y270" s="59" t="s">
        <v>4858</v>
      </c>
      <c r="AB270" s="1">
        <v>0.1</v>
      </c>
      <c r="AC270" s="1">
        <v>0.75</v>
      </c>
      <c r="AI270">
        <v>652236.19799999997</v>
      </c>
      <c r="AJ270">
        <v>5773025.6849999996</v>
      </c>
      <c r="AN270" s="1" t="s">
        <v>3316</v>
      </c>
      <c r="AO270" s="21" t="s">
        <v>3262</v>
      </c>
      <c r="AP270" s="21" t="s">
        <v>3263</v>
      </c>
      <c r="AQ270" s="21" t="s">
        <v>3258</v>
      </c>
      <c r="AR270" s="1" t="s">
        <v>6439</v>
      </c>
    </row>
    <row r="271" spans="1:45" x14ac:dyDescent="0.3">
      <c r="A271" s="18" t="s">
        <v>7032</v>
      </c>
      <c r="B271" s="18">
        <v>228</v>
      </c>
      <c r="C271" s="18"/>
      <c r="D271" s="18">
        <v>1.3</v>
      </c>
      <c r="E271" s="18"/>
      <c r="F271" s="18" t="s">
        <v>6175</v>
      </c>
      <c r="G271" s="95">
        <v>17.91</v>
      </c>
      <c r="H271" s="19">
        <v>42117.506944444445</v>
      </c>
      <c r="I271" s="19">
        <v>42311.583333333336</v>
      </c>
      <c r="J271" s="1" t="s">
        <v>73</v>
      </c>
      <c r="K271" s="1" t="s">
        <v>1873</v>
      </c>
      <c r="L271" t="s">
        <v>2125</v>
      </c>
      <c r="M271" t="s">
        <v>3183</v>
      </c>
      <c r="N271" s="1" t="s">
        <v>1548</v>
      </c>
      <c r="O271" s="1" t="str">
        <f t="shared" si="27"/>
        <v>SF048_20_N [mV]</v>
      </c>
      <c r="Q271" s="91" t="s">
        <v>5830</v>
      </c>
      <c r="R271" s="1" t="s">
        <v>5050</v>
      </c>
      <c r="S271" s="46" t="s">
        <v>4600</v>
      </c>
      <c r="T271" s="46"/>
      <c r="U271" s="1" t="s">
        <v>5049</v>
      </c>
      <c r="V271" s="1" t="s">
        <v>4543</v>
      </c>
      <c r="X271" s="1" t="str">
        <f t="shared" si="26"/>
        <v>_048_20_N</v>
      </c>
      <c r="Y271" s="59" t="s">
        <v>4859</v>
      </c>
      <c r="AB271" s="1">
        <v>0.1</v>
      </c>
      <c r="AC271" s="1">
        <v>0.75</v>
      </c>
      <c r="AI271">
        <v>652221.26029999997</v>
      </c>
      <c r="AJ271">
        <v>5773031.5489999996</v>
      </c>
      <c r="AK271"/>
      <c r="AL271"/>
      <c r="AM271"/>
      <c r="AN271" s="1" t="s">
        <v>3316</v>
      </c>
      <c r="AO271" s="21" t="s">
        <v>3262</v>
      </c>
      <c r="AP271" s="21" t="s">
        <v>3263</v>
      </c>
      <c r="AQ271" s="21" t="s">
        <v>3258</v>
      </c>
      <c r="AR271" s="1" t="s">
        <v>6439</v>
      </c>
    </row>
    <row r="272" spans="1:45" ht="28.8" x14ac:dyDescent="0.3">
      <c r="A272" s="18" t="s">
        <v>4316</v>
      </c>
      <c r="B272" s="18">
        <v>229</v>
      </c>
      <c r="C272" s="18"/>
      <c r="D272" s="18">
        <v>1.3</v>
      </c>
      <c r="E272" s="18"/>
      <c r="F272" s="18" t="s">
        <v>6175</v>
      </c>
      <c r="G272" s="95">
        <v>17.91</v>
      </c>
      <c r="H272" s="19">
        <v>42117.506944444445</v>
      </c>
      <c r="I272" s="19">
        <v>42311.583333333336</v>
      </c>
      <c r="J272" s="1" t="s">
        <v>73</v>
      </c>
      <c r="K272" s="1" t="s">
        <v>1873</v>
      </c>
      <c r="L272" t="s">
        <v>2124</v>
      </c>
      <c r="M272" t="s">
        <v>3184</v>
      </c>
      <c r="N272" s="1" t="s">
        <v>1548</v>
      </c>
      <c r="O272" s="1" t="str">
        <f t="shared" si="27"/>
        <v>SF048_20_N_NT1 [mV]</v>
      </c>
      <c r="Q272" s="59"/>
      <c r="S272" s="46"/>
      <c r="T272" s="46"/>
      <c r="Y272" s="59" t="s">
        <v>4859</v>
      </c>
      <c r="AI272">
        <v>652221.26029999997</v>
      </c>
      <c r="AJ272">
        <v>5773031.5489999996</v>
      </c>
      <c r="AN272" s="1" t="s">
        <v>3316</v>
      </c>
      <c r="AO272" s="21" t="s">
        <v>3262</v>
      </c>
      <c r="AP272" s="21" t="s">
        <v>3263</v>
      </c>
      <c r="AQ272" s="21" t="s">
        <v>3258</v>
      </c>
    </row>
    <row r="273" spans="1:44" ht="28.8" x14ac:dyDescent="0.3">
      <c r="A273" s="18" t="s">
        <v>4317</v>
      </c>
      <c r="B273" s="18">
        <v>230</v>
      </c>
      <c r="C273" s="18"/>
      <c r="D273" s="18">
        <v>1.3</v>
      </c>
      <c r="E273" s="18"/>
      <c r="F273" s="18" t="s">
        <v>6175</v>
      </c>
      <c r="G273" s="95">
        <v>17.91</v>
      </c>
      <c r="H273" s="19">
        <v>42117.506944444445</v>
      </c>
      <c r="I273" s="19">
        <v>42311.583333333336</v>
      </c>
      <c r="J273" s="1" t="s">
        <v>73</v>
      </c>
      <c r="K273" s="1" t="s">
        <v>1873</v>
      </c>
      <c r="L273" t="s">
        <v>2123</v>
      </c>
      <c r="M273" t="s">
        <v>3185</v>
      </c>
      <c r="N273" s="1" t="s">
        <v>1548</v>
      </c>
      <c r="O273" s="1" t="str">
        <f t="shared" si="27"/>
        <v>SF048_20_N_NT2 [mV]</v>
      </c>
      <c r="Q273" s="59"/>
      <c r="S273" s="46"/>
      <c r="T273" s="46"/>
      <c r="Y273" s="59" t="s">
        <v>4859</v>
      </c>
      <c r="AI273">
        <v>652221.26029999997</v>
      </c>
      <c r="AJ273">
        <v>5773031.5489999996</v>
      </c>
      <c r="AN273" s="1" t="s">
        <v>3316</v>
      </c>
      <c r="AO273" s="21" t="s">
        <v>3262</v>
      </c>
      <c r="AP273" s="21" t="s">
        <v>3263</v>
      </c>
      <c r="AQ273" s="21" t="s">
        <v>3258</v>
      </c>
    </row>
    <row r="274" spans="1:44" ht="28.8" x14ac:dyDescent="0.3">
      <c r="A274" s="18" t="s">
        <v>4992</v>
      </c>
      <c r="B274" s="18">
        <v>231</v>
      </c>
      <c r="C274" s="18"/>
      <c r="D274" s="18">
        <v>1.3</v>
      </c>
      <c r="E274" s="18"/>
      <c r="F274" s="18" t="s">
        <v>6175</v>
      </c>
      <c r="G274" s="95">
        <v>17.91</v>
      </c>
      <c r="H274" s="19">
        <v>42117.506944444445</v>
      </c>
      <c r="I274" s="19">
        <v>42311.583333333336</v>
      </c>
      <c r="J274" s="1" t="s">
        <v>73</v>
      </c>
      <c r="K274" s="1" t="s">
        <v>1873</v>
      </c>
      <c r="L274" s="1" t="s">
        <v>3633</v>
      </c>
      <c r="M274" t="s">
        <v>4993</v>
      </c>
      <c r="N274" s="1" t="s">
        <v>449</v>
      </c>
      <c r="O274" s="1" t="str">
        <f t="shared" si="27"/>
        <v>SF048_20_N_NTmean [K]</v>
      </c>
      <c r="Q274" s="59"/>
      <c r="S274" s="46"/>
      <c r="T274" s="46"/>
      <c r="Y274" s="59" t="s">
        <v>4859</v>
      </c>
      <c r="AI274">
        <v>652221.26029999997</v>
      </c>
      <c r="AJ274">
        <v>5773031.5489999996</v>
      </c>
      <c r="AO274" s="21"/>
      <c r="AP274" s="21"/>
      <c r="AQ274" s="21"/>
    </row>
    <row r="275" spans="1:44" x14ac:dyDescent="0.3">
      <c r="A275" s="18" t="s">
        <v>2224</v>
      </c>
      <c r="B275" s="18">
        <v>232</v>
      </c>
      <c r="C275" s="18"/>
      <c r="D275" s="18">
        <v>1.3</v>
      </c>
      <c r="E275" s="18"/>
      <c r="F275" s="18" t="s">
        <v>6174</v>
      </c>
      <c r="G275" s="18"/>
      <c r="H275" s="19">
        <v>41451.652777777781</v>
      </c>
      <c r="I275" s="19">
        <v>41745.388888888891</v>
      </c>
      <c r="J275" s="1" t="s">
        <v>73</v>
      </c>
      <c r="K275" s="1" t="s">
        <v>1873</v>
      </c>
      <c r="L275" s="1" t="s">
        <v>230</v>
      </c>
      <c r="M275" t="s">
        <v>2965</v>
      </c>
      <c r="N275" t="s">
        <v>1548</v>
      </c>
      <c r="O275" s="1" t="str">
        <f t="shared" si="27"/>
        <v>SF050_10_NE [mV]</v>
      </c>
      <c r="Q275" s="91" t="s">
        <v>5831</v>
      </c>
      <c r="R275" s="1" t="s">
        <v>5050</v>
      </c>
      <c r="S275" s="46" t="s">
        <v>4600</v>
      </c>
      <c r="T275" s="46"/>
      <c r="U275" s="1" t="s">
        <v>5049</v>
      </c>
      <c r="V275" s="1" t="s">
        <v>4543</v>
      </c>
      <c r="X275" s="1" t="str">
        <f t="shared" ref="X275:X284" si="28">CONCATENATE("_",MID(M275,3,10))</f>
        <v>_050_10_NE</v>
      </c>
      <c r="Y275" s="59" t="s">
        <v>4846</v>
      </c>
      <c r="AB275" s="1">
        <v>0.1</v>
      </c>
      <c r="AC275" s="1">
        <v>0.75</v>
      </c>
      <c r="AI275">
        <v>652218.1973</v>
      </c>
      <c r="AJ275">
        <v>5773028.3260000004</v>
      </c>
      <c r="AN275" s="1" t="s">
        <v>3316</v>
      </c>
      <c r="AO275" s="21" t="s">
        <v>3262</v>
      </c>
      <c r="AP275" s="21" t="s">
        <v>3263</v>
      </c>
      <c r="AQ275" s="21" t="s">
        <v>3258</v>
      </c>
      <c r="AR275" s="1" t="s">
        <v>6439</v>
      </c>
    </row>
    <row r="276" spans="1:44" x14ac:dyDescent="0.3">
      <c r="A276" s="18" t="s">
        <v>2225</v>
      </c>
      <c r="B276" s="18">
        <v>233</v>
      </c>
      <c r="C276" s="18"/>
      <c r="D276" s="18">
        <v>1.3</v>
      </c>
      <c r="E276" s="18"/>
      <c r="F276" s="18" t="s">
        <v>6174</v>
      </c>
      <c r="G276" s="18"/>
      <c r="H276" s="19">
        <v>41451.652777777781</v>
      </c>
      <c r="I276" s="19">
        <v>41745.388888888891</v>
      </c>
      <c r="J276" s="1" t="s">
        <v>73</v>
      </c>
      <c r="K276" s="1" t="s">
        <v>1873</v>
      </c>
      <c r="L276" s="1" t="s">
        <v>231</v>
      </c>
      <c r="M276" t="s">
        <v>2966</v>
      </c>
      <c r="N276" t="s">
        <v>1548</v>
      </c>
      <c r="O276" s="1" t="str">
        <f t="shared" si="27"/>
        <v>SF050_10_SW [mV]</v>
      </c>
      <c r="Q276" s="91" t="s">
        <v>5832</v>
      </c>
      <c r="R276" s="1" t="s">
        <v>5050</v>
      </c>
      <c r="S276" s="46" t="s">
        <v>4600</v>
      </c>
      <c r="T276" s="46"/>
      <c r="U276" s="1" t="s">
        <v>5049</v>
      </c>
      <c r="V276" s="1" t="s">
        <v>4543</v>
      </c>
      <c r="X276" s="1" t="str">
        <f t="shared" si="28"/>
        <v>_050_10_SW</v>
      </c>
      <c r="Y276" s="59" t="s">
        <v>4846</v>
      </c>
      <c r="AB276" s="1">
        <v>0.1</v>
      </c>
      <c r="AC276" s="1">
        <v>0.75</v>
      </c>
      <c r="AI276">
        <v>652218.1973</v>
      </c>
      <c r="AJ276">
        <v>5773028.3260000004</v>
      </c>
      <c r="AN276" s="1" t="s">
        <v>3316</v>
      </c>
      <c r="AO276" s="21" t="s">
        <v>3262</v>
      </c>
      <c r="AP276" s="21" t="s">
        <v>3263</v>
      </c>
      <c r="AQ276" s="21" t="s">
        <v>3258</v>
      </c>
      <c r="AR276" s="1" t="s">
        <v>6439</v>
      </c>
    </row>
    <row r="277" spans="1:44" x14ac:dyDescent="0.3">
      <c r="A277" s="18" t="s">
        <v>2227</v>
      </c>
      <c r="B277" s="18">
        <v>234</v>
      </c>
      <c r="C277" s="18"/>
      <c r="D277" s="18">
        <v>1.3</v>
      </c>
      <c r="E277" s="18"/>
      <c r="F277" s="18" t="s">
        <v>6174</v>
      </c>
      <c r="G277" s="95">
        <v>62.47</v>
      </c>
      <c r="H277" s="19">
        <v>42117.506944444445</v>
      </c>
      <c r="I277" s="19">
        <v>42311.583333333336</v>
      </c>
      <c r="J277" s="1" t="s">
        <v>73</v>
      </c>
      <c r="K277" s="1" t="s">
        <v>1873</v>
      </c>
      <c r="L277" t="s">
        <v>2121</v>
      </c>
      <c r="M277" t="s">
        <v>2121</v>
      </c>
      <c r="N277" s="1" t="s">
        <v>1548</v>
      </c>
      <c r="O277" s="1" t="str">
        <f t="shared" si="27"/>
        <v>SF050_20_E [mV]</v>
      </c>
      <c r="Q277" s="91" t="s">
        <v>5833</v>
      </c>
      <c r="R277" s="1" t="s">
        <v>5050</v>
      </c>
      <c r="S277" s="46" t="s">
        <v>4600</v>
      </c>
      <c r="T277" s="46"/>
      <c r="U277" s="1" t="s">
        <v>5049</v>
      </c>
      <c r="V277" s="1" t="s">
        <v>4543</v>
      </c>
      <c r="X277" s="1" t="str">
        <f t="shared" si="28"/>
        <v>_050_20_E</v>
      </c>
      <c r="Y277" s="59" t="s">
        <v>4846</v>
      </c>
      <c r="AB277" s="1">
        <v>0.1</v>
      </c>
      <c r="AC277" s="1">
        <v>0.75</v>
      </c>
      <c r="AI277">
        <v>652218.1973</v>
      </c>
      <c r="AJ277">
        <v>5773028.3260000004</v>
      </c>
      <c r="AN277" s="1" t="s">
        <v>3316</v>
      </c>
      <c r="AO277" s="21" t="s">
        <v>3262</v>
      </c>
      <c r="AP277" s="21" t="s">
        <v>3263</v>
      </c>
      <c r="AQ277" s="21" t="s">
        <v>3258</v>
      </c>
      <c r="AR277" s="1" t="s">
        <v>6439</v>
      </c>
    </row>
    <row r="278" spans="1:44" x14ac:dyDescent="0.3">
      <c r="A278" s="18" t="s">
        <v>2226</v>
      </c>
      <c r="B278" s="18">
        <v>235</v>
      </c>
      <c r="C278" s="18"/>
      <c r="D278" s="18">
        <v>1.3</v>
      </c>
      <c r="E278" s="18"/>
      <c r="F278" s="18" t="s">
        <v>6174</v>
      </c>
      <c r="G278" s="95">
        <v>62.47</v>
      </c>
      <c r="H278" s="19">
        <v>42117.506944444445</v>
      </c>
      <c r="I278" s="19">
        <v>42311.583333333336</v>
      </c>
      <c r="J278" s="1" t="s">
        <v>73</v>
      </c>
      <c r="K278" s="1" t="s">
        <v>1873</v>
      </c>
      <c r="L278" t="s">
        <v>2122</v>
      </c>
      <c r="M278" t="s">
        <v>2122</v>
      </c>
      <c r="N278" s="1" t="s">
        <v>1548</v>
      </c>
      <c r="O278" s="1" t="str">
        <f t="shared" si="27"/>
        <v>SF050_20_N [mV]</v>
      </c>
      <c r="Q278" s="91" t="s">
        <v>5834</v>
      </c>
      <c r="R278" s="1" t="s">
        <v>5050</v>
      </c>
      <c r="S278" s="46" t="s">
        <v>4600</v>
      </c>
      <c r="T278" s="46"/>
      <c r="U278" s="1" t="s">
        <v>5049</v>
      </c>
      <c r="V278" s="1" t="s">
        <v>4543</v>
      </c>
      <c r="X278" s="1" t="str">
        <f t="shared" si="28"/>
        <v>_050_20_N</v>
      </c>
      <c r="Y278" s="59" t="s">
        <v>4846</v>
      </c>
      <c r="AB278" s="1">
        <v>0.1</v>
      </c>
      <c r="AC278" s="1">
        <v>0.75</v>
      </c>
      <c r="AI278">
        <v>652218.1973</v>
      </c>
      <c r="AJ278">
        <v>5773028.3260000004</v>
      </c>
      <c r="AN278" s="1" t="s">
        <v>3316</v>
      </c>
      <c r="AO278" s="21" t="s">
        <v>3262</v>
      </c>
      <c r="AP278" s="21" t="s">
        <v>3263</v>
      </c>
      <c r="AQ278" s="21" t="s">
        <v>3258</v>
      </c>
      <c r="AR278" s="1" t="s">
        <v>6439</v>
      </c>
    </row>
    <row r="279" spans="1:44" x14ac:dyDescent="0.3">
      <c r="A279" s="18" t="s">
        <v>2226</v>
      </c>
      <c r="B279" s="18">
        <v>236</v>
      </c>
      <c r="C279" s="18"/>
      <c r="D279" s="18">
        <v>1.3</v>
      </c>
      <c r="E279" s="18"/>
      <c r="F279" s="18" t="s">
        <v>6174</v>
      </c>
      <c r="G279" s="18"/>
      <c r="H279" s="19">
        <v>41451.652777777781</v>
      </c>
      <c r="I279" s="19">
        <v>41745.388888888891</v>
      </c>
      <c r="J279" s="1" t="s">
        <v>73</v>
      </c>
      <c r="K279" s="1" t="s">
        <v>1873</v>
      </c>
      <c r="L279" s="1" t="s">
        <v>232</v>
      </c>
      <c r="M279" t="s">
        <v>2122</v>
      </c>
      <c r="N279" t="s">
        <v>1548</v>
      </c>
      <c r="O279" s="1" t="str">
        <f t="shared" si="27"/>
        <v>SF050_20_N [mV]</v>
      </c>
      <c r="Q279" s="59"/>
      <c r="R279" s="1" t="s">
        <v>5050</v>
      </c>
      <c r="S279" s="46" t="s">
        <v>4600</v>
      </c>
      <c r="T279" s="46"/>
      <c r="U279" s="1" t="s">
        <v>5049</v>
      </c>
      <c r="V279" s="1" t="s">
        <v>4543</v>
      </c>
      <c r="X279" s="1" t="str">
        <f t="shared" si="28"/>
        <v>_050_20_N</v>
      </c>
      <c r="Y279" s="59" t="s">
        <v>4846</v>
      </c>
      <c r="AB279" s="1">
        <v>0.1</v>
      </c>
      <c r="AC279" s="1">
        <v>0.75</v>
      </c>
      <c r="AI279">
        <v>652218.1973</v>
      </c>
      <c r="AJ279">
        <v>5773028.3260000004</v>
      </c>
      <c r="AN279" s="1" t="s">
        <v>3316</v>
      </c>
      <c r="AO279" s="21" t="s">
        <v>3262</v>
      </c>
      <c r="AP279" s="21" t="s">
        <v>3263</v>
      </c>
      <c r="AQ279" s="21" t="s">
        <v>3258</v>
      </c>
      <c r="AR279" s="1" t="s">
        <v>6439</v>
      </c>
    </row>
    <row r="280" spans="1:44" x14ac:dyDescent="0.3">
      <c r="A280" s="18" t="s">
        <v>2228</v>
      </c>
      <c r="B280" s="18">
        <v>237</v>
      </c>
      <c r="C280" s="18"/>
      <c r="D280" s="18">
        <v>1.3</v>
      </c>
      <c r="E280" s="18"/>
      <c r="F280" s="18" t="s">
        <v>6174</v>
      </c>
      <c r="G280" s="95">
        <v>62.1</v>
      </c>
      <c r="H280" s="19">
        <v>41745.416666666664</v>
      </c>
      <c r="I280" s="19">
        <v>42110.645833333336</v>
      </c>
      <c r="J280" s="1" t="s">
        <v>73</v>
      </c>
      <c r="K280" s="1" t="s">
        <v>1873</v>
      </c>
      <c r="L280" t="s">
        <v>234</v>
      </c>
      <c r="M280" s="1" t="s">
        <v>2973</v>
      </c>
      <c r="N280" t="s">
        <v>1548</v>
      </c>
      <c r="O280" s="1" t="str">
        <f t="shared" si="27"/>
        <v>SF050_20_W [mV]</v>
      </c>
      <c r="Q280" s="91" t="s">
        <v>5835</v>
      </c>
      <c r="R280" s="1" t="s">
        <v>5050</v>
      </c>
      <c r="S280" s="46" t="s">
        <v>4600</v>
      </c>
      <c r="T280" s="46"/>
      <c r="U280" s="1" t="s">
        <v>5049</v>
      </c>
      <c r="V280" s="1" t="s">
        <v>4543</v>
      </c>
      <c r="X280" s="1" t="str">
        <f t="shared" si="28"/>
        <v>_050_20_W</v>
      </c>
      <c r="Y280" s="59" t="s">
        <v>4846</v>
      </c>
      <c r="AB280" s="1">
        <v>0.1</v>
      </c>
      <c r="AC280" s="1">
        <v>0.75</v>
      </c>
      <c r="AH280" s="1" t="s">
        <v>233</v>
      </c>
      <c r="AI280">
        <v>652218.1973</v>
      </c>
      <c r="AJ280">
        <v>5773028.3260000004</v>
      </c>
      <c r="AN280" s="1" t="s">
        <v>3316</v>
      </c>
      <c r="AO280" s="21" t="s">
        <v>3262</v>
      </c>
      <c r="AP280" s="21" t="s">
        <v>3263</v>
      </c>
      <c r="AQ280" s="21" t="s">
        <v>3258</v>
      </c>
      <c r="AR280" s="1" t="s">
        <v>6439</v>
      </c>
    </row>
    <row r="281" spans="1:44" x14ac:dyDescent="0.3">
      <c r="A281" s="18" t="s">
        <v>2229</v>
      </c>
      <c r="B281" s="18">
        <v>238</v>
      </c>
      <c r="C281" s="18"/>
      <c r="D281" s="18">
        <v>1.3</v>
      </c>
      <c r="E281" s="18"/>
      <c r="F281" s="18" t="s">
        <v>6174</v>
      </c>
      <c r="G281" s="18"/>
      <c r="H281" s="19">
        <v>41451.652777777781</v>
      </c>
      <c r="I281" s="7">
        <v>41606</v>
      </c>
      <c r="J281" s="1" t="s">
        <v>73</v>
      </c>
      <c r="K281" s="1" t="s">
        <v>1873</v>
      </c>
      <c r="L281" s="1" t="s">
        <v>235</v>
      </c>
      <c r="M281" t="s">
        <v>2964</v>
      </c>
      <c r="N281" t="s">
        <v>1548</v>
      </c>
      <c r="O281" s="1" t="str">
        <f t="shared" si="27"/>
        <v>SF050_30_SE [mV]</v>
      </c>
      <c r="Q281" s="91" t="s">
        <v>5836</v>
      </c>
      <c r="R281" s="1" t="s">
        <v>5050</v>
      </c>
      <c r="S281" s="46" t="s">
        <v>4600</v>
      </c>
      <c r="T281" s="46"/>
      <c r="U281" s="1" t="s">
        <v>5049</v>
      </c>
      <c r="V281" s="1" t="s">
        <v>4543</v>
      </c>
      <c r="X281" s="1" t="str">
        <f t="shared" si="28"/>
        <v>_050_30_SE</v>
      </c>
      <c r="Y281" s="59" t="s">
        <v>4846</v>
      </c>
      <c r="AB281" s="1">
        <v>0.1</v>
      </c>
      <c r="AC281" s="1">
        <v>0.75</v>
      </c>
      <c r="AI281">
        <v>652218.1973</v>
      </c>
      <c r="AJ281">
        <v>5773028.3260000004</v>
      </c>
      <c r="AN281" s="1" t="s">
        <v>3316</v>
      </c>
      <c r="AO281" s="21" t="s">
        <v>3262</v>
      </c>
      <c r="AP281" s="21" t="s">
        <v>3263</v>
      </c>
      <c r="AQ281" s="21" t="s">
        <v>3258</v>
      </c>
      <c r="AR281" s="1" t="s">
        <v>6439</v>
      </c>
    </row>
    <row r="282" spans="1:44" x14ac:dyDescent="0.3">
      <c r="A282" s="18" t="s">
        <v>2230</v>
      </c>
      <c r="B282" s="18">
        <v>239</v>
      </c>
      <c r="C282" s="18"/>
      <c r="D282" s="18">
        <v>1.3</v>
      </c>
      <c r="E282" s="18"/>
      <c r="F282" s="18" t="s">
        <v>6174</v>
      </c>
      <c r="G282" s="18"/>
      <c r="H282" s="19">
        <v>41451.652777777781</v>
      </c>
      <c r="I282" s="7">
        <v>41606</v>
      </c>
      <c r="J282" s="1" t="s">
        <v>73</v>
      </c>
      <c r="K282" s="1" t="s">
        <v>1873</v>
      </c>
      <c r="L282" s="1" t="s">
        <v>236</v>
      </c>
      <c r="M282" t="s">
        <v>2963</v>
      </c>
      <c r="N282" t="s">
        <v>1548</v>
      </c>
      <c r="O282" s="1" t="str">
        <f t="shared" si="27"/>
        <v>SF050_40_NW [mV]</v>
      </c>
      <c r="Q282" s="91" t="s">
        <v>5837</v>
      </c>
      <c r="R282" s="1" t="s">
        <v>5050</v>
      </c>
      <c r="S282" s="46" t="s">
        <v>4600</v>
      </c>
      <c r="T282" s="46"/>
      <c r="U282" s="1" t="s">
        <v>5049</v>
      </c>
      <c r="V282" s="1" t="s">
        <v>4543</v>
      </c>
      <c r="X282" s="1" t="str">
        <f t="shared" si="28"/>
        <v>_050_40_NW</v>
      </c>
      <c r="Y282" s="59" t="s">
        <v>4846</v>
      </c>
      <c r="AB282" s="1">
        <v>0.1</v>
      </c>
      <c r="AC282" s="1">
        <v>0.75</v>
      </c>
      <c r="AI282">
        <v>652218.1973</v>
      </c>
      <c r="AJ282">
        <v>5773028.3260000004</v>
      </c>
      <c r="AN282" s="1" t="s">
        <v>3316</v>
      </c>
      <c r="AO282" s="21" t="s">
        <v>3262</v>
      </c>
      <c r="AP282" s="21" t="s">
        <v>3263</v>
      </c>
      <c r="AQ282" s="21" t="s">
        <v>3258</v>
      </c>
      <c r="AR282" s="1" t="s">
        <v>6439</v>
      </c>
    </row>
    <row r="283" spans="1:44" x14ac:dyDescent="0.3">
      <c r="A283" s="18" t="s">
        <v>2231</v>
      </c>
      <c r="B283" s="18">
        <v>240</v>
      </c>
      <c r="C283" s="18"/>
      <c r="D283" s="18">
        <v>1.3</v>
      </c>
      <c r="E283" s="18"/>
      <c r="F283" s="18" t="s">
        <v>6174</v>
      </c>
      <c r="G283" s="95">
        <v>62.1</v>
      </c>
      <c r="H283" s="19">
        <v>41745.416666666664</v>
      </c>
      <c r="I283" s="19">
        <v>42110.645833333336</v>
      </c>
      <c r="J283" s="1" t="s">
        <v>73</v>
      </c>
      <c r="K283" s="1" t="s">
        <v>1873</v>
      </c>
      <c r="L283" t="s">
        <v>237</v>
      </c>
      <c r="M283" s="1" t="s">
        <v>2974</v>
      </c>
      <c r="N283" t="s">
        <v>1548</v>
      </c>
      <c r="O283" s="1" t="str">
        <f t="shared" si="27"/>
        <v>SF050_40_W [mV]</v>
      </c>
      <c r="Q283" s="91" t="s">
        <v>5838</v>
      </c>
      <c r="R283" s="1" t="s">
        <v>5050</v>
      </c>
      <c r="S283" s="46" t="s">
        <v>4600</v>
      </c>
      <c r="T283" s="46"/>
      <c r="U283" s="1" t="s">
        <v>5049</v>
      </c>
      <c r="V283" s="1" t="s">
        <v>4543</v>
      </c>
      <c r="X283" s="1" t="str">
        <f t="shared" si="28"/>
        <v>_050_40_W</v>
      </c>
      <c r="Y283" s="59" t="s">
        <v>4846</v>
      </c>
      <c r="AB283" s="1">
        <v>0.1</v>
      </c>
      <c r="AC283" s="1">
        <v>0.75</v>
      </c>
      <c r="AI283">
        <v>652218.1973</v>
      </c>
      <c r="AJ283">
        <v>5773028.3260000004</v>
      </c>
      <c r="AN283" s="1" t="s">
        <v>3316</v>
      </c>
      <c r="AO283" s="21" t="s">
        <v>3262</v>
      </c>
      <c r="AP283" s="21" t="s">
        <v>3263</v>
      </c>
      <c r="AQ283" s="21" t="s">
        <v>3258</v>
      </c>
      <c r="AR283" s="1" t="s">
        <v>6439</v>
      </c>
    </row>
    <row r="284" spans="1:44" x14ac:dyDescent="0.3">
      <c r="A284" s="18" t="s">
        <v>5080</v>
      </c>
      <c r="B284" s="18">
        <v>241</v>
      </c>
      <c r="C284" s="18"/>
      <c r="D284" s="18">
        <v>1.3</v>
      </c>
      <c r="E284" s="18"/>
      <c r="F284" s="18" t="s">
        <v>6175</v>
      </c>
      <c r="G284" s="95">
        <v>17.64</v>
      </c>
      <c r="H284" s="19">
        <v>42117.506944444445</v>
      </c>
      <c r="I284" s="19">
        <v>42311.583333333336</v>
      </c>
      <c r="J284" s="1" t="s">
        <v>73</v>
      </c>
      <c r="K284" s="1" t="s">
        <v>1873</v>
      </c>
      <c r="L284" t="s">
        <v>2114</v>
      </c>
      <c r="M284" t="s">
        <v>3186</v>
      </c>
      <c r="N284" t="s">
        <v>1548</v>
      </c>
      <c r="O284" s="1" t="str">
        <f t="shared" si="27"/>
        <v>SF056_20_N [mV]</v>
      </c>
      <c r="Q284" s="91" t="s">
        <v>5839</v>
      </c>
      <c r="R284" s="1" t="s">
        <v>5050</v>
      </c>
      <c r="S284" s="46" t="s">
        <v>4600</v>
      </c>
      <c r="T284" s="46"/>
      <c r="U284" s="1" t="s">
        <v>5049</v>
      </c>
      <c r="V284" s="1" t="s">
        <v>4543</v>
      </c>
      <c r="X284" s="1" t="str">
        <f t="shared" si="28"/>
        <v>_056_20_N</v>
      </c>
      <c r="Y284" s="59" t="s">
        <v>4860</v>
      </c>
      <c r="AB284" s="1">
        <v>0.1</v>
      </c>
      <c r="AC284" s="1">
        <v>0.75</v>
      </c>
      <c r="AI284">
        <v>652208.32709999999</v>
      </c>
      <c r="AJ284">
        <v>5773017.5630000001</v>
      </c>
      <c r="AN284" s="1" t="s">
        <v>3316</v>
      </c>
      <c r="AO284" s="21" t="s">
        <v>3262</v>
      </c>
      <c r="AP284" s="21" t="s">
        <v>3263</v>
      </c>
      <c r="AQ284" s="21" t="s">
        <v>3258</v>
      </c>
      <c r="AR284" s="1" t="s">
        <v>6439</v>
      </c>
    </row>
    <row r="285" spans="1:44" ht="28.8" x14ac:dyDescent="0.3">
      <c r="A285" s="18" t="s">
        <v>5081</v>
      </c>
      <c r="B285" s="18">
        <v>242</v>
      </c>
      <c r="C285" s="18"/>
      <c r="D285" s="18">
        <v>1.3</v>
      </c>
      <c r="E285" s="18"/>
      <c r="F285" s="18" t="s">
        <v>6175</v>
      </c>
      <c r="G285" s="95">
        <v>17.64</v>
      </c>
      <c r="H285" s="19">
        <v>42117.506944444445</v>
      </c>
      <c r="I285" s="19">
        <v>42311.583333333336</v>
      </c>
      <c r="J285" s="1" t="s">
        <v>73</v>
      </c>
      <c r="K285" s="1" t="s">
        <v>1873</v>
      </c>
      <c r="L285" t="s">
        <v>2113</v>
      </c>
      <c r="M285" t="s">
        <v>3187</v>
      </c>
      <c r="N285" t="s">
        <v>1548</v>
      </c>
      <c r="O285" s="1" t="str">
        <f t="shared" si="27"/>
        <v>SF056_20_N_NT1 [mV]</v>
      </c>
      <c r="Q285" s="59"/>
      <c r="S285" s="46"/>
      <c r="T285" s="46"/>
      <c r="Y285" s="59" t="s">
        <v>4860</v>
      </c>
      <c r="AI285">
        <v>652208.32709999999</v>
      </c>
      <c r="AJ285">
        <v>5773017.5630000001</v>
      </c>
      <c r="AN285" s="1" t="s">
        <v>3316</v>
      </c>
      <c r="AO285" s="21" t="s">
        <v>3262</v>
      </c>
      <c r="AP285" s="21" t="s">
        <v>3263</v>
      </c>
      <c r="AQ285" s="21"/>
    </row>
    <row r="286" spans="1:44" ht="28.8" x14ac:dyDescent="0.3">
      <c r="A286" s="18" t="s">
        <v>5082</v>
      </c>
      <c r="B286" s="18">
        <v>243</v>
      </c>
      <c r="C286" s="18"/>
      <c r="D286" s="18">
        <v>1.3</v>
      </c>
      <c r="E286" s="18"/>
      <c r="F286" s="18" t="s">
        <v>6175</v>
      </c>
      <c r="G286" s="95">
        <v>17.64</v>
      </c>
      <c r="H286" s="19">
        <v>42117.506944444445</v>
      </c>
      <c r="I286" s="19">
        <v>42311.583333333336</v>
      </c>
      <c r="J286" s="1" t="s">
        <v>73</v>
      </c>
      <c r="K286" s="1" t="s">
        <v>1873</v>
      </c>
      <c r="L286" t="s">
        <v>2112</v>
      </c>
      <c r="M286" t="s">
        <v>3188</v>
      </c>
      <c r="N286" t="s">
        <v>1548</v>
      </c>
      <c r="O286" s="1" t="str">
        <f t="shared" si="27"/>
        <v>SF056_20_N_NT2 [mV]</v>
      </c>
      <c r="Q286" s="59"/>
      <c r="S286" s="46"/>
      <c r="T286" s="46"/>
      <c r="Y286" s="59" t="s">
        <v>4860</v>
      </c>
      <c r="AI286">
        <v>652208.32709999999</v>
      </c>
      <c r="AJ286">
        <v>5773017.5630000001</v>
      </c>
      <c r="AN286" s="1" t="s">
        <v>3316</v>
      </c>
      <c r="AO286" s="21" t="s">
        <v>3262</v>
      </c>
      <c r="AP286" s="21" t="s">
        <v>3263</v>
      </c>
      <c r="AQ286" s="21"/>
    </row>
    <row r="287" spans="1:44" ht="28.8" x14ac:dyDescent="0.3">
      <c r="A287" s="18" t="s">
        <v>4230</v>
      </c>
      <c r="B287" s="18">
        <v>244</v>
      </c>
      <c r="C287" s="18"/>
      <c r="D287" s="18">
        <v>1.3</v>
      </c>
      <c r="E287" s="18"/>
      <c r="F287" s="18" t="s">
        <v>6176</v>
      </c>
      <c r="G287" s="95">
        <v>54.39</v>
      </c>
      <c r="H287" s="19">
        <v>42472.472222222219</v>
      </c>
      <c r="I287" s="19">
        <v>42837.534722222219</v>
      </c>
      <c r="J287" s="1" t="s">
        <v>73</v>
      </c>
      <c r="K287" s="1" t="s">
        <v>1873</v>
      </c>
      <c r="L287" t="s">
        <v>4181</v>
      </c>
      <c r="M287" t="s">
        <v>4211</v>
      </c>
      <c r="N287" t="s">
        <v>1548</v>
      </c>
      <c r="O287" s="1" t="str">
        <f t="shared" si="27"/>
        <v>SF057_20_NE_1 [mV]</v>
      </c>
      <c r="Q287" s="91" t="s">
        <v>5840</v>
      </c>
      <c r="R287" s="1" t="s">
        <v>5050</v>
      </c>
      <c r="S287" s="46" t="s">
        <v>4600</v>
      </c>
      <c r="T287" s="46"/>
      <c r="U287" s="1" t="s">
        <v>5049</v>
      </c>
      <c r="V287" s="1" t="s">
        <v>4543</v>
      </c>
      <c r="X287" s="1" t="str">
        <f t="shared" ref="X287:X289" si="29">CONCATENATE("_",MID(M287,3,10))</f>
        <v>_057_20_NE_</v>
      </c>
      <c r="Y287" s="59" t="s">
        <v>4861</v>
      </c>
      <c r="AB287" s="1">
        <v>0.1</v>
      </c>
      <c r="AC287" s="1">
        <v>0.8</v>
      </c>
      <c r="AH287" t="s">
        <v>4227</v>
      </c>
      <c r="AI287">
        <v>652209.94259999995</v>
      </c>
      <c r="AJ287">
        <v>5773013.8260000004</v>
      </c>
      <c r="AN287" s="1" t="s">
        <v>3316</v>
      </c>
      <c r="AO287" s="21" t="s">
        <v>3262</v>
      </c>
      <c r="AP287" s="21" t="s">
        <v>3263</v>
      </c>
      <c r="AQ287" s="21" t="s">
        <v>3258</v>
      </c>
      <c r="AR287" s="1" t="s">
        <v>6439</v>
      </c>
    </row>
    <row r="288" spans="1:44" ht="28.8" x14ac:dyDescent="0.3">
      <c r="A288" s="18" t="s">
        <v>4231</v>
      </c>
      <c r="B288" s="18">
        <v>245</v>
      </c>
      <c r="C288" s="18"/>
      <c r="D288" s="18">
        <v>1.3</v>
      </c>
      <c r="E288" s="18"/>
      <c r="F288" s="18" t="s">
        <v>6176</v>
      </c>
      <c r="G288" s="95">
        <v>54.39</v>
      </c>
      <c r="H288" s="19">
        <v>42472.472222222219</v>
      </c>
      <c r="I288" s="19">
        <v>42837.534722222219</v>
      </c>
      <c r="J288" s="1" t="s">
        <v>73</v>
      </c>
      <c r="K288" s="1" t="s">
        <v>1873</v>
      </c>
      <c r="L288" t="s">
        <v>4184</v>
      </c>
      <c r="M288" t="s">
        <v>4212</v>
      </c>
      <c r="N288" t="s">
        <v>1548</v>
      </c>
      <c r="O288" s="1" t="str">
        <f t="shared" si="27"/>
        <v>SF057_20_NE_2 [mV]</v>
      </c>
      <c r="Q288" s="91" t="s">
        <v>5841</v>
      </c>
      <c r="R288" s="1" t="s">
        <v>5050</v>
      </c>
      <c r="S288" s="46" t="s">
        <v>4600</v>
      </c>
      <c r="T288" s="46"/>
      <c r="U288" s="1" t="s">
        <v>5049</v>
      </c>
      <c r="V288" s="1" t="s">
        <v>4543</v>
      </c>
      <c r="X288" s="1" t="str">
        <f t="shared" si="29"/>
        <v>_057_20_NE_</v>
      </c>
      <c r="Y288" s="59" t="s">
        <v>4861</v>
      </c>
      <c r="AB288" s="1">
        <v>0.1</v>
      </c>
      <c r="AC288" s="1">
        <v>0.8</v>
      </c>
      <c r="AH288" t="s">
        <v>4227</v>
      </c>
      <c r="AI288">
        <v>652209.94259999995</v>
      </c>
      <c r="AJ288">
        <v>5773013.8260000004</v>
      </c>
      <c r="AN288" s="1" t="s">
        <v>3316</v>
      </c>
      <c r="AO288" s="21" t="s">
        <v>3262</v>
      </c>
      <c r="AP288" s="21" t="s">
        <v>3263</v>
      </c>
      <c r="AQ288" s="21" t="s">
        <v>3258</v>
      </c>
      <c r="AR288" s="1" t="s">
        <v>6439</v>
      </c>
    </row>
    <row r="289" spans="1:44" ht="28.8" x14ac:dyDescent="0.3">
      <c r="A289" s="18" t="s">
        <v>4283</v>
      </c>
      <c r="B289" s="18">
        <v>246</v>
      </c>
      <c r="C289" s="18"/>
      <c r="D289" s="18">
        <v>1.3</v>
      </c>
      <c r="E289" s="18"/>
      <c r="F289" s="18" t="s">
        <v>6176</v>
      </c>
      <c r="G289" s="95">
        <v>54.39</v>
      </c>
      <c r="H289" s="19">
        <v>42536.479166666664</v>
      </c>
      <c r="I289" s="19">
        <v>42837.534722222219</v>
      </c>
      <c r="J289" s="1" t="s">
        <v>73</v>
      </c>
      <c r="K289" s="1" t="s">
        <v>1873</v>
      </c>
      <c r="L289" t="s">
        <v>4284</v>
      </c>
      <c r="M289" t="s">
        <v>4284</v>
      </c>
      <c r="N289" t="s">
        <v>1548</v>
      </c>
      <c r="O289" s="1" t="str">
        <f t="shared" si="27"/>
        <v>SF057_20_NE_3 [mV]</v>
      </c>
      <c r="Q289" s="91" t="s">
        <v>5842</v>
      </c>
      <c r="R289" s="1" t="s">
        <v>5050</v>
      </c>
      <c r="S289" s="46" t="s">
        <v>4600</v>
      </c>
      <c r="T289" s="46"/>
      <c r="U289" s="1" t="s">
        <v>5049</v>
      </c>
      <c r="V289" s="1" t="s">
        <v>4543</v>
      </c>
      <c r="X289" s="1" t="str">
        <f t="shared" si="29"/>
        <v>_057_20_NE_</v>
      </c>
      <c r="Y289" s="59" t="s">
        <v>4861</v>
      </c>
      <c r="AB289" s="1">
        <v>0.1</v>
      </c>
      <c r="AC289" s="1">
        <v>0.75</v>
      </c>
      <c r="AH289" t="s">
        <v>4285</v>
      </c>
      <c r="AI289">
        <v>652209.94259999995</v>
      </c>
      <c r="AJ289">
        <v>5773013.8260000004</v>
      </c>
      <c r="AN289" s="1" t="s">
        <v>3316</v>
      </c>
      <c r="AO289" s="21" t="s">
        <v>3262</v>
      </c>
      <c r="AP289" s="21" t="s">
        <v>3263</v>
      </c>
      <c r="AQ289" s="21" t="s">
        <v>3258</v>
      </c>
      <c r="AR289" s="1" t="s">
        <v>6439</v>
      </c>
    </row>
    <row r="290" spans="1:44" ht="28.8" x14ac:dyDescent="0.3">
      <c r="A290" s="18" t="s">
        <v>5064</v>
      </c>
      <c r="B290" s="18">
        <v>247</v>
      </c>
      <c r="C290" s="18"/>
      <c r="D290" s="18">
        <v>1.3</v>
      </c>
      <c r="E290" s="18"/>
      <c r="F290" s="18" t="s">
        <v>6176</v>
      </c>
      <c r="G290" s="95">
        <v>54.39</v>
      </c>
      <c r="H290" s="19">
        <v>42472.472222222219</v>
      </c>
      <c r="I290" s="19">
        <v>42837.534722222219</v>
      </c>
      <c r="J290" s="1" t="s">
        <v>73</v>
      </c>
      <c r="K290" s="1" t="s">
        <v>1873</v>
      </c>
      <c r="L290" t="s">
        <v>4182</v>
      </c>
      <c r="M290" t="s">
        <v>4333</v>
      </c>
      <c r="N290" t="s">
        <v>1548</v>
      </c>
      <c r="O290" s="1" t="str">
        <f t="shared" si="27"/>
        <v>SF057_20_NE_1_NT1 [mV]</v>
      </c>
      <c r="Q290" s="59"/>
      <c r="S290" s="46"/>
      <c r="T290" s="46"/>
      <c r="Y290" s="59" t="s">
        <v>4861</v>
      </c>
      <c r="AB290" s="1">
        <v>-0.05</v>
      </c>
      <c r="AC290" s="1">
        <v>0.05</v>
      </c>
      <c r="AH290" t="s">
        <v>4227</v>
      </c>
      <c r="AI290">
        <v>652209.94259999995</v>
      </c>
      <c r="AJ290">
        <v>5773013.8260000004</v>
      </c>
      <c r="AN290" s="1" t="s">
        <v>3316</v>
      </c>
      <c r="AO290" s="21" t="s">
        <v>3262</v>
      </c>
      <c r="AP290" s="21" t="s">
        <v>3263</v>
      </c>
      <c r="AQ290" s="21"/>
    </row>
    <row r="291" spans="1:44" ht="28.8" x14ac:dyDescent="0.3">
      <c r="A291" s="18" t="s">
        <v>5065</v>
      </c>
      <c r="B291" s="18">
        <v>248</v>
      </c>
      <c r="C291" s="18"/>
      <c r="D291" s="18">
        <v>1.3</v>
      </c>
      <c r="E291" s="18"/>
      <c r="F291" s="18" t="s">
        <v>6176</v>
      </c>
      <c r="G291" s="95">
        <v>54.39</v>
      </c>
      <c r="H291" s="19">
        <v>42472.472222222219</v>
      </c>
      <c r="I291" s="19">
        <v>42837.534722222219</v>
      </c>
      <c r="J291" s="1" t="s">
        <v>73</v>
      </c>
      <c r="K291" s="1" t="s">
        <v>1873</v>
      </c>
      <c r="L291" t="s">
        <v>4185</v>
      </c>
      <c r="M291" t="s">
        <v>4334</v>
      </c>
      <c r="N291" t="s">
        <v>1548</v>
      </c>
      <c r="O291" s="1" t="str">
        <f t="shared" si="27"/>
        <v>SF057_20_NE_2_NT1 [mV]</v>
      </c>
      <c r="Q291" s="59"/>
      <c r="S291" s="46"/>
      <c r="T291" s="46"/>
      <c r="Y291" s="59" t="s">
        <v>4861</v>
      </c>
      <c r="AB291" s="1">
        <v>-0.05</v>
      </c>
      <c r="AC291" s="1">
        <v>0.05</v>
      </c>
      <c r="AH291" t="s">
        <v>4227</v>
      </c>
      <c r="AI291">
        <v>652209.94259999995</v>
      </c>
      <c r="AJ291">
        <v>5773013.8260000004</v>
      </c>
      <c r="AN291" s="1" t="s">
        <v>3316</v>
      </c>
      <c r="AO291" s="21" t="s">
        <v>3262</v>
      </c>
      <c r="AP291" s="21" t="s">
        <v>3263</v>
      </c>
      <c r="AQ291" s="21"/>
    </row>
    <row r="292" spans="1:44" ht="28.8" x14ac:dyDescent="0.3">
      <c r="A292" s="18" t="s">
        <v>5066</v>
      </c>
      <c r="B292" s="18">
        <v>249</v>
      </c>
      <c r="C292" s="18"/>
      <c r="D292" s="18">
        <v>1.3</v>
      </c>
      <c r="E292" s="18"/>
      <c r="F292" s="18" t="s">
        <v>6176</v>
      </c>
      <c r="G292" s="95">
        <v>54.39</v>
      </c>
      <c r="H292" s="19">
        <v>42472.472222222219</v>
      </c>
      <c r="I292" s="19">
        <v>42837.534722222219</v>
      </c>
      <c r="J292" s="1" t="s">
        <v>73</v>
      </c>
      <c r="K292" s="1" t="s">
        <v>1873</v>
      </c>
      <c r="L292" t="s">
        <v>4183</v>
      </c>
      <c r="M292" t="s">
        <v>4335</v>
      </c>
      <c r="N292" t="s">
        <v>1548</v>
      </c>
      <c r="O292" s="1" t="str">
        <f t="shared" si="27"/>
        <v>SF057_20_NE_1_NT2 [mV]</v>
      </c>
      <c r="Q292" s="59"/>
      <c r="S292" s="46"/>
      <c r="T292" s="46"/>
      <c r="Y292" s="59" t="s">
        <v>4861</v>
      </c>
      <c r="AB292" s="1">
        <v>-0.05</v>
      </c>
      <c r="AC292" s="1">
        <v>0.05</v>
      </c>
      <c r="AH292" t="s">
        <v>4227</v>
      </c>
      <c r="AI292">
        <v>652209.94259999995</v>
      </c>
      <c r="AJ292">
        <v>5773013.8260000004</v>
      </c>
      <c r="AN292" s="1" t="s">
        <v>3316</v>
      </c>
      <c r="AO292" s="21" t="s">
        <v>3262</v>
      </c>
      <c r="AP292" s="21" t="s">
        <v>3263</v>
      </c>
      <c r="AQ292" s="21"/>
    </row>
    <row r="293" spans="1:44" ht="28.8" x14ac:dyDescent="0.3">
      <c r="A293" s="18" t="s">
        <v>5067</v>
      </c>
      <c r="B293" s="18">
        <v>250</v>
      </c>
      <c r="C293" s="18"/>
      <c r="D293" s="18">
        <v>1.3</v>
      </c>
      <c r="E293" s="18"/>
      <c r="F293" s="18" t="s">
        <v>6176</v>
      </c>
      <c r="G293" s="95">
        <v>54.39</v>
      </c>
      <c r="H293" s="19">
        <v>42472.472222222219</v>
      </c>
      <c r="I293" s="19">
        <v>42837.534722222219</v>
      </c>
      <c r="J293" s="1" t="s">
        <v>73</v>
      </c>
      <c r="K293" s="1" t="s">
        <v>1873</v>
      </c>
      <c r="L293" t="s">
        <v>4186</v>
      </c>
      <c r="M293" t="s">
        <v>4336</v>
      </c>
      <c r="N293" t="s">
        <v>1548</v>
      </c>
      <c r="O293" s="1" t="str">
        <f t="shared" si="27"/>
        <v>SF057_20_NE_2_NT2 [mV]</v>
      </c>
      <c r="Q293" s="59"/>
      <c r="S293" s="46"/>
      <c r="T293" s="46"/>
      <c r="Y293" s="59" t="s">
        <v>4861</v>
      </c>
      <c r="AB293" s="1">
        <v>-0.05</v>
      </c>
      <c r="AC293" s="1">
        <v>0.05</v>
      </c>
      <c r="AH293" t="s">
        <v>4227</v>
      </c>
      <c r="AI293">
        <v>652209.94259999995</v>
      </c>
      <c r="AJ293">
        <v>5773013.8260000004</v>
      </c>
      <c r="AN293" s="1" t="s">
        <v>3316</v>
      </c>
      <c r="AO293" s="21" t="s">
        <v>3262</v>
      </c>
      <c r="AP293" s="21" t="s">
        <v>3263</v>
      </c>
      <c r="AQ293" s="21" t="s">
        <v>3258</v>
      </c>
    </row>
    <row r="294" spans="1:44" x14ac:dyDescent="0.3">
      <c r="A294" s="18" t="s">
        <v>4318</v>
      </c>
      <c r="B294" s="18">
        <v>251</v>
      </c>
      <c r="C294" s="18"/>
      <c r="D294" s="18">
        <v>1.3</v>
      </c>
      <c r="E294" s="18"/>
      <c r="F294" s="18" t="s">
        <v>6176</v>
      </c>
      <c r="G294" s="95">
        <v>53.78</v>
      </c>
      <c r="H294" s="19">
        <v>42117.506944444445</v>
      </c>
      <c r="I294" s="19">
        <v>42311.583333333336</v>
      </c>
      <c r="J294" s="1" t="s">
        <v>73</v>
      </c>
      <c r="K294" s="1" t="s">
        <v>1873</v>
      </c>
      <c r="L294" t="s">
        <v>2120</v>
      </c>
      <c r="M294" t="s">
        <v>3189</v>
      </c>
      <c r="N294" s="1" t="s">
        <v>1548</v>
      </c>
      <c r="O294" s="1" t="str">
        <f t="shared" si="27"/>
        <v>SF057_20_N [mV]</v>
      </c>
      <c r="Q294" s="91" t="s">
        <v>5843</v>
      </c>
      <c r="R294" s="1" t="s">
        <v>5050</v>
      </c>
      <c r="S294" s="46" t="s">
        <v>4600</v>
      </c>
      <c r="T294" s="46"/>
      <c r="U294" s="1" t="s">
        <v>5049</v>
      </c>
      <c r="V294" s="1" t="s">
        <v>4543</v>
      </c>
      <c r="X294" s="1" t="str">
        <f t="shared" ref="X294" si="30">CONCATENATE("_",MID(M294,3,10))</f>
        <v>_057_20_N</v>
      </c>
      <c r="Y294" s="59" t="s">
        <v>4861</v>
      </c>
      <c r="AB294" s="1">
        <v>0.1</v>
      </c>
      <c r="AC294" s="1">
        <v>0.75</v>
      </c>
      <c r="AI294">
        <v>652209.94259999995</v>
      </c>
      <c r="AJ294">
        <v>5773013.8260000004</v>
      </c>
      <c r="AN294" s="1" t="s">
        <v>3316</v>
      </c>
      <c r="AO294" s="21" t="s">
        <v>3262</v>
      </c>
      <c r="AP294" s="21" t="s">
        <v>3263</v>
      </c>
      <c r="AQ294" s="21" t="s">
        <v>3258</v>
      </c>
      <c r="AR294" s="1" t="s">
        <v>6439</v>
      </c>
    </row>
    <row r="295" spans="1:44" ht="28.8" x14ac:dyDescent="0.3">
      <c r="A295" s="18" t="s">
        <v>4319</v>
      </c>
      <c r="B295" s="18">
        <v>252</v>
      </c>
      <c r="C295" s="18"/>
      <c r="D295" s="18">
        <v>1.3</v>
      </c>
      <c r="E295" s="18"/>
      <c r="F295" s="18" t="s">
        <v>6176</v>
      </c>
      <c r="G295" s="95">
        <v>53.78</v>
      </c>
      <c r="H295" s="19">
        <v>42117.506944444445</v>
      </c>
      <c r="I295" s="19">
        <v>42311.583333333336</v>
      </c>
      <c r="J295" s="1" t="s">
        <v>73</v>
      </c>
      <c r="K295" s="1" t="s">
        <v>1873</v>
      </c>
      <c r="L295" t="s">
        <v>2119</v>
      </c>
      <c r="M295" t="s">
        <v>3190</v>
      </c>
      <c r="N295" s="1" t="s">
        <v>1548</v>
      </c>
      <c r="O295" s="1" t="str">
        <f t="shared" si="27"/>
        <v>SF057_20_N_NT1 [mV]</v>
      </c>
      <c r="Q295" s="59"/>
      <c r="S295" s="46"/>
      <c r="T295" s="46"/>
      <c r="Y295" s="59" t="s">
        <v>4861</v>
      </c>
      <c r="AB295" s="1">
        <v>0.1</v>
      </c>
      <c r="AC295" s="1">
        <v>0.75</v>
      </c>
      <c r="AI295">
        <v>652209.94259999995</v>
      </c>
      <c r="AJ295">
        <v>5773013.8260000004</v>
      </c>
      <c r="AN295" s="1" t="s">
        <v>3316</v>
      </c>
      <c r="AO295" s="21" t="s">
        <v>3262</v>
      </c>
      <c r="AP295" s="21" t="s">
        <v>3263</v>
      </c>
      <c r="AQ295" s="21" t="s">
        <v>3258</v>
      </c>
    </row>
    <row r="296" spans="1:44" ht="28.8" x14ac:dyDescent="0.3">
      <c r="A296" s="18" t="s">
        <v>4320</v>
      </c>
      <c r="B296" s="18">
        <v>253</v>
      </c>
      <c r="C296" s="18"/>
      <c r="D296" s="18">
        <v>1.3</v>
      </c>
      <c r="E296" s="18"/>
      <c r="F296" s="18" t="s">
        <v>6176</v>
      </c>
      <c r="G296" s="95">
        <v>53.78</v>
      </c>
      <c r="H296" s="19">
        <v>42117.506944444445</v>
      </c>
      <c r="I296" s="19">
        <v>42311.583333333336</v>
      </c>
      <c r="J296" s="1" t="s">
        <v>73</v>
      </c>
      <c r="K296" s="1" t="s">
        <v>1873</v>
      </c>
      <c r="L296" t="s">
        <v>2118</v>
      </c>
      <c r="M296" t="s">
        <v>3191</v>
      </c>
      <c r="N296" s="1" t="s">
        <v>1548</v>
      </c>
      <c r="O296" s="1" t="str">
        <f t="shared" si="27"/>
        <v>SF057_20_N_NT2 [mV]</v>
      </c>
      <c r="Q296" s="59"/>
      <c r="S296" s="46"/>
      <c r="T296" s="46"/>
      <c r="Y296" s="59" t="s">
        <v>4861</v>
      </c>
      <c r="AB296" s="1">
        <v>0.1</v>
      </c>
      <c r="AC296" s="1">
        <v>0.75</v>
      </c>
      <c r="AI296">
        <v>652209.94259999995</v>
      </c>
      <c r="AJ296">
        <v>5773013.8260000004</v>
      </c>
      <c r="AN296" s="1" t="s">
        <v>3316</v>
      </c>
      <c r="AO296" s="21" t="s">
        <v>3262</v>
      </c>
      <c r="AP296" s="21" t="s">
        <v>3263</v>
      </c>
      <c r="AQ296" s="21" t="s">
        <v>3258</v>
      </c>
    </row>
    <row r="297" spans="1:44" x14ac:dyDescent="0.3">
      <c r="A297" s="18" t="s">
        <v>2232</v>
      </c>
      <c r="B297" s="18">
        <v>254</v>
      </c>
      <c r="C297" s="18"/>
      <c r="D297" s="18">
        <v>1.3</v>
      </c>
      <c r="E297" s="18"/>
      <c r="F297" s="18" t="s">
        <v>6176</v>
      </c>
      <c r="G297" s="95">
        <v>53.19</v>
      </c>
      <c r="H297" s="19">
        <v>41745.416666666664</v>
      </c>
      <c r="I297" s="19">
        <v>42110.645833333336</v>
      </c>
      <c r="J297" s="1" t="s">
        <v>73</v>
      </c>
      <c r="K297" s="1" t="s">
        <v>1873</v>
      </c>
      <c r="L297" t="s">
        <v>238</v>
      </c>
      <c r="M297" s="1" t="s">
        <v>2975</v>
      </c>
      <c r="N297" t="s">
        <v>1548</v>
      </c>
      <c r="O297" s="1" t="str">
        <f t="shared" si="27"/>
        <v>SF057_20_SE [mV]</v>
      </c>
      <c r="Q297" s="91" t="s">
        <v>5844</v>
      </c>
      <c r="R297" s="1" t="s">
        <v>5050</v>
      </c>
      <c r="S297" s="46" t="s">
        <v>4600</v>
      </c>
      <c r="T297" s="46"/>
      <c r="U297" s="1" t="s">
        <v>5049</v>
      </c>
      <c r="V297" s="1" t="s">
        <v>4543</v>
      </c>
      <c r="X297" s="1" t="str">
        <f t="shared" ref="X297:X298" si="31">CONCATENATE("_",MID(M297,3,10))</f>
        <v>_057_20_SE</v>
      </c>
      <c r="Y297" s="59" t="s">
        <v>4861</v>
      </c>
      <c r="AB297" s="1">
        <v>0.1</v>
      </c>
      <c r="AC297" s="1">
        <v>0.75</v>
      </c>
      <c r="AI297">
        <v>652209.94259999995</v>
      </c>
      <c r="AJ297">
        <v>5773013.8260000004</v>
      </c>
      <c r="AN297" s="1" t="s">
        <v>3316</v>
      </c>
      <c r="AO297" s="21" t="s">
        <v>3262</v>
      </c>
      <c r="AP297" s="21" t="s">
        <v>3263</v>
      </c>
      <c r="AQ297" s="21" t="s">
        <v>3258</v>
      </c>
      <c r="AR297" s="1" t="s">
        <v>6439</v>
      </c>
    </row>
    <row r="298" spans="1:44" x14ac:dyDescent="0.3">
      <c r="A298" s="18" t="s">
        <v>2233</v>
      </c>
      <c r="B298" s="18">
        <v>255</v>
      </c>
      <c r="C298" s="18"/>
      <c r="D298" s="18">
        <v>1.3</v>
      </c>
      <c r="E298" s="18"/>
      <c r="F298" s="18" t="s">
        <v>6176</v>
      </c>
      <c r="G298" s="95">
        <v>53.19</v>
      </c>
      <c r="H298" s="19">
        <v>41745.416666666664</v>
      </c>
      <c r="I298" s="19">
        <v>42110.645833333336</v>
      </c>
      <c r="J298" s="1" t="s">
        <v>73</v>
      </c>
      <c r="K298" s="1" t="s">
        <v>1873</v>
      </c>
      <c r="L298" t="s">
        <v>239</v>
      </c>
      <c r="M298" t="s">
        <v>3194</v>
      </c>
      <c r="N298" t="s">
        <v>1548</v>
      </c>
      <c r="O298" s="1" t="str">
        <f t="shared" si="27"/>
        <v>SF057_43_NW [mV]</v>
      </c>
      <c r="Q298" s="91" t="s">
        <v>5845</v>
      </c>
      <c r="R298" s="1" t="s">
        <v>5050</v>
      </c>
      <c r="S298" s="46" t="s">
        <v>4600</v>
      </c>
      <c r="T298" s="46"/>
      <c r="U298" s="1" t="s">
        <v>5049</v>
      </c>
      <c r="V298" s="1" t="s">
        <v>4543</v>
      </c>
      <c r="X298" s="1" t="str">
        <f t="shared" si="31"/>
        <v>_057_43_NW</v>
      </c>
      <c r="Y298" s="59" t="s">
        <v>4861</v>
      </c>
      <c r="AB298" s="1">
        <v>0.1</v>
      </c>
      <c r="AC298" s="1">
        <v>0.75</v>
      </c>
      <c r="AI298">
        <v>652209.94259999995</v>
      </c>
      <c r="AJ298">
        <v>5773013.8260000004</v>
      </c>
      <c r="AN298" s="1" t="s">
        <v>3316</v>
      </c>
      <c r="AO298" s="21" t="s">
        <v>3262</v>
      </c>
      <c r="AP298" s="21" t="s">
        <v>3263</v>
      </c>
      <c r="AQ298" s="21" t="s">
        <v>3258</v>
      </c>
      <c r="AR298" s="1" t="s">
        <v>6439</v>
      </c>
    </row>
    <row r="299" spans="1:44" ht="28.8" x14ac:dyDescent="0.3">
      <c r="A299" s="20" t="s">
        <v>2234</v>
      </c>
      <c r="B299" s="18">
        <v>256</v>
      </c>
      <c r="C299" s="18"/>
      <c r="D299" s="18">
        <v>1.3</v>
      </c>
      <c r="E299" s="18"/>
      <c r="F299" s="18" t="s">
        <v>6176</v>
      </c>
      <c r="G299" s="95">
        <v>53.19</v>
      </c>
      <c r="H299" s="19">
        <v>41745.416666666664</v>
      </c>
      <c r="I299" s="19">
        <v>42110.645833333336</v>
      </c>
      <c r="J299" s="1" t="s">
        <v>73</v>
      </c>
      <c r="K299" s="1" t="s">
        <v>1873</v>
      </c>
      <c r="L299" t="s">
        <v>240</v>
      </c>
      <c r="M299" s="6" t="s">
        <v>3470</v>
      </c>
      <c r="N299" t="s">
        <v>1548</v>
      </c>
      <c r="O299" s="1" t="str">
        <f t="shared" si="27"/>
        <v>SF057_43_NW_NT1 [mV]</v>
      </c>
      <c r="Q299" s="59"/>
      <c r="S299" s="46"/>
      <c r="T299" s="46"/>
      <c r="Y299" s="59" t="s">
        <v>4861</v>
      </c>
      <c r="AI299">
        <v>652209.94259999995</v>
      </c>
      <c r="AJ299">
        <v>5773013.8260000004</v>
      </c>
      <c r="AN299" s="1" t="s">
        <v>3316</v>
      </c>
      <c r="AO299" s="21" t="s">
        <v>3262</v>
      </c>
      <c r="AP299" s="21" t="s">
        <v>3263</v>
      </c>
      <c r="AQ299" s="21" t="s">
        <v>3258</v>
      </c>
    </row>
    <row r="300" spans="1:44" ht="28.8" x14ac:dyDescent="0.3">
      <c r="A300" s="20" t="s">
        <v>2235</v>
      </c>
      <c r="B300" s="18">
        <v>257</v>
      </c>
      <c r="C300" s="18"/>
      <c r="D300" s="18">
        <v>1.3</v>
      </c>
      <c r="E300" s="18"/>
      <c r="F300" s="18" t="s">
        <v>6176</v>
      </c>
      <c r="G300" s="95">
        <v>53.19</v>
      </c>
      <c r="H300" s="19">
        <v>41745.416666666664</v>
      </c>
      <c r="I300" s="19">
        <v>42110.645833333336</v>
      </c>
      <c r="J300" s="1" t="s">
        <v>73</v>
      </c>
      <c r="K300" s="1" t="s">
        <v>1873</v>
      </c>
      <c r="L300" t="s">
        <v>241</v>
      </c>
      <c r="M300" s="6" t="s">
        <v>3471</v>
      </c>
      <c r="N300" t="s">
        <v>1548</v>
      </c>
      <c r="O300" s="1" t="str">
        <f t="shared" si="27"/>
        <v>SF057_43_NW_NT2 [mV]</v>
      </c>
      <c r="Q300" s="59"/>
      <c r="S300" s="46"/>
      <c r="T300" s="46"/>
      <c r="Y300" s="59" t="s">
        <v>4861</v>
      </c>
      <c r="AI300">
        <v>652209.94259999995</v>
      </c>
      <c r="AJ300">
        <v>5773013.8260000004</v>
      </c>
      <c r="AN300" s="1" t="s">
        <v>3316</v>
      </c>
      <c r="AO300" s="21" t="s">
        <v>3262</v>
      </c>
      <c r="AP300" s="21" t="s">
        <v>3263</v>
      </c>
      <c r="AQ300" s="21" t="s">
        <v>3258</v>
      </c>
    </row>
    <row r="301" spans="1:44" ht="28.8" x14ac:dyDescent="0.3">
      <c r="A301" s="18" t="s">
        <v>4232</v>
      </c>
      <c r="B301" s="18">
        <v>258</v>
      </c>
      <c r="C301" s="18"/>
      <c r="D301" s="18">
        <v>1.3</v>
      </c>
      <c r="E301" s="18"/>
      <c r="F301" s="18" t="s">
        <v>6176</v>
      </c>
      <c r="G301" s="95">
        <v>55.58</v>
      </c>
      <c r="H301" s="19">
        <v>42472.472222222219</v>
      </c>
      <c r="I301" s="19">
        <v>42837.534722222219</v>
      </c>
      <c r="J301" s="1" t="s">
        <v>73</v>
      </c>
      <c r="K301" s="1" t="s">
        <v>1873</v>
      </c>
      <c r="L301" t="s">
        <v>4187</v>
      </c>
      <c r="M301" t="s">
        <v>4213</v>
      </c>
      <c r="N301" t="s">
        <v>1548</v>
      </c>
      <c r="O301" s="1" t="str">
        <f t="shared" si="27"/>
        <v>SF058_20_NW_1 [mV]</v>
      </c>
      <c r="Q301" s="91" t="s">
        <v>5846</v>
      </c>
      <c r="R301" s="1" t="s">
        <v>5050</v>
      </c>
      <c r="S301" s="46" t="s">
        <v>4600</v>
      </c>
      <c r="T301" s="46"/>
      <c r="U301" s="1" t="s">
        <v>5049</v>
      </c>
      <c r="V301" s="1" t="s">
        <v>4543</v>
      </c>
      <c r="X301" s="1" t="str">
        <f>CONCATENATE("_",MID(M301,3,11))</f>
        <v>_058_20_NW_1</v>
      </c>
      <c r="Y301" s="59" t="s">
        <v>4862</v>
      </c>
      <c r="AB301" s="1">
        <v>0.1</v>
      </c>
      <c r="AC301" s="1">
        <v>0.8</v>
      </c>
      <c r="AH301" t="s">
        <v>4227</v>
      </c>
      <c r="AI301">
        <v>652211.80130000005</v>
      </c>
      <c r="AJ301">
        <v>5773019.2620000001</v>
      </c>
      <c r="AN301" s="1" t="s">
        <v>3316</v>
      </c>
      <c r="AO301" s="21" t="s">
        <v>3262</v>
      </c>
      <c r="AP301" s="21" t="s">
        <v>3263</v>
      </c>
      <c r="AQ301" s="21" t="s">
        <v>3258</v>
      </c>
      <c r="AR301" s="1" t="s">
        <v>6439</v>
      </c>
    </row>
    <row r="302" spans="1:44" ht="28.8" x14ac:dyDescent="0.3">
      <c r="A302" s="18" t="s">
        <v>4233</v>
      </c>
      <c r="B302" s="18">
        <v>259</v>
      </c>
      <c r="C302" s="18"/>
      <c r="D302" s="18">
        <v>1.3</v>
      </c>
      <c r="E302" s="18"/>
      <c r="F302" s="18" t="s">
        <v>6176</v>
      </c>
      <c r="G302" s="95">
        <v>55.58</v>
      </c>
      <c r="H302" s="19">
        <v>42472.472222222219</v>
      </c>
      <c r="I302" s="19">
        <v>42837.534722222219</v>
      </c>
      <c r="J302" s="1" t="s">
        <v>73</v>
      </c>
      <c r="K302" s="1" t="s">
        <v>1873</v>
      </c>
      <c r="L302" t="s">
        <v>4190</v>
      </c>
      <c r="M302" t="s">
        <v>4214</v>
      </c>
      <c r="N302" t="s">
        <v>1548</v>
      </c>
      <c r="O302" s="1" t="str">
        <f t="shared" si="27"/>
        <v>SF058_20_NW_2 [mV]</v>
      </c>
      <c r="Q302" s="91" t="s">
        <v>5847</v>
      </c>
      <c r="R302" s="1" t="s">
        <v>5050</v>
      </c>
      <c r="S302" s="46" t="s">
        <v>4600</v>
      </c>
      <c r="T302" s="46"/>
      <c r="U302" s="1" t="s">
        <v>5049</v>
      </c>
      <c r="V302" s="1" t="s">
        <v>4543</v>
      </c>
      <c r="X302" s="1" t="str">
        <f>CONCATENATE("_",MID(M302,3,11))</f>
        <v>_058_20_NW_2</v>
      </c>
      <c r="Y302" s="59" t="s">
        <v>4862</v>
      </c>
      <c r="AB302" s="1">
        <v>0.1</v>
      </c>
      <c r="AC302" s="1">
        <v>0.8</v>
      </c>
      <c r="AH302" t="s">
        <v>4227</v>
      </c>
      <c r="AI302">
        <v>652211.80130000005</v>
      </c>
      <c r="AJ302">
        <v>5773019.2620000001</v>
      </c>
      <c r="AN302" s="1" t="s">
        <v>3316</v>
      </c>
      <c r="AO302" s="21" t="s">
        <v>3262</v>
      </c>
      <c r="AP302" s="21" t="s">
        <v>3263</v>
      </c>
      <c r="AQ302" s="21" t="s">
        <v>3258</v>
      </c>
      <c r="AR302" s="1" t="s">
        <v>6439</v>
      </c>
    </row>
    <row r="303" spans="1:44" ht="28.8" x14ac:dyDescent="0.3">
      <c r="A303" s="18" t="s">
        <v>4286</v>
      </c>
      <c r="B303" s="18">
        <v>260</v>
      </c>
      <c r="C303" s="18"/>
      <c r="D303" s="18">
        <v>1.3</v>
      </c>
      <c r="E303" s="18"/>
      <c r="F303" s="18" t="s">
        <v>6176</v>
      </c>
      <c r="G303" s="95">
        <v>55.58</v>
      </c>
      <c r="H303" s="19">
        <v>42536.479166666664</v>
      </c>
      <c r="I303" s="19">
        <v>42837.534722222219</v>
      </c>
      <c r="J303" s="1" t="s">
        <v>73</v>
      </c>
      <c r="K303" s="1" t="s">
        <v>1873</v>
      </c>
      <c r="L303" t="s">
        <v>4287</v>
      </c>
      <c r="M303" t="s">
        <v>4287</v>
      </c>
      <c r="N303" t="s">
        <v>1548</v>
      </c>
      <c r="O303" s="1" t="str">
        <f t="shared" si="27"/>
        <v>SF058_20_NW_3 [mV]</v>
      </c>
      <c r="Q303" s="91" t="s">
        <v>5848</v>
      </c>
      <c r="R303" s="1" t="s">
        <v>5050</v>
      </c>
      <c r="S303" s="46" t="s">
        <v>4600</v>
      </c>
      <c r="T303" s="46"/>
      <c r="U303" s="1" t="s">
        <v>5049</v>
      </c>
      <c r="V303" s="1" t="s">
        <v>4543</v>
      </c>
      <c r="X303" s="1" t="str">
        <f>CONCATENATE("_",MID(M303,3,11))</f>
        <v>_058_20_NW_3</v>
      </c>
      <c r="Y303" s="59" t="s">
        <v>4862</v>
      </c>
      <c r="AB303" s="1">
        <v>0.1</v>
      </c>
      <c r="AC303" s="1">
        <v>0.75</v>
      </c>
      <c r="AH303" t="s">
        <v>4285</v>
      </c>
      <c r="AI303">
        <v>652211.80130000005</v>
      </c>
      <c r="AJ303">
        <v>5773019.2620000001</v>
      </c>
      <c r="AN303" s="1" t="s">
        <v>3316</v>
      </c>
      <c r="AO303" s="21" t="s">
        <v>3262</v>
      </c>
      <c r="AP303" s="21" t="s">
        <v>3263</v>
      </c>
      <c r="AQ303" s="21" t="s">
        <v>3258</v>
      </c>
      <c r="AR303" s="1" t="s">
        <v>6439</v>
      </c>
    </row>
    <row r="304" spans="1:44" ht="28.8" x14ac:dyDescent="0.3">
      <c r="A304" s="18" t="s">
        <v>5068</v>
      </c>
      <c r="B304" s="18">
        <v>261</v>
      </c>
      <c r="C304" s="18"/>
      <c r="D304" s="18">
        <v>1.3</v>
      </c>
      <c r="E304" s="18"/>
      <c r="F304" s="18" t="s">
        <v>6176</v>
      </c>
      <c r="G304" s="95">
        <v>55.58</v>
      </c>
      <c r="H304" s="19">
        <v>42472.472222222219</v>
      </c>
      <c r="I304" s="19">
        <v>42837.534722222219</v>
      </c>
      <c r="J304" s="1" t="s">
        <v>73</v>
      </c>
      <c r="K304" s="1" t="s">
        <v>1873</v>
      </c>
      <c r="L304" t="s">
        <v>4188</v>
      </c>
      <c r="M304" t="s">
        <v>4337</v>
      </c>
      <c r="N304" t="s">
        <v>1548</v>
      </c>
      <c r="O304" s="1" t="str">
        <f t="shared" si="27"/>
        <v>SF058_20_NW_1_NT1 [mV]</v>
      </c>
      <c r="Q304" s="59"/>
      <c r="S304" s="46"/>
      <c r="T304" s="46"/>
      <c r="Y304" s="59" t="s">
        <v>4862</v>
      </c>
      <c r="AB304" s="1">
        <v>-0.05</v>
      </c>
      <c r="AC304" s="1">
        <v>0.05</v>
      </c>
      <c r="AH304" t="s">
        <v>4227</v>
      </c>
      <c r="AI304">
        <v>652211.80130000005</v>
      </c>
      <c r="AJ304">
        <v>5773019.2620000001</v>
      </c>
      <c r="AN304" s="1" t="s">
        <v>3316</v>
      </c>
      <c r="AO304" s="21" t="s">
        <v>3262</v>
      </c>
      <c r="AP304" s="21" t="s">
        <v>3263</v>
      </c>
      <c r="AQ304" s="21" t="s">
        <v>3258</v>
      </c>
    </row>
    <row r="305" spans="1:44" ht="28.8" x14ac:dyDescent="0.3">
      <c r="A305" s="18" t="s">
        <v>5069</v>
      </c>
      <c r="B305" s="18">
        <v>262</v>
      </c>
      <c r="C305" s="18"/>
      <c r="D305" s="18">
        <v>1.3</v>
      </c>
      <c r="E305" s="18"/>
      <c r="F305" s="18" t="s">
        <v>6176</v>
      </c>
      <c r="G305" s="95">
        <v>55.58</v>
      </c>
      <c r="H305" s="19">
        <v>42472.472222222219</v>
      </c>
      <c r="I305" s="19">
        <v>42837.534722222219</v>
      </c>
      <c r="J305" s="1" t="s">
        <v>73</v>
      </c>
      <c r="K305" s="1" t="s">
        <v>1873</v>
      </c>
      <c r="L305" t="s">
        <v>4191</v>
      </c>
      <c r="M305" t="s">
        <v>4338</v>
      </c>
      <c r="N305" t="s">
        <v>1548</v>
      </c>
      <c r="O305" s="1" t="str">
        <f t="shared" si="27"/>
        <v>SF058_20_NW_2_NT1 [mV]</v>
      </c>
      <c r="Q305" s="59"/>
      <c r="S305" s="46"/>
      <c r="T305" s="46"/>
      <c r="Y305" s="59" t="s">
        <v>4862</v>
      </c>
      <c r="AB305" s="1">
        <v>-0.05</v>
      </c>
      <c r="AC305" s="1">
        <v>0.05</v>
      </c>
      <c r="AH305" t="s">
        <v>4227</v>
      </c>
      <c r="AI305">
        <v>652211.80130000005</v>
      </c>
      <c r="AJ305">
        <v>5773019.2620000001</v>
      </c>
      <c r="AN305" s="1" t="s">
        <v>3316</v>
      </c>
      <c r="AO305" s="21" t="s">
        <v>3262</v>
      </c>
      <c r="AP305" s="21" t="s">
        <v>3263</v>
      </c>
      <c r="AQ305" s="21" t="s">
        <v>3258</v>
      </c>
    </row>
    <row r="306" spans="1:44" ht="28.8" x14ac:dyDescent="0.3">
      <c r="A306" s="18" t="s">
        <v>5070</v>
      </c>
      <c r="B306" s="18">
        <v>263</v>
      </c>
      <c r="C306" s="18"/>
      <c r="D306" s="18">
        <v>1.3</v>
      </c>
      <c r="E306" s="18"/>
      <c r="F306" s="18" t="s">
        <v>6176</v>
      </c>
      <c r="G306" s="95">
        <v>55.58</v>
      </c>
      <c r="H306" s="19">
        <v>42472.472222222219</v>
      </c>
      <c r="I306" s="19">
        <v>42837.534722222219</v>
      </c>
      <c r="J306" s="1" t="s">
        <v>73</v>
      </c>
      <c r="K306" s="1" t="s">
        <v>1873</v>
      </c>
      <c r="L306" t="s">
        <v>4189</v>
      </c>
      <c r="M306" t="s">
        <v>4339</v>
      </c>
      <c r="N306" t="s">
        <v>1548</v>
      </c>
      <c r="O306" s="1" t="str">
        <f t="shared" si="27"/>
        <v>SF058_20_NW_1_NT2 [mV]</v>
      </c>
      <c r="Q306" s="59"/>
      <c r="S306" s="46"/>
      <c r="T306" s="46"/>
      <c r="Y306" s="59" t="s">
        <v>4862</v>
      </c>
      <c r="AB306" s="1">
        <v>-0.05</v>
      </c>
      <c r="AC306" s="1">
        <v>0.05</v>
      </c>
      <c r="AH306" t="s">
        <v>4227</v>
      </c>
      <c r="AI306">
        <v>652211.80130000005</v>
      </c>
      <c r="AJ306">
        <v>5773019.2620000001</v>
      </c>
      <c r="AN306" s="1" t="s">
        <v>3316</v>
      </c>
      <c r="AO306" s="21" t="s">
        <v>3262</v>
      </c>
      <c r="AP306" s="21" t="s">
        <v>3263</v>
      </c>
      <c r="AQ306" s="21" t="s">
        <v>3258</v>
      </c>
    </row>
    <row r="307" spans="1:44" ht="28.8" x14ac:dyDescent="0.3">
      <c r="A307" s="18" t="s">
        <v>5071</v>
      </c>
      <c r="B307" s="18">
        <v>264</v>
      </c>
      <c r="C307" s="18"/>
      <c r="D307" s="18">
        <v>1.3</v>
      </c>
      <c r="E307" s="18"/>
      <c r="F307" s="18" t="s">
        <v>6176</v>
      </c>
      <c r="G307" s="95">
        <v>55.58</v>
      </c>
      <c r="H307" s="19">
        <v>42472.472222222219</v>
      </c>
      <c r="I307" s="19">
        <v>42837.534722222219</v>
      </c>
      <c r="J307" s="1" t="s">
        <v>73</v>
      </c>
      <c r="K307" s="1" t="s">
        <v>1873</v>
      </c>
      <c r="L307" t="s">
        <v>4192</v>
      </c>
      <c r="M307" t="s">
        <v>4340</v>
      </c>
      <c r="N307" t="s">
        <v>1548</v>
      </c>
      <c r="O307" s="1" t="str">
        <f t="shared" si="27"/>
        <v>SF058_20_NW_2_NT2 [mV]</v>
      </c>
      <c r="Q307" s="59"/>
      <c r="S307" s="46"/>
      <c r="T307" s="46"/>
      <c r="Y307" s="59" t="s">
        <v>4862</v>
      </c>
      <c r="AB307" s="1">
        <v>-0.05</v>
      </c>
      <c r="AC307" s="1">
        <v>0.05</v>
      </c>
      <c r="AH307" t="s">
        <v>4227</v>
      </c>
      <c r="AI307">
        <v>652211.80130000005</v>
      </c>
      <c r="AJ307">
        <v>5773019.2620000001</v>
      </c>
      <c r="AN307" s="1" t="s">
        <v>3316</v>
      </c>
      <c r="AO307" s="21" t="s">
        <v>3262</v>
      </c>
      <c r="AP307" s="21" t="s">
        <v>3263</v>
      </c>
      <c r="AQ307" s="21" t="s">
        <v>3258</v>
      </c>
    </row>
    <row r="308" spans="1:44" x14ac:dyDescent="0.3">
      <c r="A308" s="18" t="s">
        <v>4321</v>
      </c>
      <c r="B308" s="18">
        <v>265</v>
      </c>
      <c r="C308" s="18"/>
      <c r="D308" s="18">
        <v>1.3</v>
      </c>
      <c r="E308" s="18"/>
      <c r="F308" s="18" t="s">
        <v>6176</v>
      </c>
      <c r="G308" s="18"/>
      <c r="H308" s="19">
        <v>42117.506944444445</v>
      </c>
      <c r="I308" s="19">
        <v>42311.583333333336</v>
      </c>
      <c r="J308" s="1" t="s">
        <v>73</v>
      </c>
      <c r="K308" s="1" t="s">
        <v>1873</v>
      </c>
      <c r="L308" t="s">
        <v>2117</v>
      </c>
      <c r="M308" t="s">
        <v>3192</v>
      </c>
      <c r="N308" s="1" t="s">
        <v>1548</v>
      </c>
      <c r="O308" s="1" t="str">
        <f t="shared" si="27"/>
        <v>SF058_20_ENE [mV]</v>
      </c>
      <c r="Q308" s="91" t="s">
        <v>5849</v>
      </c>
      <c r="R308" s="1" t="s">
        <v>5050</v>
      </c>
      <c r="S308" s="46" t="s">
        <v>4600</v>
      </c>
      <c r="T308" s="46"/>
      <c r="U308" s="1" t="s">
        <v>5049</v>
      </c>
      <c r="V308" s="1" t="s">
        <v>4543</v>
      </c>
      <c r="X308" s="1" t="str">
        <f t="shared" ref="X308" si="32">CONCATENATE("_",MID(M308,3,10))</f>
        <v>_058_20_ENE</v>
      </c>
      <c r="Y308" s="59" t="s">
        <v>4862</v>
      </c>
      <c r="AB308" s="1">
        <v>0.1</v>
      </c>
      <c r="AC308" s="1">
        <v>0.75</v>
      </c>
      <c r="AI308">
        <v>652211.80130000005</v>
      </c>
      <c r="AJ308">
        <v>5773019.2620000001</v>
      </c>
      <c r="AN308" s="1" t="s">
        <v>3316</v>
      </c>
      <c r="AO308" s="21" t="s">
        <v>3262</v>
      </c>
      <c r="AP308" s="21" t="s">
        <v>3263</v>
      </c>
      <c r="AQ308" s="21" t="s">
        <v>3258</v>
      </c>
      <c r="AR308" s="1" t="s">
        <v>6439</v>
      </c>
    </row>
    <row r="309" spans="1:44" ht="28.8" x14ac:dyDescent="0.3">
      <c r="A309" s="18" t="s">
        <v>4322</v>
      </c>
      <c r="B309" s="18">
        <v>266</v>
      </c>
      <c r="C309" s="18"/>
      <c r="D309" s="18">
        <v>1.3</v>
      </c>
      <c r="E309" s="18"/>
      <c r="F309" s="18" t="s">
        <v>6176</v>
      </c>
      <c r="G309" s="95">
        <v>54.9</v>
      </c>
      <c r="H309" s="19">
        <v>42117.506944444445</v>
      </c>
      <c r="I309" s="19">
        <v>42311.583333333336</v>
      </c>
      <c r="J309" s="1" t="s">
        <v>73</v>
      </c>
      <c r="K309" s="1" t="s">
        <v>1873</v>
      </c>
      <c r="L309" t="s">
        <v>2116</v>
      </c>
      <c r="M309" t="s">
        <v>3193</v>
      </c>
      <c r="N309" s="1" t="s">
        <v>1548</v>
      </c>
      <c r="O309" s="1" t="str">
        <f t="shared" si="27"/>
        <v>SF058_20_ENE_NT1 [mV]</v>
      </c>
      <c r="Q309" s="59"/>
      <c r="S309" s="46"/>
      <c r="T309" s="46"/>
      <c r="Y309" s="59" t="s">
        <v>4862</v>
      </c>
      <c r="AI309">
        <v>652211.80130000005</v>
      </c>
      <c r="AJ309">
        <v>5773019.2620000001</v>
      </c>
      <c r="AN309" s="1" t="s">
        <v>3316</v>
      </c>
      <c r="AO309" s="21" t="s">
        <v>3262</v>
      </c>
      <c r="AP309" s="21" t="s">
        <v>3263</v>
      </c>
      <c r="AQ309" s="21" t="s">
        <v>3258</v>
      </c>
    </row>
    <row r="310" spans="1:44" ht="28.8" x14ac:dyDescent="0.3">
      <c r="A310" s="18" t="s">
        <v>4323</v>
      </c>
      <c r="B310" s="18">
        <v>267</v>
      </c>
      <c r="C310" s="18"/>
      <c r="D310" s="18">
        <v>1.3</v>
      </c>
      <c r="E310" s="18"/>
      <c r="F310" s="18" t="s">
        <v>6176</v>
      </c>
      <c r="G310" s="95">
        <v>54.9</v>
      </c>
      <c r="H310" s="19">
        <v>42117.506944444445</v>
      </c>
      <c r="I310" s="19">
        <v>42311.583333333336</v>
      </c>
      <c r="J310" s="1" t="s">
        <v>73</v>
      </c>
      <c r="K310" s="1" t="s">
        <v>1873</v>
      </c>
      <c r="L310" t="s">
        <v>2115</v>
      </c>
      <c r="M310" t="s">
        <v>3512</v>
      </c>
      <c r="N310" s="1" t="s">
        <v>1548</v>
      </c>
      <c r="O310" s="1" t="str">
        <f t="shared" si="27"/>
        <v>SF058_20_ENE_NT2 [mV]</v>
      </c>
      <c r="Q310" s="59"/>
      <c r="S310" s="46"/>
      <c r="T310" s="46"/>
      <c r="Y310" s="59" t="s">
        <v>4862</v>
      </c>
      <c r="AH310" s="1" t="s">
        <v>3198</v>
      </c>
      <c r="AI310">
        <v>652211.80130000005</v>
      </c>
      <c r="AJ310">
        <v>5773019.2620000001</v>
      </c>
      <c r="AN310" s="1" t="s">
        <v>3316</v>
      </c>
      <c r="AO310" s="21" t="s">
        <v>3262</v>
      </c>
      <c r="AP310" s="21" t="s">
        <v>3263</v>
      </c>
      <c r="AQ310" s="21" t="s">
        <v>3258</v>
      </c>
    </row>
    <row r="311" spans="1:44" x14ac:dyDescent="0.3">
      <c r="A311" s="18" t="s">
        <v>2236</v>
      </c>
      <c r="B311" s="18">
        <v>268</v>
      </c>
      <c r="C311" s="18"/>
      <c r="D311" s="18">
        <v>1.3</v>
      </c>
      <c r="E311" s="18"/>
      <c r="F311" s="18" t="s">
        <v>6176</v>
      </c>
      <c r="G311" s="95">
        <v>54.34</v>
      </c>
      <c r="H311" s="19">
        <v>41745.416666666664</v>
      </c>
      <c r="I311" s="19">
        <v>42110.645833333336</v>
      </c>
      <c r="J311" s="1" t="s">
        <v>73</v>
      </c>
      <c r="K311" s="1" t="s">
        <v>1873</v>
      </c>
      <c r="L311" t="s">
        <v>242</v>
      </c>
      <c r="M311" s="6" t="s">
        <v>3173</v>
      </c>
      <c r="N311" t="s">
        <v>1548</v>
      </c>
      <c r="O311" s="1" t="str">
        <f t="shared" si="27"/>
        <v>SF058_20_S [mV]</v>
      </c>
      <c r="Q311" s="91" t="s">
        <v>5850</v>
      </c>
      <c r="R311" s="1" t="s">
        <v>5050</v>
      </c>
      <c r="S311" s="46" t="s">
        <v>4600</v>
      </c>
      <c r="T311" s="46"/>
      <c r="U311" s="1" t="s">
        <v>5049</v>
      </c>
      <c r="V311" s="1" t="s">
        <v>4543</v>
      </c>
      <c r="X311" s="1" t="str">
        <f t="shared" ref="X311:X312" si="33">CONCATENATE("_",MID(M311,3,10))</f>
        <v>_058_20_S</v>
      </c>
      <c r="Y311" s="59" t="s">
        <v>4862</v>
      </c>
      <c r="AB311" s="1">
        <v>0.1</v>
      </c>
      <c r="AC311" s="1">
        <v>0.75</v>
      </c>
      <c r="AI311">
        <v>652211.80130000005</v>
      </c>
      <c r="AJ311">
        <v>5773019.2620000001</v>
      </c>
      <c r="AN311" s="1" t="s">
        <v>3316</v>
      </c>
      <c r="AO311" s="21" t="s">
        <v>3262</v>
      </c>
      <c r="AP311" s="21" t="s">
        <v>3263</v>
      </c>
      <c r="AQ311" s="21" t="s">
        <v>3258</v>
      </c>
      <c r="AR311" s="1" t="s">
        <v>6439</v>
      </c>
    </row>
    <row r="312" spans="1:44" x14ac:dyDescent="0.3">
      <c r="A312" s="18" t="s">
        <v>2237</v>
      </c>
      <c r="B312" s="18">
        <v>269</v>
      </c>
      <c r="C312" s="18"/>
      <c r="D312" s="18">
        <v>1.3</v>
      </c>
      <c r="E312" s="18"/>
      <c r="F312" s="18" t="s">
        <v>6176</v>
      </c>
      <c r="G312" s="95">
        <v>54.34</v>
      </c>
      <c r="H312" s="19">
        <v>41745.416666666664</v>
      </c>
      <c r="I312" s="19">
        <v>42110.645833333336</v>
      </c>
      <c r="J312" s="1" t="s">
        <v>73</v>
      </c>
      <c r="K312" s="1" t="s">
        <v>1873</v>
      </c>
      <c r="L312" t="s">
        <v>243</v>
      </c>
      <c r="M312" s="6" t="s">
        <v>3195</v>
      </c>
      <c r="N312" t="s">
        <v>1548</v>
      </c>
      <c r="O312" s="1" t="str">
        <f t="shared" si="27"/>
        <v>SF058_43_N [mV]</v>
      </c>
      <c r="Q312" s="91" t="s">
        <v>5851</v>
      </c>
      <c r="R312" s="1" t="s">
        <v>5050</v>
      </c>
      <c r="S312" s="46" t="s">
        <v>4600</v>
      </c>
      <c r="T312" s="46"/>
      <c r="U312" s="1" t="s">
        <v>5049</v>
      </c>
      <c r="V312" s="1" t="s">
        <v>4543</v>
      </c>
      <c r="X312" s="1" t="str">
        <f t="shared" si="33"/>
        <v>_058_43_N</v>
      </c>
      <c r="Y312" s="59" t="s">
        <v>4862</v>
      </c>
      <c r="AB312" s="1">
        <v>0.1</v>
      </c>
      <c r="AC312" s="1">
        <v>0.75</v>
      </c>
      <c r="AI312">
        <v>652211.80130000005</v>
      </c>
      <c r="AJ312">
        <v>5773019.2620000001</v>
      </c>
      <c r="AN312" s="1" t="s">
        <v>3316</v>
      </c>
      <c r="AO312" s="21" t="s">
        <v>3262</v>
      </c>
      <c r="AP312" s="21" t="s">
        <v>3263</v>
      </c>
      <c r="AQ312" s="21" t="s">
        <v>3258</v>
      </c>
      <c r="AR312" s="1" t="s">
        <v>6439</v>
      </c>
    </row>
    <row r="313" spans="1:44" ht="28.8" x14ac:dyDescent="0.3">
      <c r="A313" s="20" t="s">
        <v>2238</v>
      </c>
      <c r="B313" s="18">
        <v>270</v>
      </c>
      <c r="C313" s="18"/>
      <c r="D313" s="18">
        <v>1.3</v>
      </c>
      <c r="E313" s="18"/>
      <c r="F313" s="18" t="s">
        <v>6176</v>
      </c>
      <c r="G313" s="95">
        <v>54.34</v>
      </c>
      <c r="H313" s="19">
        <v>41745.416666666664</v>
      </c>
      <c r="I313" s="19">
        <v>42110.645833333336</v>
      </c>
      <c r="J313" s="1" t="s">
        <v>73</v>
      </c>
      <c r="K313" s="1" t="s">
        <v>1873</v>
      </c>
      <c r="L313" t="s">
        <v>244</v>
      </c>
      <c r="M313" s="6" t="s">
        <v>3196</v>
      </c>
      <c r="N313" t="s">
        <v>1548</v>
      </c>
      <c r="O313" s="1" t="str">
        <f t="shared" si="27"/>
        <v>SF058_43_N_NT1 [mV]</v>
      </c>
      <c r="Q313" s="59"/>
      <c r="S313" s="46"/>
      <c r="T313" s="46"/>
      <c r="Y313" s="59" t="s">
        <v>4862</v>
      </c>
      <c r="AI313">
        <v>652211.80130000005</v>
      </c>
      <c r="AJ313">
        <v>5773019.2620000001</v>
      </c>
      <c r="AN313" s="1" t="s">
        <v>3316</v>
      </c>
      <c r="AO313" s="21" t="s">
        <v>3262</v>
      </c>
      <c r="AP313" s="21" t="s">
        <v>3263</v>
      </c>
      <c r="AQ313" s="21" t="s">
        <v>3258</v>
      </c>
    </row>
    <row r="314" spans="1:44" ht="28.8" x14ac:dyDescent="0.3">
      <c r="A314" s="20" t="s">
        <v>2239</v>
      </c>
      <c r="B314" s="18">
        <v>271</v>
      </c>
      <c r="C314" s="18"/>
      <c r="D314" s="18">
        <v>1.3</v>
      </c>
      <c r="E314" s="18"/>
      <c r="F314" s="18" t="s">
        <v>6176</v>
      </c>
      <c r="G314" s="95">
        <v>54.34</v>
      </c>
      <c r="H314" s="19">
        <v>41745.416666666664</v>
      </c>
      <c r="I314" s="19">
        <v>42110.645833333336</v>
      </c>
      <c r="J314" s="1" t="s">
        <v>73</v>
      </c>
      <c r="K314" s="1" t="s">
        <v>1873</v>
      </c>
      <c r="L314" t="s">
        <v>245</v>
      </c>
      <c r="M314" s="6" t="s">
        <v>3197</v>
      </c>
      <c r="N314" t="s">
        <v>1548</v>
      </c>
      <c r="O314" s="1" t="str">
        <f t="shared" si="27"/>
        <v>SF058_43_N_NT2 [mV]</v>
      </c>
      <c r="Q314" s="59"/>
      <c r="S314" s="46"/>
      <c r="T314" s="46"/>
      <c r="Y314" s="59" t="s">
        <v>4862</v>
      </c>
      <c r="AI314">
        <v>652211.80130000005</v>
      </c>
      <c r="AJ314">
        <v>5773019.2620000001</v>
      </c>
      <c r="AN314" s="1" t="s">
        <v>3316</v>
      </c>
      <c r="AO314" s="21" t="s">
        <v>3262</v>
      </c>
      <c r="AP314" s="21" t="s">
        <v>3263</v>
      </c>
      <c r="AQ314" s="21" t="s">
        <v>3258</v>
      </c>
    </row>
    <row r="315" spans="1:44" x14ac:dyDescent="0.3">
      <c r="A315" s="18" t="s">
        <v>2240</v>
      </c>
      <c r="B315" s="18">
        <v>272</v>
      </c>
      <c r="C315" s="18"/>
      <c r="D315" s="18">
        <v>1.3</v>
      </c>
      <c r="E315" s="18"/>
      <c r="F315" s="18"/>
      <c r="G315" s="18"/>
      <c r="H315" s="19">
        <v>41452.5625</v>
      </c>
      <c r="I315" s="7">
        <v>41606</v>
      </c>
      <c r="J315" s="1" t="s">
        <v>34</v>
      </c>
      <c r="K315" s="1" t="s">
        <v>1872</v>
      </c>
      <c r="L315" s="1" t="s">
        <v>246</v>
      </c>
      <c r="M315" t="s">
        <v>2954</v>
      </c>
      <c r="N315" t="s">
        <v>1548</v>
      </c>
      <c r="O315" s="1" t="str">
        <f t="shared" si="27"/>
        <v>SF068_20_NW [mV]</v>
      </c>
      <c r="Q315" s="57" t="s">
        <v>5646</v>
      </c>
      <c r="R315" s="1" t="s">
        <v>5047</v>
      </c>
      <c r="S315" s="46" t="s">
        <v>4600</v>
      </c>
      <c r="T315" s="46"/>
      <c r="U315" s="1" t="s">
        <v>5049</v>
      </c>
      <c r="V315" s="1" t="s">
        <v>4543</v>
      </c>
      <c r="X315" s="1" t="str">
        <f>MID(M315,3,10)</f>
        <v>068_20_NW</v>
      </c>
      <c r="Y315" s="59" t="s">
        <v>4863</v>
      </c>
      <c r="AB315" s="1">
        <v>0.1</v>
      </c>
      <c r="AC315" s="1">
        <v>0.75</v>
      </c>
      <c r="AI315">
        <v>652235.21660000004</v>
      </c>
      <c r="AJ315">
        <v>5773009.9189999998</v>
      </c>
      <c r="AN315" s="1" t="s">
        <v>3316</v>
      </c>
      <c r="AO315" s="21" t="s">
        <v>3262</v>
      </c>
      <c r="AP315" s="21" t="s">
        <v>3263</v>
      </c>
      <c r="AQ315" s="21" t="s">
        <v>3258</v>
      </c>
      <c r="AR315" s="1" t="s">
        <v>6439</v>
      </c>
    </row>
    <row r="316" spans="1:44" x14ac:dyDescent="0.3">
      <c r="A316" s="18" t="s">
        <v>2241</v>
      </c>
      <c r="B316" s="18">
        <v>273</v>
      </c>
      <c r="C316" s="18"/>
      <c r="D316" s="18">
        <v>1.3</v>
      </c>
      <c r="E316" s="18"/>
      <c r="F316" s="18"/>
      <c r="G316" s="18"/>
      <c r="H316" s="19">
        <v>41452.5625</v>
      </c>
      <c r="I316" s="7">
        <v>41606</v>
      </c>
      <c r="J316" s="1" t="s">
        <v>34</v>
      </c>
      <c r="K316" s="1" t="s">
        <v>1872</v>
      </c>
      <c r="L316" s="1" t="s">
        <v>247</v>
      </c>
      <c r="M316" t="s">
        <v>2955</v>
      </c>
      <c r="N316" t="s">
        <v>1548</v>
      </c>
      <c r="O316" s="1" t="str">
        <f t="shared" si="27"/>
        <v>SF068_20_S [mV]</v>
      </c>
      <c r="Q316" s="57" t="s">
        <v>5647</v>
      </c>
      <c r="R316" s="1" t="s">
        <v>5047</v>
      </c>
      <c r="S316" s="46" t="s">
        <v>4600</v>
      </c>
      <c r="T316" s="46"/>
      <c r="U316" s="1" t="s">
        <v>5049</v>
      </c>
      <c r="V316" s="1" t="s">
        <v>4543</v>
      </c>
      <c r="X316" s="1" t="str">
        <f>MID(M316,3,10)</f>
        <v>068_20_S</v>
      </c>
      <c r="Y316" s="59" t="s">
        <v>4863</v>
      </c>
      <c r="AB316" s="1">
        <v>0.1</v>
      </c>
      <c r="AC316" s="1">
        <v>0.75</v>
      </c>
      <c r="AI316">
        <v>652235.21660000004</v>
      </c>
      <c r="AJ316">
        <v>5773009.9189999998</v>
      </c>
      <c r="AN316" s="1" t="s">
        <v>3316</v>
      </c>
      <c r="AO316" s="21" t="s">
        <v>3262</v>
      </c>
      <c r="AP316" s="21" t="s">
        <v>3263</v>
      </c>
      <c r="AQ316" s="21" t="s">
        <v>3258</v>
      </c>
      <c r="AR316" s="1" t="s">
        <v>6439</v>
      </c>
    </row>
    <row r="317" spans="1:44" x14ac:dyDescent="0.3">
      <c r="A317" s="22" t="s">
        <v>2242</v>
      </c>
      <c r="B317" s="18">
        <v>274</v>
      </c>
      <c r="C317" s="18"/>
      <c r="D317" s="18">
        <v>1.3</v>
      </c>
      <c r="E317" s="18"/>
      <c r="F317" s="18"/>
      <c r="G317" s="18"/>
      <c r="H317" s="19">
        <v>41407.479166666664</v>
      </c>
      <c r="I317" s="7">
        <v>41606</v>
      </c>
      <c r="J317" s="1" t="s">
        <v>34</v>
      </c>
      <c r="K317" s="1" t="s">
        <v>1872</v>
      </c>
      <c r="L317" s="5" t="s">
        <v>248</v>
      </c>
      <c r="M317" t="s">
        <v>2956</v>
      </c>
      <c r="N317" t="s">
        <v>1548</v>
      </c>
      <c r="O317" s="1" t="str">
        <f t="shared" si="27"/>
        <v>SF068_43_NE [mV]</v>
      </c>
      <c r="Q317" s="57" t="s">
        <v>5648</v>
      </c>
      <c r="R317" s="1" t="s">
        <v>5047</v>
      </c>
      <c r="S317" s="46" t="s">
        <v>4600</v>
      </c>
      <c r="T317" s="46"/>
      <c r="U317" s="1" t="s">
        <v>5049</v>
      </c>
      <c r="V317" s="1" t="s">
        <v>4543</v>
      </c>
      <c r="X317" s="1" t="str">
        <f>MID(M317,3,10)</f>
        <v>068_43_NE</v>
      </c>
      <c r="Y317" s="59" t="s">
        <v>4863</v>
      </c>
      <c r="AB317" s="1">
        <v>0.1</v>
      </c>
      <c r="AC317" s="1">
        <v>0.75</v>
      </c>
      <c r="AI317">
        <v>652235.21660000004</v>
      </c>
      <c r="AJ317">
        <v>5773009.9189999998</v>
      </c>
      <c r="AN317" s="1" t="s">
        <v>3316</v>
      </c>
      <c r="AO317" s="21" t="s">
        <v>3262</v>
      </c>
      <c r="AP317" s="21" t="s">
        <v>3263</v>
      </c>
      <c r="AQ317" s="21" t="s">
        <v>3258</v>
      </c>
      <c r="AR317" s="1" t="s">
        <v>6439</v>
      </c>
    </row>
    <row r="318" spans="1:44" ht="28.8" x14ac:dyDescent="0.3">
      <c r="A318" s="22" t="s">
        <v>2243</v>
      </c>
      <c r="B318" s="18">
        <v>275</v>
      </c>
      <c r="C318" s="18"/>
      <c r="D318" s="18">
        <v>1.3</v>
      </c>
      <c r="E318" s="18"/>
      <c r="F318" s="18"/>
      <c r="G318" s="18"/>
      <c r="H318" s="19">
        <v>41407.479166666664</v>
      </c>
      <c r="I318" s="7">
        <v>41606</v>
      </c>
      <c r="J318" s="1" t="s">
        <v>34</v>
      </c>
      <c r="K318" s="1" t="s">
        <v>1872</v>
      </c>
      <c r="L318" s="5" t="s">
        <v>249</v>
      </c>
      <c r="M318" t="s">
        <v>2957</v>
      </c>
      <c r="N318" s="1" t="s">
        <v>1548</v>
      </c>
      <c r="O318" s="1" t="str">
        <f t="shared" si="27"/>
        <v>SF068_43_NE_NT1 [mV]</v>
      </c>
      <c r="Q318" s="59"/>
      <c r="S318" s="46"/>
      <c r="T318" s="46"/>
      <c r="Y318" s="59" t="s">
        <v>4863</v>
      </c>
      <c r="AI318">
        <v>652235.21660000004</v>
      </c>
      <c r="AJ318">
        <v>5773009.9189999998</v>
      </c>
      <c r="AN318" s="1" t="s">
        <v>3316</v>
      </c>
      <c r="AO318" s="21" t="s">
        <v>3262</v>
      </c>
      <c r="AP318" s="21" t="s">
        <v>3263</v>
      </c>
      <c r="AQ318" s="21" t="s">
        <v>3258</v>
      </c>
    </row>
    <row r="319" spans="1:44" ht="28.8" x14ac:dyDescent="0.3">
      <c r="A319" s="22" t="s">
        <v>2244</v>
      </c>
      <c r="B319" s="18">
        <v>276</v>
      </c>
      <c r="C319" s="18"/>
      <c r="D319" s="18">
        <v>1.3</v>
      </c>
      <c r="E319" s="18"/>
      <c r="F319" s="18"/>
      <c r="G319" s="18"/>
      <c r="H319" s="19">
        <v>41407.479166666664</v>
      </c>
      <c r="I319" s="7">
        <v>41606</v>
      </c>
      <c r="J319" s="1" t="s">
        <v>34</v>
      </c>
      <c r="K319" s="1" t="s">
        <v>1872</v>
      </c>
      <c r="L319" s="5" t="s">
        <v>250</v>
      </c>
      <c r="M319" t="s">
        <v>2958</v>
      </c>
      <c r="N319" s="1" t="s">
        <v>1548</v>
      </c>
      <c r="O319" s="1" t="str">
        <f t="shared" si="27"/>
        <v>SF068_43_NE_NT2 [mV]</v>
      </c>
      <c r="Q319" s="59"/>
      <c r="S319" s="46"/>
      <c r="T319" s="46"/>
      <c r="Y319" s="59" t="s">
        <v>4863</v>
      </c>
      <c r="AH319" s="8" t="s">
        <v>251</v>
      </c>
      <c r="AI319">
        <v>652235.21660000004</v>
      </c>
      <c r="AJ319">
        <v>5773009.9189999998</v>
      </c>
      <c r="AN319" s="1" t="s">
        <v>3316</v>
      </c>
      <c r="AO319" s="21" t="s">
        <v>3262</v>
      </c>
      <c r="AP319" s="21" t="s">
        <v>3263</v>
      </c>
      <c r="AQ319" s="21" t="s">
        <v>3258</v>
      </c>
    </row>
    <row r="320" spans="1:44" x14ac:dyDescent="0.3">
      <c r="A320" s="18" t="s">
        <v>7018</v>
      </c>
      <c r="B320" s="18">
        <v>277</v>
      </c>
      <c r="C320" s="18"/>
      <c r="D320" s="18">
        <v>1.3</v>
      </c>
      <c r="E320" s="18"/>
      <c r="F320" s="18"/>
      <c r="G320" s="18"/>
      <c r="H320" s="19">
        <v>41451.652777777781</v>
      </c>
      <c r="I320" s="19">
        <v>41606.548611111109</v>
      </c>
      <c r="J320" s="1" t="s">
        <v>73</v>
      </c>
      <c r="K320" s="1" t="s">
        <v>1873</v>
      </c>
      <c r="L320" s="1" t="s">
        <v>252</v>
      </c>
      <c r="M320" t="s">
        <v>2970</v>
      </c>
      <c r="N320" t="s">
        <v>1548</v>
      </c>
      <c r="O320" s="1" t="str">
        <f t="shared" si="27"/>
        <v>SF077_20_NE [mV]</v>
      </c>
      <c r="Q320" s="91" t="s">
        <v>5852</v>
      </c>
      <c r="R320" s="1" t="s">
        <v>5050</v>
      </c>
      <c r="S320" s="46" t="s">
        <v>4600</v>
      </c>
      <c r="T320" s="46"/>
      <c r="U320" s="1" t="s">
        <v>5049</v>
      </c>
      <c r="V320" s="1" t="s">
        <v>4543</v>
      </c>
      <c r="X320" s="1" t="str">
        <f t="shared" ref="X320:X328" si="34">CONCATENATE("_",MID(M320,3,10))</f>
        <v>_077_20_NE</v>
      </c>
      <c r="Y320" s="59" t="s">
        <v>4864</v>
      </c>
      <c r="AB320" s="1">
        <v>0.1</v>
      </c>
      <c r="AC320" s="1">
        <v>0.75</v>
      </c>
      <c r="AI320">
        <v>652222.74380000005</v>
      </c>
      <c r="AJ320">
        <v>5773003.4809999997</v>
      </c>
      <c r="AN320" s="1" t="s">
        <v>3316</v>
      </c>
      <c r="AO320" s="21" t="s">
        <v>3262</v>
      </c>
      <c r="AP320" s="21" t="s">
        <v>3263</v>
      </c>
      <c r="AQ320" s="21" t="s">
        <v>3258</v>
      </c>
      <c r="AR320" s="1" t="s">
        <v>6439</v>
      </c>
    </row>
    <row r="321" spans="1:44" x14ac:dyDescent="0.3">
      <c r="A321" s="18" t="s">
        <v>7019</v>
      </c>
      <c r="B321" s="18">
        <v>278</v>
      </c>
      <c r="C321" s="18"/>
      <c r="D321" s="18">
        <v>1.3</v>
      </c>
      <c r="E321" s="18"/>
      <c r="F321" s="18"/>
      <c r="G321" s="18"/>
      <c r="H321" s="19">
        <v>41451.652777777781</v>
      </c>
      <c r="I321" s="19">
        <v>41606.548611111109</v>
      </c>
      <c r="J321" s="1" t="s">
        <v>73</v>
      </c>
      <c r="K321" s="1" t="s">
        <v>1873</v>
      </c>
      <c r="L321" s="1" t="s">
        <v>253</v>
      </c>
      <c r="M321" t="s">
        <v>2969</v>
      </c>
      <c r="N321" t="s">
        <v>1548</v>
      </c>
      <c r="O321" s="1" t="str">
        <f t="shared" si="27"/>
        <v>SF077_20_SW [mV]</v>
      </c>
      <c r="Q321" s="91" t="s">
        <v>5853</v>
      </c>
      <c r="R321" s="1" t="s">
        <v>5050</v>
      </c>
      <c r="S321" s="46" t="s">
        <v>4600</v>
      </c>
      <c r="T321" s="46"/>
      <c r="U321" s="1" t="s">
        <v>5049</v>
      </c>
      <c r="V321" s="1" t="s">
        <v>4543</v>
      </c>
      <c r="X321" s="1" t="str">
        <f t="shared" si="34"/>
        <v>_077_20_SW</v>
      </c>
      <c r="Y321" s="59" t="s">
        <v>4864</v>
      </c>
      <c r="AB321" s="1">
        <v>0.1</v>
      </c>
      <c r="AC321" s="1">
        <v>0.75</v>
      </c>
      <c r="AI321">
        <v>652222.74380000005</v>
      </c>
      <c r="AJ321">
        <v>5773003.4809999997</v>
      </c>
      <c r="AN321" s="1" t="s">
        <v>3316</v>
      </c>
      <c r="AO321" s="21" t="s">
        <v>3262</v>
      </c>
      <c r="AP321" s="21" t="s">
        <v>3263</v>
      </c>
      <c r="AQ321" s="21" t="s">
        <v>3258</v>
      </c>
      <c r="AR321" s="1" t="s">
        <v>6439</v>
      </c>
    </row>
    <row r="322" spans="1:44" x14ac:dyDescent="0.3">
      <c r="A322" t="s">
        <v>7033</v>
      </c>
      <c r="B322" s="18"/>
      <c r="C322" s="18"/>
      <c r="D322" s="18">
        <v>1.3</v>
      </c>
      <c r="E322" s="18"/>
      <c r="F322" s="18" t="s">
        <v>6174</v>
      </c>
      <c r="G322" s="204">
        <v>64.44</v>
      </c>
      <c r="H322" s="19">
        <v>43558.541666666664</v>
      </c>
      <c r="I322" s="19"/>
      <c r="J322" s="1" t="s">
        <v>73</v>
      </c>
      <c r="K322" s="1" t="s">
        <v>1873</v>
      </c>
      <c r="L322" t="s">
        <v>6966</v>
      </c>
      <c r="M322" t="s">
        <v>7035</v>
      </c>
      <c r="N322" t="s">
        <v>1548</v>
      </c>
      <c r="O322" s="1" t="str">
        <f t="shared" si="27"/>
        <v>SF050_20_ENE_1 [mV]</v>
      </c>
      <c r="Q322" s="91"/>
      <c r="S322" s="46"/>
      <c r="T322" s="46"/>
      <c r="Y322" s="59"/>
      <c r="AB322" s="1">
        <v>0.1</v>
      </c>
      <c r="AC322" s="1">
        <v>0.75</v>
      </c>
      <c r="AI322">
        <v>652218.1973</v>
      </c>
      <c r="AJ322">
        <v>5773028.3260000004</v>
      </c>
      <c r="AN322" s="1" t="s">
        <v>3316</v>
      </c>
      <c r="AO322" s="21" t="s">
        <v>3262</v>
      </c>
      <c r="AP322" s="21" t="s">
        <v>3263</v>
      </c>
      <c r="AQ322" s="21" t="s">
        <v>3258</v>
      </c>
      <c r="AR322" s="1" t="s">
        <v>6439</v>
      </c>
    </row>
    <row r="323" spans="1:44" x14ac:dyDescent="0.3">
      <c r="A323" t="s">
        <v>7034</v>
      </c>
      <c r="B323" s="18"/>
      <c r="C323" s="18"/>
      <c r="D323" s="18">
        <v>1.3</v>
      </c>
      <c r="E323" s="18"/>
      <c r="F323" s="18" t="s">
        <v>6174</v>
      </c>
      <c r="G323" s="204">
        <v>64.44</v>
      </c>
      <c r="H323" s="19">
        <v>43558.541666666664</v>
      </c>
      <c r="I323" s="19"/>
      <c r="J323" s="1" t="s">
        <v>73</v>
      </c>
      <c r="K323" s="1" t="s">
        <v>1873</v>
      </c>
      <c r="L323" t="s">
        <v>6967</v>
      </c>
      <c r="M323" t="s">
        <v>7036</v>
      </c>
      <c r="N323" t="s">
        <v>1548</v>
      </c>
      <c r="O323" s="1" t="str">
        <f t="shared" si="27"/>
        <v>SF050_20_ENE_2 [mV]</v>
      </c>
      <c r="Q323" s="91"/>
      <c r="S323" s="46"/>
      <c r="T323" s="46"/>
      <c r="Y323" s="59"/>
      <c r="AB323" s="1">
        <v>0.1</v>
      </c>
      <c r="AC323" s="1">
        <v>0.75</v>
      </c>
      <c r="AI323">
        <v>652218.1973</v>
      </c>
      <c r="AJ323">
        <v>5773028.3260000004</v>
      </c>
      <c r="AN323" s="1" t="s">
        <v>3316</v>
      </c>
      <c r="AO323" s="21" t="s">
        <v>3262</v>
      </c>
      <c r="AP323" s="21" t="s">
        <v>3263</v>
      </c>
      <c r="AQ323" s="21" t="s">
        <v>3258</v>
      </c>
      <c r="AR323" s="1" t="s">
        <v>6439</v>
      </c>
    </row>
    <row r="324" spans="1:44" x14ac:dyDescent="0.3">
      <c r="A324" t="s">
        <v>7039</v>
      </c>
      <c r="B324" s="18"/>
      <c r="C324" s="18"/>
      <c r="D324" s="18">
        <v>1.3</v>
      </c>
      <c r="E324" s="18"/>
      <c r="F324" s="18" t="s">
        <v>6176</v>
      </c>
      <c r="G324" s="205">
        <v>45.8</v>
      </c>
      <c r="H324" s="19">
        <v>43558.541666666664</v>
      </c>
      <c r="I324" s="19"/>
      <c r="J324" s="1" t="s">
        <v>73</v>
      </c>
      <c r="K324" s="1" t="s">
        <v>1873</v>
      </c>
      <c r="L324" t="s">
        <v>6968</v>
      </c>
      <c r="M324" t="s">
        <v>7037</v>
      </c>
      <c r="N324" t="s">
        <v>1548</v>
      </c>
      <c r="O324" s="1" t="str">
        <f t="shared" si="27"/>
        <v>SF062_20_NNE_1 [mV]</v>
      </c>
      <c r="Q324" s="91"/>
      <c r="S324" s="46"/>
      <c r="T324" s="46"/>
      <c r="Y324" s="59"/>
      <c r="AB324" s="1">
        <v>0.1</v>
      </c>
      <c r="AC324" s="1">
        <v>0.75</v>
      </c>
      <c r="AI324">
        <v>652225.76650000003</v>
      </c>
      <c r="AJ324">
        <v>5773017.0719999997</v>
      </c>
      <c r="AN324" s="1" t="s">
        <v>3316</v>
      </c>
      <c r="AO324" s="21" t="s">
        <v>3262</v>
      </c>
      <c r="AP324" s="21" t="s">
        <v>3263</v>
      </c>
      <c r="AQ324" s="21" t="s">
        <v>3258</v>
      </c>
      <c r="AR324" s="1" t="s">
        <v>6439</v>
      </c>
    </row>
    <row r="325" spans="1:44" x14ac:dyDescent="0.3">
      <c r="A325" t="s">
        <v>7040</v>
      </c>
      <c r="B325" s="18"/>
      <c r="C325" s="18"/>
      <c r="D325" s="18">
        <v>1.3</v>
      </c>
      <c r="E325" s="18"/>
      <c r="F325" s="18" t="s">
        <v>6176</v>
      </c>
      <c r="G325" s="205">
        <v>45.8</v>
      </c>
      <c r="H325" s="19">
        <v>43558.541666666664</v>
      </c>
      <c r="I325" s="19"/>
      <c r="J325" s="1" t="s">
        <v>73</v>
      </c>
      <c r="K325" s="1" t="s">
        <v>1873</v>
      </c>
      <c r="L325" t="s">
        <v>6969</v>
      </c>
      <c r="M325" t="s">
        <v>7038</v>
      </c>
      <c r="N325" t="s">
        <v>1548</v>
      </c>
      <c r="O325" s="1" t="str">
        <f t="shared" si="27"/>
        <v>SF062_20_NNE_2 [mV]</v>
      </c>
      <c r="Q325" s="91"/>
      <c r="S325" s="46"/>
      <c r="T325" s="46"/>
      <c r="Y325" s="59"/>
      <c r="AB325" s="1">
        <v>0.1</v>
      </c>
      <c r="AC325" s="1">
        <v>0.75</v>
      </c>
      <c r="AI325">
        <v>652225.76650000003</v>
      </c>
      <c r="AJ325">
        <v>5773017.0719999997</v>
      </c>
      <c r="AN325" s="1" t="s">
        <v>3316</v>
      </c>
      <c r="AO325" s="21" t="s">
        <v>3262</v>
      </c>
      <c r="AP325" s="21" t="s">
        <v>3263</v>
      </c>
      <c r="AQ325" s="21" t="s">
        <v>3258</v>
      </c>
      <c r="AR325" s="1" t="s">
        <v>6439</v>
      </c>
    </row>
    <row r="326" spans="1:44" x14ac:dyDescent="0.3">
      <c r="A326" t="s">
        <v>7014</v>
      </c>
      <c r="B326" s="18"/>
      <c r="C326" s="18"/>
      <c r="D326" s="18">
        <v>1.3</v>
      </c>
      <c r="E326" s="18"/>
      <c r="F326" s="18" t="s">
        <v>6176</v>
      </c>
      <c r="G326" s="203">
        <v>50.6</v>
      </c>
      <c r="H326" s="19">
        <v>43558.541666666664</v>
      </c>
      <c r="I326" s="19"/>
      <c r="J326" s="1" t="s">
        <v>73</v>
      </c>
      <c r="K326" s="1" t="s">
        <v>1873</v>
      </c>
      <c r="L326" t="s">
        <v>6970</v>
      </c>
      <c r="M326" t="s">
        <v>6970</v>
      </c>
      <c r="N326" t="s">
        <v>1548</v>
      </c>
      <c r="O326" s="1" t="str">
        <f t="shared" si="27"/>
        <v>SF082_20_N_1 [mV]</v>
      </c>
      <c r="Q326" s="91"/>
      <c r="S326" s="46"/>
      <c r="T326" s="46"/>
      <c r="Y326" s="59"/>
      <c r="AB326" s="1">
        <v>0.1</v>
      </c>
      <c r="AC326" s="1">
        <v>0.75</v>
      </c>
      <c r="AI326">
        <v>652218.1851</v>
      </c>
      <c r="AJ326">
        <v>5773012.3550000004</v>
      </c>
      <c r="AN326" s="1" t="s">
        <v>3316</v>
      </c>
      <c r="AO326" s="21" t="s">
        <v>3262</v>
      </c>
      <c r="AP326" s="21" t="s">
        <v>3263</v>
      </c>
      <c r="AQ326" s="21" t="s">
        <v>3258</v>
      </c>
      <c r="AR326" s="1" t="s">
        <v>6439</v>
      </c>
    </row>
    <row r="327" spans="1:44" x14ac:dyDescent="0.3">
      <c r="A327" t="s">
        <v>7015</v>
      </c>
      <c r="B327" s="18"/>
      <c r="C327" s="18"/>
      <c r="D327" s="18">
        <v>1.3</v>
      </c>
      <c r="E327" s="18"/>
      <c r="F327" s="18" t="s">
        <v>6176</v>
      </c>
      <c r="G327" s="203">
        <v>50.6</v>
      </c>
      <c r="H327" s="19">
        <v>43558.541666666664</v>
      </c>
      <c r="I327" s="19"/>
      <c r="J327" s="1" t="s">
        <v>73</v>
      </c>
      <c r="K327" s="1" t="s">
        <v>1873</v>
      </c>
      <c r="L327" t="s">
        <v>6971</v>
      </c>
      <c r="M327" t="s">
        <v>6971</v>
      </c>
      <c r="N327" t="s">
        <v>1548</v>
      </c>
      <c r="O327" s="1" t="str">
        <f t="shared" si="27"/>
        <v>SF082_20_N_2 [mV]</v>
      </c>
      <c r="Q327" s="91"/>
      <c r="S327" s="46"/>
      <c r="T327" s="46"/>
      <c r="Y327" s="59"/>
      <c r="AB327" s="1">
        <v>0.1</v>
      </c>
      <c r="AC327" s="1">
        <v>0.75</v>
      </c>
      <c r="AI327">
        <v>652218.1851</v>
      </c>
      <c r="AJ327">
        <v>5773012.3550000004</v>
      </c>
      <c r="AN327" s="1" t="s">
        <v>3316</v>
      </c>
      <c r="AO327" s="21" t="s">
        <v>3262</v>
      </c>
      <c r="AP327" s="21" t="s">
        <v>3263</v>
      </c>
      <c r="AQ327" s="21" t="s">
        <v>3258</v>
      </c>
      <c r="AR327" s="1" t="s">
        <v>6439</v>
      </c>
    </row>
    <row r="328" spans="1:44" x14ac:dyDescent="0.3">
      <c r="A328" s="18" t="s">
        <v>2160</v>
      </c>
      <c r="B328" s="18">
        <v>279</v>
      </c>
      <c r="C328" s="18"/>
      <c r="D328" s="18">
        <v>1.3</v>
      </c>
      <c r="E328" s="18"/>
      <c r="F328" s="18" t="s">
        <v>6176</v>
      </c>
      <c r="G328" s="95">
        <v>46.87</v>
      </c>
      <c r="H328" s="19">
        <v>42117.513888888891</v>
      </c>
      <c r="I328" s="19">
        <v>42313.5</v>
      </c>
      <c r="J328" s="1" t="s">
        <v>95</v>
      </c>
      <c r="K328" s="1" t="s">
        <v>1874</v>
      </c>
      <c r="L328" t="s">
        <v>2136</v>
      </c>
      <c r="M328" t="s">
        <v>2154</v>
      </c>
      <c r="N328" s="1" t="s">
        <v>1548</v>
      </c>
      <c r="O328" s="1" t="str">
        <f t="shared" si="27"/>
        <v>SF106_20_E [mV]</v>
      </c>
      <c r="Q328" s="58" t="s">
        <v>5900</v>
      </c>
      <c r="R328" s="1" t="s">
        <v>5051</v>
      </c>
      <c r="S328" s="46" t="s">
        <v>4600</v>
      </c>
      <c r="T328" s="46"/>
      <c r="U328" s="1" t="s">
        <v>5049</v>
      </c>
      <c r="V328" s="1" t="s">
        <v>4543</v>
      </c>
      <c r="X328" s="1" t="str">
        <f t="shared" si="34"/>
        <v>_106_20_E</v>
      </c>
      <c r="Y328" s="59" t="s">
        <v>4865</v>
      </c>
      <c r="AB328" s="1">
        <v>0.1</v>
      </c>
      <c r="AC328" s="1">
        <v>0.75</v>
      </c>
      <c r="AH328" s="1" t="s">
        <v>2179</v>
      </c>
      <c r="AI328">
        <v>652193.57739999995</v>
      </c>
      <c r="AJ328">
        <v>5772994.7680000002</v>
      </c>
      <c r="AN328" s="1" t="s">
        <v>3316</v>
      </c>
      <c r="AO328" s="21" t="s">
        <v>3262</v>
      </c>
      <c r="AP328" s="21" t="s">
        <v>3263</v>
      </c>
      <c r="AQ328" s="21" t="s">
        <v>3258</v>
      </c>
      <c r="AR328" s="1" t="s">
        <v>6439</v>
      </c>
    </row>
    <row r="329" spans="1:44" ht="28.8" x14ac:dyDescent="0.3">
      <c r="A329" s="18" t="s">
        <v>2162</v>
      </c>
      <c r="B329" s="18">
        <v>280</v>
      </c>
      <c r="C329" s="18"/>
      <c r="D329" s="18">
        <v>1.3</v>
      </c>
      <c r="E329" s="18"/>
      <c r="F329" s="18" t="s">
        <v>6176</v>
      </c>
      <c r="G329" s="95">
        <v>46.87</v>
      </c>
      <c r="H329" s="19">
        <v>42117.513888888891</v>
      </c>
      <c r="I329" s="19">
        <v>42313.5</v>
      </c>
      <c r="J329" s="1" t="s">
        <v>95</v>
      </c>
      <c r="K329" s="1" t="s">
        <v>1874</v>
      </c>
      <c r="L329" t="s">
        <v>2137</v>
      </c>
      <c r="M329" t="s">
        <v>2991</v>
      </c>
      <c r="N329" s="1" t="s">
        <v>1548</v>
      </c>
      <c r="O329" s="1" t="str">
        <f t="shared" si="27"/>
        <v>SF106_20_E_NT1 [mV]</v>
      </c>
      <c r="Q329" s="59"/>
      <c r="S329" s="46"/>
      <c r="T329" s="46"/>
      <c r="Y329" s="59" t="s">
        <v>4865</v>
      </c>
      <c r="AH329" s="1" t="s">
        <v>2179</v>
      </c>
      <c r="AI329">
        <v>652193.57739999995</v>
      </c>
      <c r="AJ329">
        <v>5772994.7680000002</v>
      </c>
      <c r="AN329" s="1" t="s">
        <v>3316</v>
      </c>
      <c r="AO329" s="21" t="s">
        <v>3262</v>
      </c>
      <c r="AP329" s="21" t="s">
        <v>3263</v>
      </c>
      <c r="AQ329" s="21" t="s">
        <v>3258</v>
      </c>
    </row>
    <row r="330" spans="1:44" ht="28.8" x14ac:dyDescent="0.3">
      <c r="A330" s="18" t="s">
        <v>2163</v>
      </c>
      <c r="B330" s="18">
        <v>281</v>
      </c>
      <c r="C330" s="18"/>
      <c r="D330" s="18">
        <v>1.3</v>
      </c>
      <c r="E330" s="18"/>
      <c r="F330" s="18" t="s">
        <v>6176</v>
      </c>
      <c r="G330" s="95">
        <v>46.87</v>
      </c>
      <c r="H330" s="19">
        <v>42117.513888888891</v>
      </c>
      <c r="I330" s="19">
        <v>42313.5</v>
      </c>
      <c r="J330" s="1" t="s">
        <v>95</v>
      </c>
      <c r="K330" s="1" t="s">
        <v>1874</v>
      </c>
      <c r="L330" t="s">
        <v>2138</v>
      </c>
      <c r="M330" t="s">
        <v>2992</v>
      </c>
      <c r="N330" s="1" t="s">
        <v>1548</v>
      </c>
      <c r="O330" s="1" t="str">
        <f t="shared" si="27"/>
        <v>SF106_20_E_NT2 [mV]</v>
      </c>
      <c r="Q330" s="59"/>
      <c r="S330" s="46"/>
      <c r="T330" s="46"/>
      <c r="Y330" s="59" t="s">
        <v>4865</v>
      </c>
      <c r="AH330" s="1" t="s">
        <v>2179</v>
      </c>
      <c r="AI330">
        <v>652193.57739999995</v>
      </c>
      <c r="AJ330">
        <v>5772994.7680000002</v>
      </c>
      <c r="AN330" s="1" t="s">
        <v>3316</v>
      </c>
      <c r="AO330" s="21" t="s">
        <v>3262</v>
      </c>
      <c r="AP330" s="21" t="s">
        <v>3263</v>
      </c>
      <c r="AQ330" s="21" t="s">
        <v>3258</v>
      </c>
    </row>
    <row r="331" spans="1:44" ht="28.8" x14ac:dyDescent="0.3">
      <c r="A331" s="20" t="s">
        <v>2161</v>
      </c>
      <c r="B331" s="18">
        <v>282</v>
      </c>
      <c r="C331" s="18"/>
      <c r="D331" s="18">
        <v>1.3</v>
      </c>
      <c r="E331" s="18"/>
      <c r="F331" s="18" t="s">
        <v>6176</v>
      </c>
      <c r="G331" s="95">
        <v>46.52</v>
      </c>
      <c r="H331" s="19">
        <v>41745.583333333336</v>
      </c>
      <c r="I331" s="19">
        <v>42117.5</v>
      </c>
      <c r="J331" s="1" t="s">
        <v>95</v>
      </c>
      <c r="K331" s="1" t="s">
        <v>1874</v>
      </c>
      <c r="L331" t="s">
        <v>255</v>
      </c>
      <c r="M331" s="6" t="s">
        <v>2981</v>
      </c>
      <c r="N331" s="1" t="s">
        <v>1548</v>
      </c>
      <c r="O331" s="1" t="str">
        <f t="shared" si="27"/>
        <v>SF106_43_N_NT1 [mV]</v>
      </c>
      <c r="Q331" s="59"/>
      <c r="S331" s="46"/>
      <c r="T331" s="46"/>
      <c r="Y331" s="59" t="s">
        <v>4865</v>
      </c>
      <c r="AI331">
        <v>652193.57739999995</v>
      </c>
      <c r="AJ331">
        <v>5772994.7680000002</v>
      </c>
      <c r="AN331" s="1" t="s">
        <v>3316</v>
      </c>
      <c r="AO331" s="21" t="s">
        <v>3262</v>
      </c>
      <c r="AP331" s="21" t="s">
        <v>3263</v>
      </c>
      <c r="AQ331" s="21" t="s">
        <v>3258</v>
      </c>
    </row>
    <row r="332" spans="1:44" x14ac:dyDescent="0.3">
      <c r="A332" s="18" t="s">
        <v>2245</v>
      </c>
      <c r="B332" s="18">
        <v>283</v>
      </c>
      <c r="C332" s="18"/>
      <c r="D332" s="18">
        <v>1.3</v>
      </c>
      <c r="E332" s="18"/>
      <c r="F332" s="18" t="s">
        <v>6176</v>
      </c>
      <c r="G332" s="95">
        <v>46.52</v>
      </c>
      <c r="H332" s="19">
        <v>41745.583333333336</v>
      </c>
      <c r="I332" s="19">
        <v>42117.5</v>
      </c>
      <c r="J332" s="1" t="s">
        <v>95</v>
      </c>
      <c r="K332" s="1" t="s">
        <v>1874</v>
      </c>
      <c r="L332" t="s">
        <v>1566</v>
      </c>
      <c r="M332" s="1" t="s">
        <v>1566</v>
      </c>
      <c r="N332" s="1" t="s">
        <v>1548</v>
      </c>
      <c r="O332" s="1" t="str">
        <f t="shared" si="27"/>
        <v>SF106_20_S [mV]</v>
      </c>
      <c r="Q332" s="58" t="s">
        <v>5901</v>
      </c>
      <c r="R332" s="1" t="s">
        <v>5051</v>
      </c>
      <c r="S332" s="46" t="s">
        <v>4600</v>
      </c>
      <c r="T332" s="46"/>
      <c r="U332" s="1" t="s">
        <v>5049</v>
      </c>
      <c r="V332" s="1" t="s">
        <v>4543</v>
      </c>
      <c r="X332" s="1" t="str">
        <f t="shared" ref="X332:X333" si="35">CONCATENATE("_",MID(M332,3,10))</f>
        <v>_106_20_S</v>
      </c>
      <c r="Y332" s="59" t="s">
        <v>4865</v>
      </c>
      <c r="AB332" s="1">
        <v>0.1</v>
      </c>
      <c r="AC332" s="1">
        <v>0.75</v>
      </c>
      <c r="AI332">
        <v>652193.57739999995</v>
      </c>
      <c r="AJ332">
        <v>5772994.7680000002</v>
      </c>
      <c r="AN332" s="1" t="s">
        <v>3316</v>
      </c>
      <c r="AO332" s="21" t="s">
        <v>3262</v>
      </c>
      <c r="AP332" s="21" t="s">
        <v>3263</v>
      </c>
      <c r="AQ332" s="21" t="s">
        <v>3258</v>
      </c>
      <c r="AR332" s="1" t="s">
        <v>6439</v>
      </c>
    </row>
    <row r="333" spans="1:44" x14ac:dyDescent="0.3">
      <c r="A333" s="18" t="s">
        <v>2246</v>
      </c>
      <c r="B333" s="18">
        <v>284</v>
      </c>
      <c r="C333" s="18"/>
      <c r="D333" s="18">
        <v>1.3</v>
      </c>
      <c r="E333" s="18"/>
      <c r="F333" s="18" t="s">
        <v>6176</v>
      </c>
      <c r="G333" s="95">
        <v>46.52</v>
      </c>
      <c r="H333" s="19">
        <v>41745.583333333336</v>
      </c>
      <c r="I333" s="19">
        <v>42117.5</v>
      </c>
      <c r="J333" s="1" t="s">
        <v>95</v>
      </c>
      <c r="K333" s="1" t="s">
        <v>1874</v>
      </c>
      <c r="L333" t="s">
        <v>254</v>
      </c>
      <c r="M333" s="1" t="s">
        <v>254</v>
      </c>
      <c r="N333" s="1" t="s">
        <v>1548</v>
      </c>
      <c r="O333" s="1" t="str">
        <f t="shared" si="27"/>
        <v>SF106_43_N [mV]</v>
      </c>
      <c r="Q333" s="58" t="s">
        <v>5902</v>
      </c>
      <c r="R333" s="1" t="s">
        <v>5051</v>
      </c>
      <c r="S333" s="46" t="s">
        <v>4600</v>
      </c>
      <c r="T333" s="46"/>
      <c r="U333" s="1" t="s">
        <v>5049</v>
      </c>
      <c r="V333" s="1" t="s">
        <v>4543</v>
      </c>
      <c r="X333" s="1" t="str">
        <f t="shared" si="35"/>
        <v>_106_43_N</v>
      </c>
      <c r="Y333" s="59" t="s">
        <v>4865</v>
      </c>
      <c r="AB333" s="1">
        <v>0.1</v>
      </c>
      <c r="AC333" s="1">
        <v>0.75</v>
      </c>
      <c r="AI333">
        <v>652193.57739999995</v>
      </c>
      <c r="AJ333">
        <v>5772994.7680000002</v>
      </c>
      <c r="AN333" s="1" t="s">
        <v>3316</v>
      </c>
      <c r="AO333" s="21" t="s">
        <v>3262</v>
      </c>
      <c r="AP333" s="21" t="s">
        <v>3263</v>
      </c>
      <c r="AQ333" s="21" t="s">
        <v>3258</v>
      </c>
      <c r="AR333" s="1" t="s">
        <v>6439</v>
      </c>
    </row>
    <row r="334" spans="1:44" ht="28.8" x14ac:dyDescent="0.3">
      <c r="A334" s="20" t="s">
        <v>2247</v>
      </c>
      <c r="B334" s="18">
        <v>285</v>
      </c>
      <c r="C334" s="18"/>
      <c r="D334" s="18">
        <v>1.3</v>
      </c>
      <c r="E334" s="18"/>
      <c r="F334" s="18" t="s">
        <v>6176</v>
      </c>
      <c r="G334" s="95">
        <v>46.52</v>
      </c>
      <c r="H334" s="19">
        <v>41745.583333333336</v>
      </c>
      <c r="I334" s="19">
        <v>42117.5</v>
      </c>
      <c r="J334" s="1" t="s">
        <v>95</v>
      </c>
      <c r="K334" s="1" t="s">
        <v>1874</v>
      </c>
      <c r="L334" t="s">
        <v>256</v>
      </c>
      <c r="M334" s="1" t="s">
        <v>2982</v>
      </c>
      <c r="N334" s="1" t="s">
        <v>1548</v>
      </c>
      <c r="O334" s="1" t="str">
        <f t="shared" si="27"/>
        <v>SF106_43_N_NT2 [mV]</v>
      </c>
      <c r="Q334" s="59"/>
      <c r="S334" s="46"/>
      <c r="T334" s="46"/>
      <c r="Y334" s="59" t="s">
        <v>4865</v>
      </c>
      <c r="AI334">
        <v>652193.57739999995</v>
      </c>
      <c r="AJ334">
        <v>5772994.7680000002</v>
      </c>
      <c r="AN334" s="1" t="s">
        <v>3316</v>
      </c>
      <c r="AO334" s="21" t="s">
        <v>3262</v>
      </c>
      <c r="AP334" s="21" t="s">
        <v>3263</v>
      </c>
      <c r="AQ334" s="21" t="s">
        <v>3258</v>
      </c>
    </row>
    <row r="335" spans="1:44" ht="28.8" x14ac:dyDescent="0.3">
      <c r="A335" s="18" t="s">
        <v>2164</v>
      </c>
      <c r="B335" s="18">
        <v>286</v>
      </c>
      <c r="C335" s="18"/>
      <c r="D335" s="18">
        <v>1.3</v>
      </c>
      <c r="E335" s="18"/>
      <c r="F335" s="18" t="s">
        <v>6176</v>
      </c>
      <c r="G335" s="95">
        <v>89.22</v>
      </c>
      <c r="H335" s="19">
        <v>42117.513888888891</v>
      </c>
      <c r="I335" s="19">
        <v>42313.5</v>
      </c>
      <c r="J335" s="1" t="s">
        <v>95</v>
      </c>
      <c r="K335" s="1" t="s">
        <v>1874</v>
      </c>
      <c r="L335" t="s">
        <v>2139</v>
      </c>
      <c r="M335" t="s">
        <v>2155</v>
      </c>
      <c r="N335" s="1" t="s">
        <v>1548</v>
      </c>
      <c r="O335" s="1" t="str">
        <f t="shared" si="27"/>
        <v>SF108_20_ENE [mV]</v>
      </c>
      <c r="Q335" s="58" t="s">
        <v>5903</v>
      </c>
      <c r="R335" s="1" t="s">
        <v>5051</v>
      </c>
      <c r="S335" s="46" t="s">
        <v>4600</v>
      </c>
      <c r="T335" s="46"/>
      <c r="U335" s="1" t="s">
        <v>5049</v>
      </c>
      <c r="V335" s="1" t="s">
        <v>4543</v>
      </c>
      <c r="X335" s="1" t="str">
        <f t="shared" ref="X335" si="36">CONCATENATE("_",MID(M335,3,10))</f>
        <v>_108_20_ENE</v>
      </c>
      <c r="Y335" s="59" t="s">
        <v>4866</v>
      </c>
      <c r="AB335" s="1">
        <v>0.1</v>
      </c>
      <c r="AC335" s="1">
        <v>0.75</v>
      </c>
      <c r="AF335" t="s">
        <v>3322</v>
      </c>
      <c r="AH335" s="1" t="s">
        <v>2179</v>
      </c>
      <c r="AI335">
        <v>652203.25199999998</v>
      </c>
      <c r="AJ335">
        <v>5772990.1730000004</v>
      </c>
      <c r="AN335" s="1" t="s">
        <v>3316</v>
      </c>
      <c r="AO335" s="21" t="s">
        <v>3262</v>
      </c>
      <c r="AP335" s="21" t="s">
        <v>3263</v>
      </c>
      <c r="AQ335" s="21" t="s">
        <v>3258</v>
      </c>
      <c r="AR335" s="1" t="s">
        <v>6439</v>
      </c>
    </row>
    <row r="336" spans="1:44" ht="28.8" x14ac:dyDescent="0.3">
      <c r="A336" s="18" t="s">
        <v>2165</v>
      </c>
      <c r="B336" s="18">
        <v>287</v>
      </c>
      <c r="C336" s="18"/>
      <c r="D336" s="18">
        <v>1.3</v>
      </c>
      <c r="E336" s="18"/>
      <c r="F336" s="18" t="s">
        <v>6176</v>
      </c>
      <c r="G336" s="95">
        <v>89.22</v>
      </c>
      <c r="H336" s="19">
        <v>42117.513888888891</v>
      </c>
      <c r="I336" s="19">
        <v>42313.5</v>
      </c>
      <c r="J336" s="1" t="s">
        <v>95</v>
      </c>
      <c r="K336" s="1" t="s">
        <v>1874</v>
      </c>
      <c r="L336" t="s">
        <v>2140</v>
      </c>
      <c r="M336" t="s">
        <v>2993</v>
      </c>
      <c r="N336" s="1" t="s">
        <v>1548</v>
      </c>
      <c r="O336" s="1" t="str">
        <f t="shared" si="27"/>
        <v>SF108_20_ENE_NT1 [mV]</v>
      </c>
      <c r="Q336" s="59"/>
      <c r="S336" s="46"/>
      <c r="T336" s="46"/>
      <c r="Y336" s="59" t="s">
        <v>4866</v>
      </c>
      <c r="AH336" s="1" t="s">
        <v>2179</v>
      </c>
      <c r="AI336">
        <v>652203.25199999998</v>
      </c>
      <c r="AJ336">
        <v>5772990.1730000004</v>
      </c>
      <c r="AN336" s="1" t="s">
        <v>3316</v>
      </c>
      <c r="AO336" s="21" t="s">
        <v>3262</v>
      </c>
      <c r="AP336" s="21" t="s">
        <v>3263</v>
      </c>
      <c r="AQ336" s="21" t="s">
        <v>3258</v>
      </c>
    </row>
    <row r="337" spans="1:44" ht="28.8" x14ac:dyDescent="0.3">
      <c r="A337" s="18" t="s">
        <v>2166</v>
      </c>
      <c r="B337" s="18">
        <v>288</v>
      </c>
      <c r="C337" s="18"/>
      <c r="D337" s="18">
        <v>1.3</v>
      </c>
      <c r="E337" s="18"/>
      <c r="F337" s="18" t="s">
        <v>6176</v>
      </c>
      <c r="G337" s="95">
        <v>89.22</v>
      </c>
      <c r="H337" s="19">
        <v>42117.513888888891</v>
      </c>
      <c r="I337" s="19">
        <v>42313.5</v>
      </c>
      <c r="J337" s="1" t="s">
        <v>95</v>
      </c>
      <c r="K337" s="1" t="s">
        <v>1874</v>
      </c>
      <c r="L337" t="s">
        <v>2141</v>
      </c>
      <c r="M337" t="s">
        <v>2994</v>
      </c>
      <c r="N337" s="1" t="s">
        <v>1548</v>
      </c>
      <c r="O337" s="1" t="str">
        <f t="shared" si="27"/>
        <v>SF108_20_ENE_NT2 [mV]</v>
      </c>
      <c r="Q337" s="59"/>
      <c r="S337" s="46"/>
      <c r="T337" s="46"/>
      <c r="Y337" s="59" t="s">
        <v>4866</v>
      </c>
      <c r="AH337" s="1" t="s">
        <v>2179</v>
      </c>
      <c r="AI337">
        <v>652203.25199999998</v>
      </c>
      <c r="AJ337">
        <v>5772990.1730000004</v>
      </c>
      <c r="AN337" s="1" t="s">
        <v>3316</v>
      </c>
      <c r="AO337" s="21" t="s">
        <v>3262</v>
      </c>
      <c r="AP337" s="21" t="s">
        <v>3263</v>
      </c>
      <c r="AQ337" s="21" t="s">
        <v>3258</v>
      </c>
    </row>
    <row r="338" spans="1:44" ht="28.8" x14ac:dyDescent="0.3">
      <c r="A338" s="18" t="s">
        <v>4221</v>
      </c>
      <c r="B338" s="18">
        <v>289</v>
      </c>
      <c r="C338" s="18"/>
      <c r="D338" s="18">
        <v>1.3</v>
      </c>
      <c r="E338" s="18"/>
      <c r="F338" s="18" t="s">
        <v>6176</v>
      </c>
      <c r="G338" s="95">
        <v>89.53</v>
      </c>
      <c r="H338" s="19">
        <v>42472.472222222219</v>
      </c>
      <c r="I338" s="19">
        <v>42837.569444444445</v>
      </c>
      <c r="J338" s="1" t="s">
        <v>95</v>
      </c>
      <c r="K338" s="1" t="s">
        <v>1874</v>
      </c>
      <c r="L338" t="s">
        <v>4193</v>
      </c>
      <c r="M338" t="s">
        <v>4215</v>
      </c>
      <c r="N338" t="s">
        <v>1548</v>
      </c>
      <c r="O338" s="1" t="str">
        <f t="shared" si="27"/>
        <v>SF108_20_N_1 [mV]</v>
      </c>
      <c r="Q338" s="58" t="s">
        <v>5904</v>
      </c>
      <c r="R338" s="1" t="s">
        <v>5051</v>
      </c>
      <c r="S338" s="46" t="s">
        <v>4600</v>
      </c>
      <c r="T338" s="46"/>
      <c r="U338" s="1" t="s">
        <v>5049</v>
      </c>
      <c r="V338" s="1" t="s">
        <v>4543</v>
      </c>
      <c r="X338" s="1" t="str">
        <f t="shared" ref="X338:X340" si="37">CONCATENATE("_",MID(M338,3,10))</f>
        <v>_108_20_N_1</v>
      </c>
      <c r="Y338" s="59" t="s">
        <v>4866</v>
      </c>
      <c r="AB338" s="1">
        <v>0.1</v>
      </c>
      <c r="AC338" s="1">
        <v>1.25</v>
      </c>
      <c r="AF338" t="s">
        <v>4293</v>
      </c>
      <c r="AH338" t="s">
        <v>4227</v>
      </c>
      <c r="AI338">
        <v>652203.25199999998</v>
      </c>
      <c r="AJ338">
        <v>5772990.1730000004</v>
      </c>
      <c r="AN338" s="1" t="s">
        <v>3316</v>
      </c>
      <c r="AO338" s="21" t="s">
        <v>3262</v>
      </c>
      <c r="AP338" s="21" t="s">
        <v>3263</v>
      </c>
      <c r="AQ338" s="21" t="s">
        <v>3258</v>
      </c>
      <c r="AR338" s="1" t="s">
        <v>6439</v>
      </c>
    </row>
    <row r="339" spans="1:44" ht="28.8" x14ac:dyDescent="0.3">
      <c r="A339" s="18" t="s">
        <v>4222</v>
      </c>
      <c r="B339" s="18">
        <v>290</v>
      </c>
      <c r="C339" s="18"/>
      <c r="D339" s="18">
        <v>1.3</v>
      </c>
      <c r="E339" s="18"/>
      <c r="F339" s="18" t="s">
        <v>6176</v>
      </c>
      <c r="G339" s="95">
        <v>89.53</v>
      </c>
      <c r="H339" s="19">
        <v>42472.472222222219</v>
      </c>
      <c r="I339" s="19">
        <v>42837.569444444445</v>
      </c>
      <c r="J339" s="1" t="s">
        <v>95</v>
      </c>
      <c r="K339" s="1" t="s">
        <v>1874</v>
      </c>
      <c r="L339" t="s">
        <v>4196</v>
      </c>
      <c r="M339" t="s">
        <v>4216</v>
      </c>
      <c r="N339" t="s">
        <v>1548</v>
      </c>
      <c r="O339" s="1" t="str">
        <f t="shared" si="27"/>
        <v>SF108_20_N_2 [mV]</v>
      </c>
      <c r="Q339" s="58" t="s">
        <v>5905</v>
      </c>
      <c r="R339" s="1" t="s">
        <v>5051</v>
      </c>
      <c r="S339" s="46" t="s">
        <v>4600</v>
      </c>
      <c r="T339" s="46"/>
      <c r="U339" s="1" t="s">
        <v>5049</v>
      </c>
      <c r="V339" s="1" t="s">
        <v>4543</v>
      </c>
      <c r="X339" s="1" t="str">
        <f t="shared" si="37"/>
        <v>_108_20_N_2</v>
      </c>
      <c r="Y339" s="59" t="s">
        <v>4866</v>
      </c>
      <c r="AB339" s="1">
        <v>0.1</v>
      </c>
      <c r="AC339" s="1">
        <v>1.25</v>
      </c>
      <c r="AF339" t="s">
        <v>4294</v>
      </c>
      <c r="AH339" t="s">
        <v>4227</v>
      </c>
      <c r="AI339">
        <v>652203.25199999998</v>
      </c>
      <c r="AJ339">
        <v>5772990.1730000004</v>
      </c>
      <c r="AN339" s="1" t="s">
        <v>3316</v>
      </c>
      <c r="AO339" s="21" t="s">
        <v>3262</v>
      </c>
      <c r="AP339" s="21" t="s">
        <v>3263</v>
      </c>
      <c r="AQ339" s="21" t="s">
        <v>3258</v>
      </c>
      <c r="AR339" s="1" t="s">
        <v>6439</v>
      </c>
    </row>
    <row r="340" spans="1:44" ht="28.8" x14ac:dyDescent="0.3">
      <c r="A340" s="18" t="s">
        <v>4288</v>
      </c>
      <c r="B340" s="18">
        <v>291</v>
      </c>
      <c r="C340" s="18"/>
      <c r="D340" s="18">
        <v>1.3</v>
      </c>
      <c r="E340" s="18"/>
      <c r="F340" s="18" t="s">
        <v>6176</v>
      </c>
      <c r="G340" s="95">
        <v>89.53</v>
      </c>
      <c r="H340" s="19">
        <v>42536.534722222219</v>
      </c>
      <c r="I340" s="19">
        <v>42837.569444444445</v>
      </c>
      <c r="J340" s="1" t="s">
        <v>95</v>
      </c>
      <c r="K340" s="1" t="s">
        <v>1874</v>
      </c>
      <c r="L340" t="s">
        <v>4289</v>
      </c>
      <c r="M340" t="s">
        <v>4289</v>
      </c>
      <c r="N340" t="s">
        <v>1548</v>
      </c>
      <c r="O340" s="1" t="str">
        <f t="shared" ref="O340:O407" si="38">CONCATENATE(M340," [",N340,"]")</f>
        <v>SF108_20_N_3 [mV]</v>
      </c>
      <c r="Q340" s="58" t="s">
        <v>5906</v>
      </c>
      <c r="R340" s="1" t="s">
        <v>5051</v>
      </c>
      <c r="S340" s="46" t="s">
        <v>4600</v>
      </c>
      <c r="T340" s="46"/>
      <c r="U340" s="1" t="s">
        <v>5049</v>
      </c>
      <c r="V340" s="1" t="s">
        <v>4543</v>
      </c>
      <c r="X340" s="1" t="str">
        <f t="shared" si="37"/>
        <v>_108_20_N_3</v>
      </c>
      <c r="Y340" s="59" t="s">
        <v>4866</v>
      </c>
      <c r="AB340" s="1">
        <v>0.1</v>
      </c>
      <c r="AC340" s="1">
        <v>0.8</v>
      </c>
      <c r="AH340" t="s">
        <v>4285</v>
      </c>
      <c r="AI340">
        <v>652203.25199999998</v>
      </c>
      <c r="AJ340">
        <v>5772990.1730000004</v>
      </c>
      <c r="AN340" s="1" t="s">
        <v>3316</v>
      </c>
      <c r="AO340" s="21" t="s">
        <v>3262</v>
      </c>
      <c r="AP340" s="21" t="s">
        <v>3263</v>
      </c>
      <c r="AQ340" s="21" t="s">
        <v>3258</v>
      </c>
      <c r="AR340" s="1" t="s">
        <v>6439</v>
      </c>
    </row>
    <row r="341" spans="1:44" ht="28.8" x14ac:dyDescent="0.3">
      <c r="A341" s="18" t="s">
        <v>5055</v>
      </c>
      <c r="B341" s="18">
        <v>292</v>
      </c>
      <c r="C341" s="18"/>
      <c r="D341" s="18">
        <v>1.3</v>
      </c>
      <c r="E341" s="18"/>
      <c r="F341" s="18" t="s">
        <v>6176</v>
      </c>
      <c r="G341" s="95">
        <v>89.53</v>
      </c>
      <c r="H341" s="19">
        <v>42472.472222222219</v>
      </c>
      <c r="I341" s="19">
        <v>42837.569444444445</v>
      </c>
      <c r="J341" s="1" t="s">
        <v>95</v>
      </c>
      <c r="K341" s="1" t="s">
        <v>1874</v>
      </c>
      <c r="L341" t="s">
        <v>4194</v>
      </c>
      <c r="M341" t="s">
        <v>4341</v>
      </c>
      <c r="N341" t="s">
        <v>1548</v>
      </c>
      <c r="O341" s="1" t="str">
        <f t="shared" si="38"/>
        <v>SF108_20_N_1_NT1 [mV]</v>
      </c>
      <c r="Q341" s="59"/>
      <c r="R341" s="1" t="s">
        <v>5051</v>
      </c>
      <c r="S341" s="46"/>
      <c r="T341" s="46"/>
      <c r="Y341" s="59" t="s">
        <v>4866</v>
      </c>
      <c r="AB341" s="1">
        <v>-0.05</v>
      </c>
      <c r="AC341" s="1">
        <v>0.05</v>
      </c>
      <c r="AH341" t="s">
        <v>4227</v>
      </c>
      <c r="AI341">
        <v>652203.25199999998</v>
      </c>
      <c r="AJ341">
        <v>5772990.1730000004</v>
      </c>
      <c r="AN341" s="1" t="s">
        <v>3316</v>
      </c>
      <c r="AO341" s="21" t="s">
        <v>3262</v>
      </c>
      <c r="AP341" s="21" t="s">
        <v>3263</v>
      </c>
      <c r="AQ341" s="21" t="s">
        <v>3258</v>
      </c>
    </row>
    <row r="342" spans="1:44" ht="28.8" x14ac:dyDescent="0.3">
      <c r="A342" s="18" t="s">
        <v>5052</v>
      </c>
      <c r="B342" s="18">
        <v>293</v>
      </c>
      <c r="C342" s="18"/>
      <c r="D342" s="18">
        <v>1.3</v>
      </c>
      <c r="E342" s="18"/>
      <c r="F342" s="18" t="s">
        <v>6176</v>
      </c>
      <c r="G342" s="95">
        <v>89.53</v>
      </c>
      <c r="H342" s="19">
        <v>42472.472222222219</v>
      </c>
      <c r="I342" s="19">
        <v>42837.569444444445</v>
      </c>
      <c r="J342" s="1" t="s">
        <v>95</v>
      </c>
      <c r="K342" s="1" t="s">
        <v>1874</v>
      </c>
      <c r="L342" t="s">
        <v>4197</v>
      </c>
      <c r="M342" t="s">
        <v>4342</v>
      </c>
      <c r="N342" t="s">
        <v>1548</v>
      </c>
      <c r="O342" s="1" t="str">
        <f t="shared" si="38"/>
        <v>SF108_20_N_2_NT1 [mV]</v>
      </c>
      <c r="Q342" s="59"/>
      <c r="R342" s="1" t="s">
        <v>5051</v>
      </c>
      <c r="S342" s="46"/>
      <c r="T342" s="46"/>
      <c r="Y342" s="59" t="s">
        <v>4866</v>
      </c>
      <c r="AB342" s="1">
        <v>-0.05</v>
      </c>
      <c r="AC342" s="1">
        <v>0.05</v>
      </c>
      <c r="AH342" t="s">
        <v>4227</v>
      </c>
      <c r="AI342">
        <v>652203.25199999998</v>
      </c>
      <c r="AJ342">
        <v>5772990.1730000004</v>
      </c>
      <c r="AN342" s="1" t="s">
        <v>3316</v>
      </c>
      <c r="AO342" s="21" t="s">
        <v>3262</v>
      </c>
      <c r="AP342" s="21" t="s">
        <v>3263</v>
      </c>
      <c r="AQ342" s="21" t="s">
        <v>3258</v>
      </c>
    </row>
    <row r="343" spans="1:44" ht="28.8" x14ac:dyDescent="0.3">
      <c r="A343" s="18" t="s">
        <v>5053</v>
      </c>
      <c r="B343" s="18">
        <v>294</v>
      </c>
      <c r="C343" s="18"/>
      <c r="D343" s="18">
        <v>1.3</v>
      </c>
      <c r="E343" s="18"/>
      <c r="F343" s="18" t="s">
        <v>6176</v>
      </c>
      <c r="G343" s="95">
        <v>89.53</v>
      </c>
      <c r="H343" s="19">
        <v>42472.472222222219</v>
      </c>
      <c r="I343" s="19">
        <v>42837.569444444445</v>
      </c>
      <c r="J343" s="1" t="s">
        <v>95</v>
      </c>
      <c r="K343" s="1" t="s">
        <v>1874</v>
      </c>
      <c r="L343" t="s">
        <v>4195</v>
      </c>
      <c r="M343" t="s">
        <v>4343</v>
      </c>
      <c r="N343" t="s">
        <v>1548</v>
      </c>
      <c r="O343" s="1" t="str">
        <f t="shared" si="38"/>
        <v>SF108_20_N_1_NT2 [mV]</v>
      </c>
      <c r="Q343" s="59"/>
      <c r="R343" s="1" t="s">
        <v>5051</v>
      </c>
      <c r="S343" s="46"/>
      <c r="T343" s="46"/>
      <c r="Y343" s="59" t="s">
        <v>4866</v>
      </c>
      <c r="AB343" s="1">
        <v>-0.06</v>
      </c>
      <c r="AC343" s="1">
        <v>0.06</v>
      </c>
      <c r="AH343" t="s">
        <v>4227</v>
      </c>
      <c r="AI343">
        <v>652203.25199999998</v>
      </c>
      <c r="AJ343">
        <v>5772990.1730000004</v>
      </c>
      <c r="AN343" s="1" t="s">
        <v>3316</v>
      </c>
      <c r="AO343" s="21" t="s">
        <v>3262</v>
      </c>
      <c r="AP343" s="21" t="s">
        <v>3263</v>
      </c>
      <c r="AQ343" s="21" t="s">
        <v>3258</v>
      </c>
    </row>
    <row r="344" spans="1:44" ht="28.8" x14ac:dyDescent="0.3">
      <c r="A344" s="18" t="s">
        <v>5054</v>
      </c>
      <c r="B344" s="18">
        <v>295</v>
      </c>
      <c r="C344" s="18"/>
      <c r="D344" s="18">
        <v>1.3</v>
      </c>
      <c r="E344" s="18"/>
      <c r="F344" s="18" t="s">
        <v>6176</v>
      </c>
      <c r="G344" s="95">
        <v>89.53</v>
      </c>
      <c r="H344" s="19">
        <v>42472.472222222219</v>
      </c>
      <c r="I344" s="19">
        <v>42837.569444444445</v>
      </c>
      <c r="J344" s="1" t="s">
        <v>95</v>
      </c>
      <c r="K344" s="1" t="s">
        <v>1874</v>
      </c>
      <c r="L344" t="s">
        <v>4198</v>
      </c>
      <c r="M344" t="s">
        <v>4344</v>
      </c>
      <c r="N344" t="s">
        <v>1548</v>
      </c>
      <c r="O344" s="1" t="str">
        <f t="shared" si="38"/>
        <v>SF108_20_N_2_NT2 [mV]</v>
      </c>
      <c r="Q344" s="59"/>
      <c r="R344" s="1" t="s">
        <v>5051</v>
      </c>
      <c r="S344" s="46"/>
      <c r="T344" s="46"/>
      <c r="Y344" s="59" t="s">
        <v>4866</v>
      </c>
      <c r="AB344" s="1">
        <v>-0.06</v>
      </c>
      <c r="AC344" s="1">
        <v>0.06</v>
      </c>
      <c r="AH344" t="s">
        <v>4227</v>
      </c>
      <c r="AI344">
        <v>652203.25199999998</v>
      </c>
      <c r="AJ344">
        <v>5772990.1730000004</v>
      </c>
      <c r="AN344" s="1" t="s">
        <v>3316</v>
      </c>
      <c r="AO344" s="21" t="s">
        <v>3262</v>
      </c>
      <c r="AP344" s="21" t="s">
        <v>3263</v>
      </c>
      <c r="AQ344" s="21" t="s">
        <v>3258</v>
      </c>
    </row>
    <row r="345" spans="1:44" x14ac:dyDescent="0.3">
      <c r="A345" s="20" t="s">
        <v>2248</v>
      </c>
      <c r="B345" s="18">
        <v>296</v>
      </c>
      <c r="C345" s="18"/>
      <c r="D345" s="18">
        <v>1.3</v>
      </c>
      <c r="E345" s="18"/>
      <c r="F345" s="18" t="s">
        <v>6176</v>
      </c>
      <c r="G345" s="95">
        <v>89.1</v>
      </c>
      <c r="H345" s="19">
        <v>41745.583333333336</v>
      </c>
      <c r="I345" s="19">
        <v>42117.5</v>
      </c>
      <c r="J345" s="1" t="s">
        <v>95</v>
      </c>
      <c r="K345" s="1" t="s">
        <v>1874</v>
      </c>
      <c r="L345" t="s">
        <v>257</v>
      </c>
      <c r="M345" s="1" t="s">
        <v>257</v>
      </c>
      <c r="N345" s="1" t="s">
        <v>1548</v>
      </c>
      <c r="O345" s="1" t="str">
        <f t="shared" si="38"/>
        <v>SF108_20_E [mV]</v>
      </c>
      <c r="Q345" s="58" t="s">
        <v>5907</v>
      </c>
      <c r="R345" s="1" t="s">
        <v>5051</v>
      </c>
      <c r="S345" s="46" t="s">
        <v>4600</v>
      </c>
      <c r="T345" s="46"/>
      <c r="U345" s="1" t="s">
        <v>5049</v>
      </c>
      <c r="V345" s="1" t="s">
        <v>4543</v>
      </c>
      <c r="X345" s="1" t="str">
        <f t="shared" ref="X345:X346" si="39">CONCATENATE("_",MID(M345,3,10))</f>
        <v>_108_20_E</v>
      </c>
      <c r="Y345" s="59" t="s">
        <v>4866</v>
      </c>
      <c r="AB345" s="1">
        <v>0.1</v>
      </c>
      <c r="AC345" s="1">
        <v>0.75</v>
      </c>
      <c r="AI345">
        <v>652203.25199999998</v>
      </c>
      <c r="AJ345">
        <v>5772990.1730000004</v>
      </c>
      <c r="AN345" s="1" t="s">
        <v>3316</v>
      </c>
      <c r="AO345" s="21" t="s">
        <v>3262</v>
      </c>
      <c r="AP345" s="21" t="s">
        <v>3263</v>
      </c>
      <c r="AQ345" s="21" t="s">
        <v>3258</v>
      </c>
      <c r="AR345" s="1" t="s">
        <v>6439</v>
      </c>
    </row>
    <row r="346" spans="1:44" x14ac:dyDescent="0.3">
      <c r="A346" s="20" t="s">
        <v>2249</v>
      </c>
      <c r="B346" s="18">
        <v>297</v>
      </c>
      <c r="C346" s="18"/>
      <c r="D346" s="18">
        <v>1.3</v>
      </c>
      <c r="E346" s="18"/>
      <c r="F346" s="18" t="s">
        <v>6176</v>
      </c>
      <c r="G346" s="95">
        <v>89.1</v>
      </c>
      <c r="H346" s="19">
        <v>41745.583333333336</v>
      </c>
      <c r="I346" s="19">
        <v>42117.5</v>
      </c>
      <c r="J346" s="1" t="s">
        <v>95</v>
      </c>
      <c r="K346" s="1" t="s">
        <v>1874</v>
      </c>
      <c r="L346" t="s">
        <v>258</v>
      </c>
      <c r="M346" s="1" t="s">
        <v>258</v>
      </c>
      <c r="N346" s="1" t="s">
        <v>1548</v>
      </c>
      <c r="O346" s="1" t="str">
        <f t="shared" si="38"/>
        <v>SF108_43_W [mV]</v>
      </c>
      <c r="Q346" s="58" t="s">
        <v>5908</v>
      </c>
      <c r="R346" s="1" t="s">
        <v>5051</v>
      </c>
      <c r="S346" s="46" t="s">
        <v>4600</v>
      </c>
      <c r="T346" s="46"/>
      <c r="U346" s="1" t="s">
        <v>5049</v>
      </c>
      <c r="V346" s="1" t="s">
        <v>4543</v>
      </c>
      <c r="X346" s="1" t="str">
        <f t="shared" si="39"/>
        <v>_108_43_W</v>
      </c>
      <c r="Y346" s="59" t="s">
        <v>4866</v>
      </c>
      <c r="AB346" s="1">
        <v>0.1</v>
      </c>
      <c r="AC346" s="1">
        <v>0.75</v>
      </c>
      <c r="AI346">
        <v>652203.25199999998</v>
      </c>
      <c r="AJ346">
        <v>5772990.1730000004</v>
      </c>
      <c r="AN346" s="1" t="s">
        <v>3316</v>
      </c>
      <c r="AO346" s="21" t="s">
        <v>3262</v>
      </c>
      <c r="AP346" s="21" t="s">
        <v>3263</v>
      </c>
      <c r="AQ346" s="21" t="s">
        <v>3258</v>
      </c>
      <c r="AR346" s="1" t="s">
        <v>6439</v>
      </c>
    </row>
    <row r="347" spans="1:44" ht="28.8" x14ac:dyDescent="0.3">
      <c r="A347" s="20" t="s">
        <v>2250</v>
      </c>
      <c r="B347" s="18">
        <v>298</v>
      </c>
      <c r="C347" s="18"/>
      <c r="D347" s="18">
        <v>1.3</v>
      </c>
      <c r="E347" s="18"/>
      <c r="F347" s="18" t="s">
        <v>6176</v>
      </c>
      <c r="G347" s="95">
        <v>89.1</v>
      </c>
      <c r="H347" s="19">
        <v>41745.583333333336</v>
      </c>
      <c r="I347" s="19">
        <v>42117.5</v>
      </c>
      <c r="J347" s="1" t="s">
        <v>95</v>
      </c>
      <c r="K347" s="1" t="s">
        <v>1874</v>
      </c>
      <c r="L347" t="s">
        <v>259</v>
      </c>
      <c r="M347" s="6" t="s">
        <v>2983</v>
      </c>
      <c r="N347" s="1" t="s">
        <v>1548</v>
      </c>
      <c r="O347" s="1" t="str">
        <f t="shared" si="38"/>
        <v>SF108_43_W_NT1 [mV]</v>
      </c>
      <c r="Q347" s="59"/>
      <c r="S347" s="46"/>
      <c r="T347" s="46"/>
      <c r="Y347" s="59" t="s">
        <v>4866</v>
      </c>
      <c r="AI347">
        <v>652203.25199999998</v>
      </c>
      <c r="AJ347">
        <v>5772990.1730000004</v>
      </c>
      <c r="AN347" s="1" t="s">
        <v>3316</v>
      </c>
      <c r="AO347" s="21" t="s">
        <v>3262</v>
      </c>
      <c r="AP347" s="21" t="s">
        <v>3263</v>
      </c>
      <c r="AQ347" s="21" t="s">
        <v>3258</v>
      </c>
    </row>
    <row r="348" spans="1:44" ht="28.8" x14ac:dyDescent="0.3">
      <c r="A348" s="20" t="s">
        <v>2251</v>
      </c>
      <c r="B348" s="18">
        <v>299</v>
      </c>
      <c r="C348" s="18"/>
      <c r="D348" s="18">
        <v>1.3</v>
      </c>
      <c r="E348" s="18"/>
      <c r="F348" s="18" t="s">
        <v>6176</v>
      </c>
      <c r="G348" s="95">
        <v>89.1</v>
      </c>
      <c r="H348" s="19">
        <v>41745.583333333336</v>
      </c>
      <c r="I348" s="19">
        <v>42117.5</v>
      </c>
      <c r="J348" s="1" t="s">
        <v>95</v>
      </c>
      <c r="K348" s="1" t="s">
        <v>1874</v>
      </c>
      <c r="L348" t="s">
        <v>260</v>
      </c>
      <c r="M348" s="6" t="s">
        <v>2984</v>
      </c>
      <c r="N348" s="1" t="s">
        <v>1548</v>
      </c>
      <c r="O348" s="1" t="str">
        <f t="shared" si="38"/>
        <v>SF108_43_W_NT2 [mV]</v>
      </c>
      <c r="Q348" s="59"/>
      <c r="S348" s="46"/>
      <c r="T348" s="46"/>
      <c r="Y348" s="59" t="s">
        <v>4866</v>
      </c>
      <c r="AI348">
        <v>652203.25199999998</v>
      </c>
      <c r="AJ348">
        <v>5772990.1730000004</v>
      </c>
      <c r="AN348" s="1" t="s">
        <v>3316</v>
      </c>
      <c r="AO348" s="21" t="s">
        <v>3262</v>
      </c>
      <c r="AP348" s="21" t="s">
        <v>3263</v>
      </c>
      <c r="AQ348" s="21" t="s">
        <v>3258</v>
      </c>
    </row>
    <row r="349" spans="1:44" ht="28.8" x14ac:dyDescent="0.3">
      <c r="A349" s="18" t="s">
        <v>2176</v>
      </c>
      <c r="B349" s="18">
        <v>300</v>
      </c>
      <c r="C349" s="18"/>
      <c r="D349" s="18">
        <v>1.3</v>
      </c>
      <c r="E349" s="18"/>
      <c r="F349" s="18" t="s">
        <v>6175</v>
      </c>
      <c r="G349" s="95">
        <v>20.059999999999999</v>
      </c>
      <c r="H349" s="19">
        <v>42117.513888888891</v>
      </c>
      <c r="I349" s="19">
        <v>42313.5</v>
      </c>
      <c r="J349" s="1" t="s">
        <v>95</v>
      </c>
      <c r="K349" s="1" t="s">
        <v>1874</v>
      </c>
      <c r="L349" t="s">
        <v>2151</v>
      </c>
      <c r="M349" t="s">
        <v>2159</v>
      </c>
      <c r="N349" s="1" t="s">
        <v>1548</v>
      </c>
      <c r="O349" s="1" t="str">
        <f t="shared" si="38"/>
        <v>SF114_20_N [mV]</v>
      </c>
      <c r="Q349" s="58" t="s">
        <v>5909</v>
      </c>
      <c r="R349" s="1" t="s">
        <v>5051</v>
      </c>
      <c r="S349" s="46" t="s">
        <v>4600</v>
      </c>
      <c r="T349" s="46"/>
      <c r="U349" s="1" t="s">
        <v>5049</v>
      </c>
      <c r="V349" s="1" t="s">
        <v>4543</v>
      </c>
      <c r="X349" s="1" t="str">
        <f t="shared" ref="X349" si="40">CONCATENATE("_",MID(M349,3,10))</f>
        <v>_114_20_N</v>
      </c>
      <c r="Y349" s="59" t="s">
        <v>4867</v>
      </c>
      <c r="AB349" s="1">
        <v>0.1</v>
      </c>
      <c r="AC349" s="1">
        <v>0.75</v>
      </c>
      <c r="AH349" s="1" t="s">
        <v>2179</v>
      </c>
      <c r="AI349">
        <v>652205.48860000004</v>
      </c>
      <c r="AJ349">
        <v>5772975.0669999998</v>
      </c>
      <c r="AN349" s="1" t="s">
        <v>3316</v>
      </c>
      <c r="AO349" s="21" t="s">
        <v>3262</v>
      </c>
      <c r="AP349" s="21" t="s">
        <v>3263</v>
      </c>
      <c r="AQ349" s="21" t="s">
        <v>3258</v>
      </c>
      <c r="AR349" s="1" t="s">
        <v>6439</v>
      </c>
    </row>
    <row r="350" spans="1:44" ht="28.8" x14ac:dyDescent="0.3">
      <c r="A350" s="18" t="s">
        <v>2177</v>
      </c>
      <c r="B350" s="18">
        <v>301</v>
      </c>
      <c r="C350" s="18"/>
      <c r="D350" s="18">
        <v>1.3</v>
      </c>
      <c r="E350" s="18"/>
      <c r="F350" s="18" t="s">
        <v>6175</v>
      </c>
      <c r="G350" s="95">
        <v>20.059999999999999</v>
      </c>
      <c r="H350" s="19">
        <v>42117.513888888891</v>
      </c>
      <c r="I350" s="19">
        <v>42313.5</v>
      </c>
      <c r="J350" s="1" t="s">
        <v>95</v>
      </c>
      <c r="K350" s="1" t="s">
        <v>1874</v>
      </c>
      <c r="L350" t="s">
        <v>2152</v>
      </c>
      <c r="M350" t="s">
        <v>2995</v>
      </c>
      <c r="N350" s="1" t="s">
        <v>1548</v>
      </c>
      <c r="O350" s="1" t="str">
        <f t="shared" si="38"/>
        <v>SF114_20_N_NT1 [mV]</v>
      </c>
      <c r="Q350" s="59"/>
      <c r="S350" s="46"/>
      <c r="T350" s="46"/>
      <c r="Y350" s="59" t="s">
        <v>4867</v>
      </c>
      <c r="AH350" s="1" t="s">
        <v>2179</v>
      </c>
      <c r="AI350">
        <v>652205.48860000004</v>
      </c>
      <c r="AJ350">
        <v>5772975.0669999998</v>
      </c>
      <c r="AN350" s="1" t="s">
        <v>3316</v>
      </c>
      <c r="AO350" s="21" t="s">
        <v>3262</v>
      </c>
      <c r="AP350" s="21" t="s">
        <v>3263</v>
      </c>
      <c r="AQ350" s="21" t="s">
        <v>3258</v>
      </c>
    </row>
    <row r="351" spans="1:44" ht="28.8" x14ac:dyDescent="0.3">
      <c r="A351" s="18" t="s">
        <v>2178</v>
      </c>
      <c r="B351" s="18">
        <v>302</v>
      </c>
      <c r="C351" s="18"/>
      <c r="D351" s="18">
        <v>1.3</v>
      </c>
      <c r="E351" s="18"/>
      <c r="F351" s="18" t="s">
        <v>6175</v>
      </c>
      <c r="G351" s="95">
        <v>20.059999999999999</v>
      </c>
      <c r="H351" s="19">
        <v>42117.513888888891</v>
      </c>
      <c r="I351" s="19">
        <v>42313.5</v>
      </c>
      <c r="J351" s="1" t="s">
        <v>95</v>
      </c>
      <c r="K351" s="1" t="s">
        <v>1874</v>
      </c>
      <c r="L351" t="s">
        <v>2153</v>
      </c>
      <c r="M351" t="s">
        <v>2996</v>
      </c>
      <c r="N351" s="1" t="s">
        <v>1548</v>
      </c>
      <c r="O351" s="1" t="str">
        <f t="shared" si="38"/>
        <v>SF114_20_N_NT2 [mV]</v>
      </c>
      <c r="Q351" s="59"/>
      <c r="S351" s="46"/>
      <c r="T351" s="46"/>
      <c r="Y351" s="59" t="s">
        <v>4867</v>
      </c>
      <c r="AH351" s="1" t="s">
        <v>2179</v>
      </c>
      <c r="AI351">
        <v>652205.48860000004</v>
      </c>
      <c r="AJ351">
        <v>5772975.0669999998</v>
      </c>
      <c r="AN351" s="1" t="s">
        <v>3316</v>
      </c>
      <c r="AO351" s="21" t="s">
        <v>3262</v>
      </c>
      <c r="AP351" s="21" t="s">
        <v>3263</v>
      </c>
      <c r="AQ351" s="21" t="s">
        <v>3258</v>
      </c>
    </row>
    <row r="352" spans="1:44" ht="28.8" x14ac:dyDescent="0.3">
      <c r="A352" s="18" t="s">
        <v>4223</v>
      </c>
      <c r="B352" s="18">
        <v>303</v>
      </c>
      <c r="C352" s="18"/>
      <c r="D352" s="18">
        <v>1.3</v>
      </c>
      <c r="E352" s="18"/>
      <c r="F352" s="18" t="s">
        <v>6175</v>
      </c>
      <c r="G352" s="95">
        <v>20.07</v>
      </c>
      <c r="H352" s="19">
        <v>42472.472222222219</v>
      </c>
      <c r="I352" s="19">
        <v>42837.569444444445</v>
      </c>
      <c r="J352" s="1" t="s">
        <v>95</v>
      </c>
      <c r="K352" s="1" t="s">
        <v>1874</v>
      </c>
      <c r="L352" t="s">
        <v>4199</v>
      </c>
      <c r="M352" t="s">
        <v>4217</v>
      </c>
      <c r="N352" t="s">
        <v>1548</v>
      </c>
      <c r="O352" s="1" t="str">
        <f t="shared" si="38"/>
        <v>SF114_20_NW_1 [mV]</v>
      </c>
      <c r="Q352" s="58" t="s">
        <v>5910</v>
      </c>
      <c r="R352" s="1" t="s">
        <v>5051</v>
      </c>
      <c r="S352" s="46" t="s">
        <v>4600</v>
      </c>
      <c r="T352" s="46"/>
      <c r="U352" s="1" t="s">
        <v>5049</v>
      </c>
      <c r="V352" s="1" t="s">
        <v>4543</v>
      </c>
      <c r="X352" s="1" t="str">
        <f>CONCATENATE("_",MID(M352,3,11))</f>
        <v>_114_20_NW_1</v>
      </c>
      <c r="Y352" s="59" t="s">
        <v>4867</v>
      </c>
      <c r="AB352" s="1">
        <v>0.1</v>
      </c>
      <c r="AC352" s="1">
        <v>0.76</v>
      </c>
      <c r="AH352" t="s">
        <v>4227</v>
      </c>
      <c r="AI352">
        <v>652205.48860000004</v>
      </c>
      <c r="AJ352">
        <v>5772975.0669999998</v>
      </c>
      <c r="AN352" s="1" t="s">
        <v>3316</v>
      </c>
      <c r="AO352" s="21" t="s">
        <v>3262</v>
      </c>
      <c r="AP352" s="21" t="s">
        <v>3263</v>
      </c>
      <c r="AQ352" s="21" t="s">
        <v>3258</v>
      </c>
      <c r="AR352" s="1" t="s">
        <v>6439</v>
      </c>
    </row>
    <row r="353" spans="1:44" ht="28.8" x14ac:dyDescent="0.3">
      <c r="A353" s="18" t="s">
        <v>4224</v>
      </c>
      <c r="B353" s="18">
        <v>304</v>
      </c>
      <c r="C353" s="18"/>
      <c r="D353" s="18">
        <v>1.3</v>
      </c>
      <c r="E353" s="18"/>
      <c r="F353" s="18" t="s">
        <v>6175</v>
      </c>
      <c r="G353" s="95">
        <v>20.07</v>
      </c>
      <c r="H353" s="19">
        <v>42472.472222222219</v>
      </c>
      <c r="I353" s="19">
        <v>42837.569444444445</v>
      </c>
      <c r="J353" s="1" t="s">
        <v>95</v>
      </c>
      <c r="K353" s="1" t="s">
        <v>1874</v>
      </c>
      <c r="L353" t="s">
        <v>4202</v>
      </c>
      <c r="M353" t="s">
        <v>4218</v>
      </c>
      <c r="N353" t="s">
        <v>1548</v>
      </c>
      <c r="O353" s="1" t="str">
        <f t="shared" si="38"/>
        <v>SF114_20_NW_2 [mV]</v>
      </c>
      <c r="Q353" s="58"/>
      <c r="S353" s="46"/>
      <c r="T353" s="46"/>
      <c r="X353" s="1" t="str">
        <f>CONCATENATE("_",MID(M353,3,11))</f>
        <v>_114_20_NW_2</v>
      </c>
      <c r="Y353" s="59" t="s">
        <v>4867</v>
      </c>
      <c r="AB353" s="1">
        <v>0.1</v>
      </c>
      <c r="AC353" s="1">
        <v>0.75</v>
      </c>
      <c r="AH353" t="s">
        <v>6333</v>
      </c>
      <c r="AI353">
        <v>652205.48860000004</v>
      </c>
      <c r="AJ353">
        <v>5772975.0669999998</v>
      </c>
      <c r="AN353" s="1" t="s">
        <v>3316</v>
      </c>
      <c r="AO353" s="21" t="s">
        <v>3262</v>
      </c>
      <c r="AP353" s="21" t="s">
        <v>3263</v>
      </c>
      <c r="AQ353" s="21" t="s">
        <v>3258</v>
      </c>
      <c r="AR353" s="1" t="s">
        <v>6439</v>
      </c>
    </row>
    <row r="354" spans="1:44" ht="28.8" x14ac:dyDescent="0.3">
      <c r="A354" s="18" t="s">
        <v>5056</v>
      </c>
      <c r="B354" s="18">
        <v>305</v>
      </c>
      <c r="C354" s="18"/>
      <c r="D354" s="18">
        <v>1.3</v>
      </c>
      <c r="E354" s="18"/>
      <c r="F354" s="18" t="s">
        <v>6175</v>
      </c>
      <c r="G354" s="95">
        <v>20.07</v>
      </c>
      <c r="H354" s="19">
        <v>42472.472222222219</v>
      </c>
      <c r="I354" s="19">
        <v>42837.569444444445</v>
      </c>
      <c r="J354" s="1" t="s">
        <v>95</v>
      </c>
      <c r="K354" s="1" t="s">
        <v>1874</v>
      </c>
      <c r="L354" t="s">
        <v>4200</v>
      </c>
      <c r="M354" t="s">
        <v>4345</v>
      </c>
      <c r="N354" t="s">
        <v>1548</v>
      </c>
      <c r="O354" s="1" t="str">
        <f t="shared" si="38"/>
        <v>SF114_20_NW_1_NT1 [mV]</v>
      </c>
      <c r="Q354" s="59"/>
      <c r="S354" s="46"/>
      <c r="T354" s="46"/>
      <c r="Y354" s="59" t="s">
        <v>4867</v>
      </c>
      <c r="AB354" s="1">
        <v>-0.06</v>
      </c>
      <c r="AC354" s="1">
        <v>0.06</v>
      </c>
      <c r="AH354" t="s">
        <v>4227</v>
      </c>
      <c r="AI354">
        <v>652205.48860000004</v>
      </c>
      <c r="AJ354">
        <v>5772975.0669999998</v>
      </c>
      <c r="AN354" s="1" t="s">
        <v>3316</v>
      </c>
      <c r="AO354" s="21" t="s">
        <v>3262</v>
      </c>
      <c r="AP354" s="21" t="s">
        <v>3263</v>
      </c>
      <c r="AQ354" s="21" t="s">
        <v>3258</v>
      </c>
    </row>
    <row r="355" spans="1:44" ht="28.8" x14ac:dyDescent="0.3">
      <c r="A355" s="18" t="s">
        <v>5057</v>
      </c>
      <c r="B355" s="18">
        <v>306</v>
      </c>
      <c r="C355" s="18"/>
      <c r="D355" s="18">
        <v>1.3</v>
      </c>
      <c r="E355" s="18"/>
      <c r="F355" s="18" t="s">
        <v>6175</v>
      </c>
      <c r="G355" s="95">
        <v>20.07</v>
      </c>
      <c r="H355" s="19">
        <v>42472.472222222219</v>
      </c>
      <c r="I355" s="19">
        <v>42837.569444444445</v>
      </c>
      <c r="J355" s="1" t="s">
        <v>95</v>
      </c>
      <c r="K355" s="1" t="s">
        <v>1874</v>
      </c>
      <c r="L355" t="s">
        <v>4203</v>
      </c>
      <c r="M355" t="s">
        <v>4346</v>
      </c>
      <c r="N355" t="s">
        <v>1548</v>
      </c>
      <c r="O355" s="1" t="str">
        <f t="shared" si="38"/>
        <v>SF114_20_NW_2_NT1 [mV]</v>
      </c>
      <c r="Q355" s="59"/>
      <c r="S355" s="46"/>
      <c r="T355" s="46"/>
      <c r="Y355" s="59" t="s">
        <v>4867</v>
      </c>
      <c r="AB355" s="1">
        <v>-0.05</v>
      </c>
      <c r="AC355" s="1">
        <v>0.05</v>
      </c>
      <c r="AH355" t="s">
        <v>4227</v>
      </c>
      <c r="AI355">
        <v>652205.48860000004</v>
      </c>
      <c r="AJ355">
        <v>5772975.0669999998</v>
      </c>
      <c r="AN355" s="1" t="s">
        <v>3316</v>
      </c>
      <c r="AO355" s="21" t="s">
        <v>3262</v>
      </c>
      <c r="AP355" s="21" t="s">
        <v>3263</v>
      </c>
      <c r="AQ355" s="21" t="s">
        <v>3258</v>
      </c>
    </row>
    <row r="356" spans="1:44" ht="28.8" x14ac:dyDescent="0.3">
      <c r="A356" s="18" t="s">
        <v>5058</v>
      </c>
      <c r="B356" s="18">
        <v>307</v>
      </c>
      <c r="C356" s="18"/>
      <c r="D356" s="18">
        <v>1.3</v>
      </c>
      <c r="E356" s="18"/>
      <c r="F356" s="18" t="s">
        <v>6175</v>
      </c>
      <c r="G356" s="95">
        <v>20.07</v>
      </c>
      <c r="H356" s="19">
        <v>42472.472222222219</v>
      </c>
      <c r="I356" s="19">
        <v>42837.569444444445</v>
      </c>
      <c r="J356" s="1" t="s">
        <v>95</v>
      </c>
      <c r="K356" s="1" t="s">
        <v>1874</v>
      </c>
      <c r="L356" t="s">
        <v>4201</v>
      </c>
      <c r="M356" t="s">
        <v>4347</v>
      </c>
      <c r="N356" t="s">
        <v>1548</v>
      </c>
      <c r="O356" s="1" t="str">
        <f t="shared" si="38"/>
        <v>SF114_20_NW_1_NT2 [mV]</v>
      </c>
      <c r="Q356" s="59"/>
      <c r="S356" s="46"/>
      <c r="T356" s="46"/>
      <c r="Y356" s="59" t="s">
        <v>4867</v>
      </c>
      <c r="AB356" s="1">
        <v>-0.06</v>
      </c>
      <c r="AC356" s="1">
        <v>0.06</v>
      </c>
      <c r="AH356" t="s">
        <v>4227</v>
      </c>
      <c r="AI356">
        <v>652205.48860000004</v>
      </c>
      <c r="AJ356">
        <v>5772975.0669999998</v>
      </c>
      <c r="AN356" s="1" t="s">
        <v>3316</v>
      </c>
      <c r="AO356" s="21" t="s">
        <v>3262</v>
      </c>
      <c r="AP356" s="21" t="s">
        <v>3263</v>
      </c>
      <c r="AQ356" s="21" t="s">
        <v>3258</v>
      </c>
    </row>
    <row r="357" spans="1:44" ht="28.8" x14ac:dyDescent="0.3">
      <c r="A357" s="18" t="s">
        <v>5059</v>
      </c>
      <c r="B357" s="18">
        <v>308</v>
      </c>
      <c r="C357" s="18"/>
      <c r="D357" s="18">
        <v>1.3</v>
      </c>
      <c r="E357" s="18"/>
      <c r="F357" s="18" t="s">
        <v>6175</v>
      </c>
      <c r="G357" s="95">
        <v>20.07</v>
      </c>
      <c r="H357" s="19">
        <v>42472.472222222219</v>
      </c>
      <c r="I357" s="19">
        <v>42837.569444444445</v>
      </c>
      <c r="J357" s="1" t="s">
        <v>95</v>
      </c>
      <c r="K357" s="1" t="s">
        <v>1874</v>
      </c>
      <c r="L357" t="s">
        <v>4204</v>
      </c>
      <c r="M357" t="s">
        <v>4348</v>
      </c>
      <c r="N357" t="s">
        <v>1548</v>
      </c>
      <c r="O357" s="1" t="str">
        <f t="shared" si="38"/>
        <v>SF114_20_NW_2_NT2 [mV]</v>
      </c>
      <c r="Q357" s="59"/>
      <c r="S357" s="46"/>
      <c r="T357" s="46"/>
      <c r="Y357" s="59" t="s">
        <v>4867</v>
      </c>
      <c r="AB357" s="1">
        <v>-0.05</v>
      </c>
      <c r="AC357" s="1">
        <v>0.05</v>
      </c>
      <c r="AH357" t="s">
        <v>4227</v>
      </c>
      <c r="AI357">
        <v>652205.48860000004</v>
      </c>
      <c r="AJ357">
        <v>5772975.0669999998</v>
      </c>
      <c r="AN357" s="1" t="s">
        <v>3316</v>
      </c>
      <c r="AO357" s="21" t="s">
        <v>3262</v>
      </c>
      <c r="AP357" s="21" t="s">
        <v>3263</v>
      </c>
      <c r="AQ357" s="21" t="s">
        <v>3258</v>
      </c>
    </row>
    <row r="358" spans="1:44" x14ac:dyDescent="0.3">
      <c r="A358" s="20" t="s">
        <v>2252</v>
      </c>
      <c r="B358" s="18">
        <v>309</v>
      </c>
      <c r="C358" s="18"/>
      <c r="D358" s="18">
        <v>1.3</v>
      </c>
      <c r="E358" s="18"/>
      <c r="F358" s="18" t="s">
        <v>6175</v>
      </c>
      <c r="G358" s="18"/>
      <c r="H358" s="19">
        <v>41456.666666666664</v>
      </c>
      <c r="I358" s="19">
        <v>41745.569444444445</v>
      </c>
      <c r="J358" s="1" t="s">
        <v>95</v>
      </c>
      <c r="K358" s="1" t="s">
        <v>1874</v>
      </c>
      <c r="L358" s="1" t="s">
        <v>261</v>
      </c>
      <c r="M358" s="1" t="s">
        <v>4324</v>
      </c>
      <c r="N358" t="s">
        <v>1548</v>
      </c>
      <c r="O358" s="1" t="str">
        <f t="shared" si="38"/>
        <v>SF114_20_NE [mV]</v>
      </c>
      <c r="Q358" s="58" t="s">
        <v>5911</v>
      </c>
      <c r="R358" s="1" t="s">
        <v>5051</v>
      </c>
      <c r="S358" s="46" t="s">
        <v>4600</v>
      </c>
      <c r="T358" s="46"/>
      <c r="U358" s="1" t="s">
        <v>5049</v>
      </c>
      <c r="V358" s="1" t="s">
        <v>4543</v>
      </c>
      <c r="X358" s="1" t="str">
        <f>CONCATENATE("_",MID(M358,3,11))</f>
        <v>_114_20_NE</v>
      </c>
      <c r="Y358" s="59" t="s">
        <v>4867</v>
      </c>
      <c r="AB358" s="1">
        <v>0.1</v>
      </c>
      <c r="AC358" s="1">
        <v>0.75</v>
      </c>
      <c r="AI358">
        <v>652205.48860000004</v>
      </c>
      <c r="AJ358">
        <v>5772975.0669999998</v>
      </c>
      <c r="AN358" s="1" t="s">
        <v>3316</v>
      </c>
      <c r="AO358" s="21" t="s">
        <v>3262</v>
      </c>
      <c r="AP358" s="21" t="s">
        <v>3263</v>
      </c>
      <c r="AQ358" s="21" t="s">
        <v>3258</v>
      </c>
      <c r="AR358" s="1" t="s">
        <v>6439</v>
      </c>
    </row>
    <row r="359" spans="1:44" x14ac:dyDescent="0.3">
      <c r="A359" s="18" t="s">
        <v>2253</v>
      </c>
      <c r="B359" s="18">
        <v>310</v>
      </c>
      <c r="C359" s="18"/>
      <c r="D359" s="18">
        <v>1.3</v>
      </c>
      <c r="E359" s="18"/>
      <c r="F359" s="18" t="s">
        <v>6175</v>
      </c>
      <c r="G359" s="18"/>
      <c r="H359" s="19">
        <v>41456.666666666664</v>
      </c>
      <c r="I359" s="19">
        <v>41745.569444444445</v>
      </c>
      <c r="J359" s="1" t="s">
        <v>95</v>
      </c>
      <c r="K359" s="1" t="s">
        <v>1874</v>
      </c>
      <c r="L359" s="1" t="s">
        <v>262</v>
      </c>
      <c r="M359" t="s">
        <v>2463</v>
      </c>
      <c r="N359" t="s">
        <v>1548</v>
      </c>
      <c r="O359" s="1" t="str">
        <f t="shared" si="38"/>
        <v>SF114_20_W [mV]</v>
      </c>
      <c r="Q359" s="58" t="s">
        <v>5912</v>
      </c>
      <c r="R359" s="1" t="s">
        <v>5051</v>
      </c>
      <c r="S359" s="46" t="s">
        <v>4600</v>
      </c>
      <c r="T359" s="46"/>
      <c r="U359" s="1" t="s">
        <v>5049</v>
      </c>
      <c r="V359" s="1" t="s">
        <v>4543</v>
      </c>
      <c r="X359" s="1" t="str">
        <f>CONCATENATE("_",MID(M359,3,11))</f>
        <v>_114_20_W</v>
      </c>
      <c r="Y359" s="59" t="s">
        <v>4867</v>
      </c>
      <c r="AB359" s="1">
        <v>0.1</v>
      </c>
      <c r="AC359" s="1">
        <v>0.75</v>
      </c>
      <c r="AI359">
        <v>652205.48860000004</v>
      </c>
      <c r="AJ359">
        <v>5772975.0669999998</v>
      </c>
      <c r="AN359" s="1" t="s">
        <v>3316</v>
      </c>
      <c r="AO359" s="21" t="s">
        <v>3262</v>
      </c>
      <c r="AP359" s="21" t="s">
        <v>3263</v>
      </c>
      <c r="AQ359" s="21" t="s">
        <v>3258</v>
      </c>
      <c r="AR359" s="1" t="s">
        <v>6439</v>
      </c>
    </row>
    <row r="360" spans="1:44" x14ac:dyDescent="0.3">
      <c r="A360" s="18" t="s">
        <v>2254</v>
      </c>
      <c r="B360" s="18">
        <v>311</v>
      </c>
      <c r="C360" s="18"/>
      <c r="D360" s="18">
        <v>1.3</v>
      </c>
      <c r="E360" s="18"/>
      <c r="F360" s="18" t="s">
        <v>6175</v>
      </c>
      <c r="G360" s="18"/>
      <c r="H360" s="19">
        <v>41456.666666666664</v>
      </c>
      <c r="I360" s="19">
        <v>41745.569444444445</v>
      </c>
      <c r="J360" s="1" t="s">
        <v>95</v>
      </c>
      <c r="K360" s="1" t="s">
        <v>1874</v>
      </c>
      <c r="L360" s="1" t="s">
        <v>263</v>
      </c>
      <c r="M360" t="s">
        <v>2464</v>
      </c>
      <c r="N360" t="s">
        <v>1548</v>
      </c>
      <c r="O360" s="1" t="str">
        <f t="shared" si="38"/>
        <v>SF114_43_SE [mV]</v>
      </c>
      <c r="Q360" s="58" t="s">
        <v>5913</v>
      </c>
      <c r="R360" s="1" t="s">
        <v>5051</v>
      </c>
      <c r="S360" s="46" t="s">
        <v>4600</v>
      </c>
      <c r="T360" s="46"/>
      <c r="U360" s="1" t="s">
        <v>5049</v>
      </c>
      <c r="V360" s="1" t="s">
        <v>4543</v>
      </c>
      <c r="X360" s="1" t="str">
        <f>CONCATENATE("_",MID(M360,3,11))</f>
        <v>_114_43_SE</v>
      </c>
      <c r="Y360" s="59" t="s">
        <v>4867</v>
      </c>
      <c r="AB360" s="1">
        <v>0.1</v>
      </c>
      <c r="AC360" s="1">
        <v>0.75</v>
      </c>
      <c r="AI360">
        <v>652205.48860000004</v>
      </c>
      <c r="AJ360">
        <v>5772975.0669999998</v>
      </c>
      <c r="AN360" s="1" t="s">
        <v>3316</v>
      </c>
      <c r="AO360" s="21" t="s">
        <v>3262</v>
      </c>
      <c r="AP360" s="21" t="s">
        <v>3263</v>
      </c>
      <c r="AQ360" s="21" t="s">
        <v>3258</v>
      </c>
      <c r="AR360" s="1" t="s">
        <v>6439</v>
      </c>
    </row>
    <row r="361" spans="1:44" ht="28.8" x14ac:dyDescent="0.3">
      <c r="A361" s="18" t="s">
        <v>2255</v>
      </c>
      <c r="B361" s="18">
        <v>312</v>
      </c>
      <c r="C361" s="18"/>
      <c r="D361" s="18">
        <v>1.3</v>
      </c>
      <c r="E361" s="18"/>
      <c r="F361" s="18" t="s">
        <v>6175</v>
      </c>
      <c r="G361" s="18"/>
      <c r="H361" s="19">
        <v>41456.666666666664</v>
      </c>
      <c r="I361" s="19">
        <v>41745.569444444445</v>
      </c>
      <c r="J361" s="1" t="s">
        <v>95</v>
      </c>
      <c r="K361" s="1" t="s">
        <v>1874</v>
      </c>
      <c r="L361" s="1" t="s">
        <v>264</v>
      </c>
      <c r="M361" t="s">
        <v>2997</v>
      </c>
      <c r="N361" t="s">
        <v>1548</v>
      </c>
      <c r="O361" s="1" t="str">
        <f t="shared" si="38"/>
        <v>SF114_43_SE_NT1 [mV]</v>
      </c>
      <c r="Q361" s="59"/>
      <c r="S361" s="46"/>
      <c r="T361" s="46"/>
      <c r="Y361" s="59" t="s">
        <v>4867</v>
      </c>
      <c r="AI361">
        <v>652205.48860000004</v>
      </c>
      <c r="AJ361">
        <v>5772975.0669999998</v>
      </c>
      <c r="AN361" s="1" t="s">
        <v>3316</v>
      </c>
      <c r="AO361" s="21" t="s">
        <v>3262</v>
      </c>
      <c r="AP361" s="21" t="s">
        <v>3263</v>
      </c>
      <c r="AQ361" s="21" t="s">
        <v>3258</v>
      </c>
    </row>
    <row r="362" spans="1:44" ht="28.8" x14ac:dyDescent="0.3">
      <c r="A362" s="18" t="s">
        <v>2256</v>
      </c>
      <c r="B362" s="18">
        <v>313</v>
      </c>
      <c r="C362" s="18"/>
      <c r="D362" s="18">
        <v>1.3</v>
      </c>
      <c r="E362" s="18"/>
      <c r="F362" s="18" t="s">
        <v>6175</v>
      </c>
      <c r="G362" s="18"/>
      <c r="H362" s="19">
        <v>41456.666666666664</v>
      </c>
      <c r="I362" s="19">
        <v>41745.569444444445</v>
      </c>
      <c r="J362" s="1" t="s">
        <v>95</v>
      </c>
      <c r="K362" s="1" t="s">
        <v>1874</v>
      </c>
      <c r="L362" s="1" t="s">
        <v>265</v>
      </c>
      <c r="M362" t="s">
        <v>2998</v>
      </c>
      <c r="N362" t="s">
        <v>1548</v>
      </c>
      <c r="O362" s="1" t="str">
        <f t="shared" si="38"/>
        <v>SF114_43_SE_NT2 [mV]</v>
      </c>
      <c r="Q362" s="59"/>
      <c r="S362" s="46"/>
      <c r="T362" s="46"/>
      <c r="Y362" s="59" t="s">
        <v>4867</v>
      </c>
      <c r="AI362">
        <v>652205.48860000004</v>
      </c>
      <c r="AJ362">
        <v>5772975.0669999998</v>
      </c>
      <c r="AN362" s="1" t="s">
        <v>3316</v>
      </c>
      <c r="AO362" s="21" t="s">
        <v>3262</v>
      </c>
      <c r="AP362" s="21" t="s">
        <v>3263</v>
      </c>
      <c r="AQ362" s="21" t="s">
        <v>3258</v>
      </c>
    </row>
    <row r="363" spans="1:44" ht="28.8" x14ac:dyDescent="0.3">
      <c r="A363" s="18" t="s">
        <v>2167</v>
      </c>
      <c r="B363" s="18">
        <v>314</v>
      </c>
      <c r="C363" s="18"/>
      <c r="D363" s="18">
        <v>1.3</v>
      </c>
      <c r="E363" s="18"/>
      <c r="F363" s="18" t="s">
        <v>6176</v>
      </c>
      <c r="G363" s="95">
        <v>61.5</v>
      </c>
      <c r="H363" s="19">
        <v>42117.513888888891</v>
      </c>
      <c r="I363" s="19">
        <v>42313.5</v>
      </c>
      <c r="J363" s="1" t="s">
        <v>95</v>
      </c>
      <c r="K363" s="1" t="s">
        <v>1874</v>
      </c>
      <c r="L363" t="s">
        <v>2142</v>
      </c>
      <c r="M363" t="s">
        <v>2156</v>
      </c>
      <c r="N363" t="s">
        <v>1548</v>
      </c>
      <c r="O363" s="1" t="str">
        <f t="shared" si="38"/>
        <v>SF143_20_N [mV]</v>
      </c>
      <c r="Q363" s="58" t="s">
        <v>5914</v>
      </c>
      <c r="R363" s="1" t="s">
        <v>5051</v>
      </c>
      <c r="S363" s="46" t="s">
        <v>4600</v>
      </c>
      <c r="T363" s="46"/>
      <c r="U363" s="1" t="s">
        <v>5049</v>
      </c>
      <c r="V363" s="1" t="s">
        <v>4543</v>
      </c>
      <c r="X363" s="1" t="str">
        <f>CONCATENATE("_",MID(M363,3,11))</f>
        <v>_143_20_N</v>
      </c>
      <c r="Y363" s="59" t="s">
        <v>4868</v>
      </c>
      <c r="AB363" s="1">
        <v>0.1</v>
      </c>
      <c r="AC363" s="1">
        <v>0.75</v>
      </c>
      <c r="AH363" s="1" t="s">
        <v>2179</v>
      </c>
      <c r="AI363">
        <v>652188.15919999999</v>
      </c>
      <c r="AJ363">
        <v>5772974.5269999998</v>
      </c>
      <c r="AN363" s="1" t="s">
        <v>3316</v>
      </c>
      <c r="AO363" s="21" t="s">
        <v>3262</v>
      </c>
      <c r="AP363" s="21" t="s">
        <v>3263</v>
      </c>
      <c r="AQ363" s="21" t="s">
        <v>3258</v>
      </c>
      <c r="AR363" s="1" t="s">
        <v>6439</v>
      </c>
    </row>
    <row r="364" spans="1:44" ht="28.8" x14ac:dyDescent="0.3">
      <c r="A364" s="18" t="s">
        <v>2168</v>
      </c>
      <c r="B364" s="18">
        <v>315</v>
      </c>
      <c r="C364" s="18"/>
      <c r="D364" s="18">
        <v>1.3</v>
      </c>
      <c r="E364" s="18"/>
      <c r="F364" s="18" t="s">
        <v>6176</v>
      </c>
      <c r="G364" s="95">
        <v>61.5</v>
      </c>
      <c r="H364" s="19">
        <v>42117.513888888891</v>
      </c>
      <c r="I364" s="19">
        <v>42313.5</v>
      </c>
      <c r="J364" s="1" t="s">
        <v>95</v>
      </c>
      <c r="K364" s="1" t="s">
        <v>1874</v>
      </c>
      <c r="L364" t="s">
        <v>2143</v>
      </c>
      <c r="M364" t="s">
        <v>2999</v>
      </c>
      <c r="N364" s="1" t="s">
        <v>1548</v>
      </c>
      <c r="O364" s="1" t="str">
        <f t="shared" si="38"/>
        <v>SF143_20_N_NT1 [mV]</v>
      </c>
      <c r="Q364" s="59"/>
      <c r="S364" s="46"/>
      <c r="T364" s="46"/>
      <c r="Y364" s="59" t="s">
        <v>4868</v>
      </c>
      <c r="AH364" s="1" t="s">
        <v>2179</v>
      </c>
      <c r="AI364">
        <v>652188.15919999999</v>
      </c>
      <c r="AJ364">
        <v>5772974.5269999998</v>
      </c>
      <c r="AN364" s="1" t="s">
        <v>3316</v>
      </c>
      <c r="AO364" s="21" t="s">
        <v>3262</v>
      </c>
      <c r="AP364" s="21" t="s">
        <v>3263</v>
      </c>
      <c r="AQ364" s="21" t="s">
        <v>3258</v>
      </c>
    </row>
    <row r="365" spans="1:44" ht="28.8" x14ac:dyDescent="0.3">
      <c r="A365" s="18" t="s">
        <v>2169</v>
      </c>
      <c r="B365" s="18">
        <v>316</v>
      </c>
      <c r="C365" s="18"/>
      <c r="D365" s="18">
        <v>1.3</v>
      </c>
      <c r="E365" s="18"/>
      <c r="F365" s="18" t="s">
        <v>6176</v>
      </c>
      <c r="G365" s="95">
        <v>61.5</v>
      </c>
      <c r="H365" s="19">
        <v>42117.513888888891</v>
      </c>
      <c r="I365" s="19">
        <v>42313.5</v>
      </c>
      <c r="J365" s="1" t="s">
        <v>95</v>
      </c>
      <c r="K365" s="1" t="s">
        <v>1874</v>
      </c>
      <c r="L365" t="s">
        <v>2144</v>
      </c>
      <c r="M365" t="s">
        <v>3000</v>
      </c>
      <c r="N365" s="1" t="s">
        <v>1548</v>
      </c>
      <c r="O365" s="1" t="str">
        <f t="shared" si="38"/>
        <v>SF143_20_N_NT2 [mV]</v>
      </c>
      <c r="Q365" s="59"/>
      <c r="S365" s="46"/>
      <c r="T365" s="46"/>
      <c r="Y365" s="59" t="s">
        <v>4868</v>
      </c>
      <c r="AH365" s="1" t="s">
        <v>2179</v>
      </c>
      <c r="AI365">
        <v>652188.15919999999</v>
      </c>
      <c r="AJ365">
        <v>5772974.5269999998</v>
      </c>
      <c r="AN365" s="1" t="s">
        <v>3316</v>
      </c>
      <c r="AO365" s="21" t="s">
        <v>3262</v>
      </c>
      <c r="AP365" s="21" t="s">
        <v>3263</v>
      </c>
      <c r="AQ365" s="21" t="s">
        <v>3258</v>
      </c>
    </row>
    <row r="366" spans="1:44" x14ac:dyDescent="0.3">
      <c r="A366" s="20" t="s">
        <v>2257</v>
      </c>
      <c r="B366" s="18">
        <v>317</v>
      </c>
      <c r="C366" s="18"/>
      <c r="D366" s="18">
        <v>1.3</v>
      </c>
      <c r="E366" s="18"/>
      <c r="F366" s="18" t="s">
        <v>6176</v>
      </c>
      <c r="G366" s="95">
        <v>60.87</v>
      </c>
      <c r="H366" s="19">
        <v>41745.583333333336</v>
      </c>
      <c r="I366" s="19">
        <v>42117.5</v>
      </c>
      <c r="J366" s="1" t="s">
        <v>95</v>
      </c>
      <c r="K366" s="1" t="s">
        <v>1874</v>
      </c>
      <c r="L366" t="s">
        <v>266</v>
      </c>
      <c r="M366" s="6" t="s">
        <v>266</v>
      </c>
      <c r="N366" s="1" t="s">
        <v>1548</v>
      </c>
      <c r="O366" s="1" t="str">
        <f t="shared" si="38"/>
        <v>SF143_20_W [mV]</v>
      </c>
      <c r="Q366" s="58" t="s">
        <v>5915</v>
      </c>
      <c r="R366" s="1" t="s">
        <v>5051</v>
      </c>
      <c r="S366" s="46" t="s">
        <v>4600</v>
      </c>
      <c r="T366" s="46"/>
      <c r="U366" s="1" t="s">
        <v>5049</v>
      </c>
      <c r="V366" s="1" t="s">
        <v>4543</v>
      </c>
      <c r="X366" s="1" t="str">
        <f>CONCATENATE("_",MID(M366,3,11))</f>
        <v>_143_20_W</v>
      </c>
      <c r="Y366" s="59" t="s">
        <v>4868</v>
      </c>
      <c r="AB366" s="1">
        <v>0.1</v>
      </c>
      <c r="AC366" s="1">
        <v>0.75</v>
      </c>
      <c r="AI366">
        <v>652188.15919999999</v>
      </c>
      <c r="AJ366">
        <v>5772974.5269999998</v>
      </c>
      <c r="AN366" s="1" t="s">
        <v>3316</v>
      </c>
      <c r="AO366" s="21" t="s">
        <v>3262</v>
      </c>
      <c r="AP366" s="21" t="s">
        <v>3263</v>
      </c>
      <c r="AQ366" s="21" t="s">
        <v>3258</v>
      </c>
      <c r="AR366" s="1" t="s">
        <v>6439</v>
      </c>
    </row>
    <row r="367" spans="1:44" x14ac:dyDescent="0.3">
      <c r="A367" s="20" t="s">
        <v>2258</v>
      </c>
      <c r="B367" s="18">
        <v>318</v>
      </c>
      <c r="C367" s="18"/>
      <c r="D367" s="18">
        <v>1.3</v>
      </c>
      <c r="E367" s="18"/>
      <c r="F367" s="18" t="s">
        <v>6176</v>
      </c>
      <c r="G367" s="95">
        <v>60.87</v>
      </c>
      <c r="H367" s="19">
        <v>41745.583333333336</v>
      </c>
      <c r="I367" s="19">
        <v>42117.5</v>
      </c>
      <c r="J367" s="1" t="s">
        <v>95</v>
      </c>
      <c r="K367" s="1" t="s">
        <v>1874</v>
      </c>
      <c r="L367" t="s">
        <v>267</v>
      </c>
      <c r="M367" s="6" t="s">
        <v>267</v>
      </c>
      <c r="N367" s="1" t="s">
        <v>1548</v>
      </c>
      <c r="O367" s="1" t="str">
        <f t="shared" si="38"/>
        <v>SF143_43_E [mV]</v>
      </c>
      <c r="Q367" s="58" t="s">
        <v>5916</v>
      </c>
      <c r="R367" s="1" t="s">
        <v>5051</v>
      </c>
      <c r="S367" s="46" t="s">
        <v>4600</v>
      </c>
      <c r="T367" s="46"/>
      <c r="U367" s="1" t="s">
        <v>5049</v>
      </c>
      <c r="V367" s="1" t="s">
        <v>4543</v>
      </c>
      <c r="X367" s="1" t="str">
        <f>CONCATENATE("_",MID(M367,3,11))</f>
        <v>_143_43_E</v>
      </c>
      <c r="Y367" s="59" t="s">
        <v>4868</v>
      </c>
      <c r="AB367" s="1">
        <v>0.1</v>
      </c>
      <c r="AC367" s="1">
        <v>0.75</v>
      </c>
      <c r="AI367">
        <v>652188.15919999999</v>
      </c>
      <c r="AJ367">
        <v>5772974.5269999998</v>
      </c>
      <c r="AN367" s="1" t="s">
        <v>3316</v>
      </c>
      <c r="AO367" s="21" t="s">
        <v>3262</v>
      </c>
      <c r="AP367" s="21" t="s">
        <v>3263</v>
      </c>
      <c r="AQ367" s="21" t="s">
        <v>3258</v>
      </c>
      <c r="AR367" s="1" t="s">
        <v>6439</v>
      </c>
    </row>
    <row r="368" spans="1:44" ht="28.8" x14ac:dyDescent="0.3">
      <c r="A368" s="20" t="s">
        <v>2259</v>
      </c>
      <c r="B368" s="18">
        <v>319</v>
      </c>
      <c r="C368" s="18"/>
      <c r="D368" s="18">
        <v>1.3</v>
      </c>
      <c r="E368" s="18"/>
      <c r="F368" s="18" t="s">
        <v>6176</v>
      </c>
      <c r="G368" s="95">
        <v>60.87</v>
      </c>
      <c r="H368" s="19">
        <v>41745.583333333336</v>
      </c>
      <c r="I368" s="19">
        <v>42117.5</v>
      </c>
      <c r="J368" s="1" t="s">
        <v>95</v>
      </c>
      <c r="K368" s="1" t="s">
        <v>1874</v>
      </c>
      <c r="L368" t="s">
        <v>268</v>
      </c>
      <c r="M368" s="6" t="s">
        <v>2985</v>
      </c>
      <c r="N368" s="1" t="s">
        <v>1548</v>
      </c>
      <c r="O368" s="1" t="str">
        <f t="shared" si="38"/>
        <v>SF143_43_E_NT1 [mV]</v>
      </c>
      <c r="Q368" s="59"/>
      <c r="S368" s="46"/>
      <c r="T368" s="46"/>
      <c r="Y368" s="59" t="s">
        <v>4868</v>
      </c>
      <c r="AI368">
        <v>652188.15919999999</v>
      </c>
      <c r="AJ368">
        <v>5772974.5269999998</v>
      </c>
      <c r="AN368" s="1" t="s">
        <v>3316</v>
      </c>
      <c r="AO368" s="21" t="s">
        <v>3262</v>
      </c>
      <c r="AP368" s="21" t="s">
        <v>3263</v>
      </c>
      <c r="AQ368" s="21" t="s">
        <v>3258</v>
      </c>
    </row>
    <row r="369" spans="1:44" ht="28.8" x14ac:dyDescent="0.3">
      <c r="A369" s="20" t="s">
        <v>2260</v>
      </c>
      <c r="B369" s="18">
        <v>320</v>
      </c>
      <c r="C369" s="18"/>
      <c r="D369" s="18">
        <v>1.3</v>
      </c>
      <c r="E369" s="18"/>
      <c r="F369" s="18" t="s">
        <v>6176</v>
      </c>
      <c r="G369" s="95">
        <v>60.87</v>
      </c>
      <c r="H369" s="19">
        <v>41745.583333333336</v>
      </c>
      <c r="I369" s="19">
        <v>42117.5</v>
      </c>
      <c r="J369" s="1" t="s">
        <v>95</v>
      </c>
      <c r="K369" s="1" t="s">
        <v>1874</v>
      </c>
      <c r="L369" t="s">
        <v>269</v>
      </c>
      <c r="M369" s="6" t="s">
        <v>2986</v>
      </c>
      <c r="N369" s="1" t="s">
        <v>1548</v>
      </c>
      <c r="O369" s="1" t="str">
        <f t="shared" si="38"/>
        <v>SF143_43_E_NT2 [mV]</v>
      </c>
      <c r="Q369" s="59"/>
      <c r="S369" s="46"/>
      <c r="T369" s="46"/>
      <c r="Y369" s="59" t="s">
        <v>4868</v>
      </c>
      <c r="AI369">
        <v>652188.15919999999</v>
      </c>
      <c r="AJ369">
        <v>5772974.5269999998</v>
      </c>
      <c r="AN369" s="1" t="s">
        <v>3316</v>
      </c>
      <c r="AO369" s="21" t="s">
        <v>3262</v>
      </c>
      <c r="AP369" s="21" t="s">
        <v>3263</v>
      </c>
      <c r="AQ369" s="21" t="s">
        <v>3258</v>
      </c>
    </row>
    <row r="370" spans="1:44" x14ac:dyDescent="0.3">
      <c r="A370" s="18" t="s">
        <v>2261</v>
      </c>
      <c r="B370" s="18">
        <v>321</v>
      </c>
      <c r="C370" s="18"/>
      <c r="D370" s="18">
        <v>1.3</v>
      </c>
      <c r="E370" s="18"/>
      <c r="F370" s="18"/>
      <c r="G370" s="18"/>
      <c r="H370" s="19">
        <v>41456.666666666664</v>
      </c>
      <c r="I370" s="7">
        <v>41606</v>
      </c>
      <c r="J370" s="1" t="s">
        <v>95</v>
      </c>
      <c r="K370" s="1" t="s">
        <v>1874</v>
      </c>
      <c r="L370" s="1" t="s">
        <v>270</v>
      </c>
      <c r="M370" t="s">
        <v>2465</v>
      </c>
      <c r="N370" t="s">
        <v>1548</v>
      </c>
      <c r="O370" s="1" t="str">
        <f t="shared" si="38"/>
        <v>SF151_10_NW [mV]</v>
      </c>
      <c r="Q370" s="58" t="s">
        <v>5917</v>
      </c>
      <c r="R370" s="1" t="s">
        <v>5051</v>
      </c>
      <c r="S370" s="46" t="s">
        <v>4600</v>
      </c>
      <c r="T370" s="46"/>
      <c r="U370" s="1" t="s">
        <v>5049</v>
      </c>
      <c r="V370" s="1" t="s">
        <v>4543</v>
      </c>
      <c r="X370" s="1" t="str">
        <f t="shared" ref="X370:X375" si="41">CONCATENATE("_",MID(M370,3,11))</f>
        <v>_151_10_NW</v>
      </c>
      <c r="Y370" s="59" t="s">
        <v>4869</v>
      </c>
      <c r="AB370" s="1">
        <v>0.1</v>
      </c>
      <c r="AC370" s="1">
        <v>0.75</v>
      </c>
      <c r="AI370">
        <v>652175.48840000003</v>
      </c>
      <c r="AJ370">
        <v>5772974.0080000004</v>
      </c>
      <c r="AN370" s="1" t="s">
        <v>3316</v>
      </c>
      <c r="AO370" s="21" t="s">
        <v>3262</v>
      </c>
      <c r="AP370" s="21" t="s">
        <v>3263</v>
      </c>
      <c r="AQ370" s="21" t="s">
        <v>3258</v>
      </c>
      <c r="AR370" s="1" t="s">
        <v>6439</v>
      </c>
    </row>
    <row r="371" spans="1:44" x14ac:dyDescent="0.3">
      <c r="A371" s="18" t="s">
        <v>2262</v>
      </c>
      <c r="B371" s="18">
        <v>322</v>
      </c>
      <c r="C371" s="18"/>
      <c r="D371" s="18">
        <v>1.3</v>
      </c>
      <c r="E371" s="18"/>
      <c r="F371" s="18"/>
      <c r="G371" s="18"/>
      <c r="H371" s="19">
        <v>41456.666666666664</v>
      </c>
      <c r="I371" s="7">
        <v>41606</v>
      </c>
      <c r="J371" s="1" t="s">
        <v>95</v>
      </c>
      <c r="K371" s="1" t="s">
        <v>1874</v>
      </c>
      <c r="L371" s="1" t="s">
        <v>271</v>
      </c>
      <c r="M371" t="s">
        <v>2466</v>
      </c>
      <c r="N371" t="s">
        <v>1548</v>
      </c>
      <c r="O371" s="1" t="str">
        <f t="shared" si="38"/>
        <v>SF151_10_SE [mV]</v>
      </c>
      <c r="Q371" s="58" t="s">
        <v>5918</v>
      </c>
      <c r="R371" s="1" t="s">
        <v>5051</v>
      </c>
      <c r="S371" s="46" t="s">
        <v>4600</v>
      </c>
      <c r="T371" s="46"/>
      <c r="U371" s="1" t="s">
        <v>5049</v>
      </c>
      <c r="V371" s="1" t="s">
        <v>4543</v>
      </c>
      <c r="X371" s="1" t="str">
        <f t="shared" si="41"/>
        <v>_151_10_SE</v>
      </c>
      <c r="Y371" s="59" t="s">
        <v>4869</v>
      </c>
      <c r="AB371" s="1">
        <v>0.1</v>
      </c>
      <c r="AC371" s="1">
        <v>0.75</v>
      </c>
      <c r="AI371">
        <v>652175.48840000003</v>
      </c>
      <c r="AJ371">
        <v>5772974.0080000004</v>
      </c>
      <c r="AN371" s="1" t="s">
        <v>3316</v>
      </c>
      <c r="AO371" s="21" t="s">
        <v>3262</v>
      </c>
      <c r="AP371" s="21" t="s">
        <v>3263</v>
      </c>
      <c r="AQ371" s="21" t="s">
        <v>3258</v>
      </c>
      <c r="AR371" s="1" t="s">
        <v>6439</v>
      </c>
    </row>
    <row r="372" spans="1:44" x14ac:dyDescent="0.3">
      <c r="A372" s="18" t="s">
        <v>2263</v>
      </c>
      <c r="B372" s="18">
        <v>323</v>
      </c>
      <c r="C372" s="18"/>
      <c r="D372" s="18">
        <v>1.3</v>
      </c>
      <c r="E372" s="18"/>
      <c r="F372" s="18"/>
      <c r="G372" s="18"/>
      <c r="H372" s="19">
        <v>41456.666666666664</v>
      </c>
      <c r="I372" s="7">
        <v>41606</v>
      </c>
      <c r="J372" s="1" t="s">
        <v>95</v>
      </c>
      <c r="K372" s="1" t="s">
        <v>1874</v>
      </c>
      <c r="L372" s="1" t="s">
        <v>272</v>
      </c>
      <c r="M372" t="s">
        <v>2467</v>
      </c>
      <c r="N372" t="s">
        <v>1548</v>
      </c>
      <c r="O372" s="1" t="str">
        <f t="shared" si="38"/>
        <v>SF151_20_SW [mV]</v>
      </c>
      <c r="Q372" s="58" t="s">
        <v>5919</v>
      </c>
      <c r="R372" s="1" t="s">
        <v>5051</v>
      </c>
      <c r="S372" s="46" t="s">
        <v>4600</v>
      </c>
      <c r="T372" s="46"/>
      <c r="U372" s="1" t="s">
        <v>5049</v>
      </c>
      <c r="V372" s="1" t="s">
        <v>4543</v>
      </c>
      <c r="X372" s="1" t="str">
        <f t="shared" si="41"/>
        <v>_151_20_SW</v>
      </c>
      <c r="Y372" s="59" t="s">
        <v>4869</v>
      </c>
      <c r="AB372" s="1">
        <v>0.1</v>
      </c>
      <c r="AC372" s="1">
        <v>0.75</v>
      </c>
      <c r="AI372">
        <v>652175.48840000003</v>
      </c>
      <c r="AJ372">
        <v>5772974.0080000004</v>
      </c>
      <c r="AN372" s="1" t="s">
        <v>3316</v>
      </c>
      <c r="AO372" s="21" t="s">
        <v>3262</v>
      </c>
      <c r="AP372" s="21" t="s">
        <v>3263</v>
      </c>
      <c r="AQ372" s="21" t="s">
        <v>3258</v>
      </c>
      <c r="AR372" s="1" t="s">
        <v>6439</v>
      </c>
    </row>
    <row r="373" spans="1:44" x14ac:dyDescent="0.3">
      <c r="A373" s="18" t="s">
        <v>2264</v>
      </c>
      <c r="B373" s="18">
        <v>324</v>
      </c>
      <c r="C373" s="18"/>
      <c r="D373" s="18">
        <v>1.3</v>
      </c>
      <c r="E373" s="18"/>
      <c r="F373" s="18"/>
      <c r="G373" s="18"/>
      <c r="H373" s="19">
        <v>41456.666666666664</v>
      </c>
      <c r="I373" s="7">
        <v>41606</v>
      </c>
      <c r="J373" s="1" t="s">
        <v>95</v>
      </c>
      <c r="K373" s="1" t="s">
        <v>1874</v>
      </c>
      <c r="L373" s="1" t="s">
        <v>273</v>
      </c>
      <c r="M373" t="s">
        <v>2468</v>
      </c>
      <c r="N373" t="s">
        <v>1548</v>
      </c>
      <c r="O373" s="1" t="str">
        <f t="shared" si="38"/>
        <v>SF151_30_S [mV]</v>
      </c>
      <c r="Q373" s="58" t="s">
        <v>5920</v>
      </c>
      <c r="R373" s="1" t="s">
        <v>5051</v>
      </c>
      <c r="S373" s="46" t="s">
        <v>4600</v>
      </c>
      <c r="T373" s="46"/>
      <c r="U373" s="1" t="s">
        <v>5049</v>
      </c>
      <c r="V373" s="1" t="s">
        <v>4543</v>
      </c>
      <c r="X373" s="1" t="str">
        <f t="shared" si="41"/>
        <v>_151_30_S</v>
      </c>
      <c r="Y373" s="59" t="s">
        <v>4869</v>
      </c>
      <c r="AB373" s="1">
        <v>0.1</v>
      </c>
      <c r="AC373" s="1">
        <v>0.75</v>
      </c>
      <c r="AI373">
        <v>652175.48840000003</v>
      </c>
      <c r="AJ373">
        <v>5772974.0080000004</v>
      </c>
      <c r="AN373" s="1" t="s">
        <v>3316</v>
      </c>
      <c r="AO373" s="21" t="s">
        <v>3262</v>
      </c>
      <c r="AP373" s="21" t="s">
        <v>3263</v>
      </c>
      <c r="AQ373" s="21" t="s">
        <v>3258</v>
      </c>
      <c r="AR373" s="1" t="s">
        <v>6439</v>
      </c>
    </row>
    <row r="374" spans="1:44" x14ac:dyDescent="0.3">
      <c r="A374" s="18" t="s">
        <v>2265</v>
      </c>
      <c r="B374" s="18">
        <v>325</v>
      </c>
      <c r="C374" s="18"/>
      <c r="D374" s="18">
        <v>1.3</v>
      </c>
      <c r="E374" s="18"/>
      <c r="F374" s="18"/>
      <c r="G374" s="18"/>
      <c r="H374" s="23">
        <v>41466</v>
      </c>
      <c r="I374" s="7">
        <v>41606</v>
      </c>
      <c r="J374" s="1" t="s">
        <v>95</v>
      </c>
      <c r="K374" s="1" t="s">
        <v>1874</v>
      </c>
      <c r="L374" s="1" t="s">
        <v>274</v>
      </c>
      <c r="M374" t="s">
        <v>2469</v>
      </c>
      <c r="N374" t="s">
        <v>1548</v>
      </c>
      <c r="O374" s="1" t="str">
        <f t="shared" si="38"/>
        <v>SF151_40_NE [mV]</v>
      </c>
      <c r="Q374" s="58" t="s">
        <v>5921</v>
      </c>
      <c r="R374" s="1" t="s">
        <v>5051</v>
      </c>
      <c r="S374" s="46" t="s">
        <v>4600</v>
      </c>
      <c r="T374" s="46"/>
      <c r="U374" s="1" t="s">
        <v>5049</v>
      </c>
      <c r="V374" s="1" t="s">
        <v>4543</v>
      </c>
      <c r="X374" s="1" t="str">
        <f t="shared" si="41"/>
        <v>_151_40_NE</v>
      </c>
      <c r="Y374" s="59" t="s">
        <v>4869</v>
      </c>
      <c r="AB374" s="1">
        <v>0.1</v>
      </c>
      <c r="AC374" s="1">
        <v>0.75</v>
      </c>
      <c r="AI374">
        <v>652175.48840000003</v>
      </c>
      <c r="AJ374">
        <v>5772974.0080000004</v>
      </c>
      <c r="AN374" s="1" t="s">
        <v>3316</v>
      </c>
      <c r="AO374" s="21" t="s">
        <v>3262</v>
      </c>
      <c r="AP374" s="21" t="s">
        <v>3263</v>
      </c>
      <c r="AQ374" s="21" t="s">
        <v>3258</v>
      </c>
      <c r="AR374" s="1" t="s">
        <v>6439</v>
      </c>
    </row>
    <row r="375" spans="1:44" ht="28.8" x14ac:dyDescent="0.3">
      <c r="A375" s="18" t="s">
        <v>2170</v>
      </c>
      <c r="B375" s="18">
        <v>326</v>
      </c>
      <c r="C375" s="18"/>
      <c r="D375" s="18">
        <v>1.3</v>
      </c>
      <c r="E375" s="18"/>
      <c r="F375" s="18" t="s">
        <v>6176</v>
      </c>
      <c r="G375" s="95">
        <v>23.2</v>
      </c>
      <c r="H375" s="19">
        <v>42117.513888888891</v>
      </c>
      <c r="I375" s="19">
        <v>42313.5</v>
      </c>
      <c r="J375" s="1" t="s">
        <v>95</v>
      </c>
      <c r="K375" s="1" t="s">
        <v>1874</v>
      </c>
      <c r="L375" t="s">
        <v>2145</v>
      </c>
      <c r="M375" t="s">
        <v>2157</v>
      </c>
      <c r="N375" s="1" t="s">
        <v>1548</v>
      </c>
      <c r="O375" s="1" t="str">
        <f t="shared" si="38"/>
        <v>SF158_20_ENE [mV]</v>
      </c>
      <c r="Q375" s="58" t="s">
        <v>5922</v>
      </c>
      <c r="R375" s="1" t="s">
        <v>5051</v>
      </c>
      <c r="S375" s="46" t="s">
        <v>4600</v>
      </c>
      <c r="T375" s="46"/>
      <c r="U375" s="1" t="s">
        <v>5049</v>
      </c>
      <c r="V375" s="1" t="s">
        <v>4543</v>
      </c>
      <c r="X375" s="1" t="str">
        <f t="shared" si="41"/>
        <v>_158_20_ENE</v>
      </c>
      <c r="Y375" s="59" t="s">
        <v>4870</v>
      </c>
      <c r="AB375" s="1">
        <v>0.1</v>
      </c>
      <c r="AC375" s="1">
        <v>0.75</v>
      </c>
      <c r="AH375" s="1" t="s">
        <v>2179</v>
      </c>
      <c r="AI375">
        <v>652178.62109999999</v>
      </c>
      <c r="AJ375">
        <v>5772966.6600000001</v>
      </c>
      <c r="AN375" s="1" t="s">
        <v>3316</v>
      </c>
      <c r="AO375" s="21" t="s">
        <v>3262</v>
      </c>
      <c r="AP375" s="21" t="s">
        <v>3263</v>
      </c>
      <c r="AQ375" s="21" t="s">
        <v>3258</v>
      </c>
      <c r="AR375" s="1" t="s">
        <v>6439</v>
      </c>
    </row>
    <row r="376" spans="1:44" ht="28.8" x14ac:dyDescent="0.3">
      <c r="A376" s="18" t="s">
        <v>2171</v>
      </c>
      <c r="B376" s="18">
        <v>327</v>
      </c>
      <c r="C376" s="18"/>
      <c r="D376" s="18">
        <v>1.3</v>
      </c>
      <c r="E376" s="18"/>
      <c r="F376" s="18" t="s">
        <v>6176</v>
      </c>
      <c r="G376" s="95">
        <v>23.2</v>
      </c>
      <c r="H376" s="19">
        <v>42117.513888888891</v>
      </c>
      <c r="I376" s="19">
        <v>42313.5</v>
      </c>
      <c r="J376" s="1" t="s">
        <v>95</v>
      </c>
      <c r="K376" s="1" t="s">
        <v>1874</v>
      </c>
      <c r="L376" t="s">
        <v>2146</v>
      </c>
      <c r="M376" t="s">
        <v>3001</v>
      </c>
      <c r="N376" s="1" t="s">
        <v>1548</v>
      </c>
      <c r="O376" s="1" t="str">
        <f t="shared" si="38"/>
        <v>SF158_20_ENE_NT1 [mV]</v>
      </c>
      <c r="Q376" s="59"/>
      <c r="S376" s="46"/>
      <c r="T376" s="46"/>
      <c r="Y376" s="59" t="s">
        <v>4870</v>
      </c>
      <c r="AH376" s="1" t="s">
        <v>2179</v>
      </c>
      <c r="AI376">
        <v>652178.62109999999</v>
      </c>
      <c r="AJ376">
        <v>5772966.6600000001</v>
      </c>
      <c r="AN376" s="1" t="s">
        <v>3316</v>
      </c>
      <c r="AO376" s="21" t="s">
        <v>3262</v>
      </c>
      <c r="AP376" s="21" t="s">
        <v>3263</v>
      </c>
      <c r="AQ376" s="21" t="s">
        <v>3258</v>
      </c>
    </row>
    <row r="377" spans="1:44" ht="28.8" x14ac:dyDescent="0.3">
      <c r="A377" s="18" t="s">
        <v>2172</v>
      </c>
      <c r="B377" s="18">
        <v>328</v>
      </c>
      <c r="C377" s="18"/>
      <c r="D377" s="18">
        <v>1.3</v>
      </c>
      <c r="E377" s="18"/>
      <c r="F377" s="18" t="s">
        <v>6176</v>
      </c>
      <c r="G377" s="95">
        <v>23.2</v>
      </c>
      <c r="H377" s="19">
        <v>42117.513888888891</v>
      </c>
      <c r="I377" s="19">
        <v>42313.5</v>
      </c>
      <c r="J377" s="1" t="s">
        <v>95</v>
      </c>
      <c r="K377" s="1" t="s">
        <v>1874</v>
      </c>
      <c r="L377" t="s">
        <v>2147</v>
      </c>
      <c r="M377" t="s">
        <v>3002</v>
      </c>
      <c r="N377" s="1" t="s">
        <v>1548</v>
      </c>
      <c r="O377" s="1" t="str">
        <f t="shared" si="38"/>
        <v>SF158_20_ENE_NT2 [mV]</v>
      </c>
      <c r="Q377" s="59"/>
      <c r="S377" s="46"/>
      <c r="T377" s="46"/>
      <c r="Y377" s="59" t="s">
        <v>4870</v>
      </c>
      <c r="AH377" s="1" t="s">
        <v>2179</v>
      </c>
      <c r="AI377">
        <v>652178.62109999999</v>
      </c>
      <c r="AJ377">
        <v>5772966.6600000001</v>
      </c>
      <c r="AN377" s="1" t="s">
        <v>3316</v>
      </c>
      <c r="AO377" s="21" t="s">
        <v>3262</v>
      </c>
      <c r="AP377" s="21" t="s">
        <v>3263</v>
      </c>
      <c r="AQ377" s="21" t="s">
        <v>3258</v>
      </c>
    </row>
    <row r="378" spans="1:44" x14ac:dyDescent="0.3">
      <c r="A378" s="20" t="s">
        <v>2266</v>
      </c>
      <c r="B378" s="18">
        <v>329</v>
      </c>
      <c r="C378" s="18"/>
      <c r="D378" s="18">
        <v>1.3</v>
      </c>
      <c r="E378" s="18"/>
      <c r="F378" s="18" t="s">
        <v>6176</v>
      </c>
      <c r="G378" s="95">
        <v>22.87</v>
      </c>
      <c r="H378" s="19">
        <v>41745.583333333336</v>
      </c>
      <c r="I378" s="19">
        <v>42117.5</v>
      </c>
      <c r="J378" s="1" t="s">
        <v>95</v>
      </c>
      <c r="K378" s="1" t="s">
        <v>1874</v>
      </c>
      <c r="L378" t="s">
        <v>275</v>
      </c>
      <c r="M378" s="6" t="s">
        <v>275</v>
      </c>
      <c r="N378" s="1" t="s">
        <v>1548</v>
      </c>
      <c r="O378" s="1" t="str">
        <f t="shared" si="38"/>
        <v>SF158_20_N [mV]</v>
      </c>
      <c r="Q378" s="58" t="s">
        <v>5925</v>
      </c>
      <c r="R378" s="1" t="s">
        <v>5051</v>
      </c>
      <c r="S378" s="46" t="s">
        <v>4600</v>
      </c>
      <c r="T378" s="46"/>
      <c r="U378" s="1" t="s">
        <v>5049</v>
      </c>
      <c r="V378" s="1" t="s">
        <v>4543</v>
      </c>
      <c r="X378" s="1" t="str">
        <f>CONCATENATE("_",MID(M378,3,11))</f>
        <v>_158_20_N</v>
      </c>
      <c r="Y378" s="59" t="s">
        <v>4870</v>
      </c>
      <c r="AB378" s="1">
        <v>0.1</v>
      </c>
      <c r="AC378" s="1">
        <v>0.75</v>
      </c>
      <c r="AI378">
        <v>652178.62109999999</v>
      </c>
      <c r="AJ378">
        <v>5772966.6600000001</v>
      </c>
      <c r="AN378" s="1" t="s">
        <v>3316</v>
      </c>
      <c r="AO378" s="21" t="s">
        <v>3262</v>
      </c>
      <c r="AP378" s="21" t="s">
        <v>3263</v>
      </c>
      <c r="AQ378" s="21" t="s">
        <v>3258</v>
      </c>
      <c r="AR378" s="1" t="s">
        <v>6439</v>
      </c>
    </row>
    <row r="379" spans="1:44" x14ac:dyDescent="0.3">
      <c r="A379" s="20" t="s">
        <v>2267</v>
      </c>
      <c r="B379" s="18">
        <v>330</v>
      </c>
      <c r="C379" s="18"/>
      <c r="D379" s="18">
        <v>1.3</v>
      </c>
      <c r="E379" s="18"/>
      <c r="F379" s="18" t="s">
        <v>6176</v>
      </c>
      <c r="G379" s="95">
        <v>22.87</v>
      </c>
      <c r="H379" s="19">
        <v>41745.583333333336</v>
      </c>
      <c r="I379" s="19">
        <v>42117.5</v>
      </c>
      <c r="J379" s="1" t="s">
        <v>95</v>
      </c>
      <c r="K379" s="1" t="s">
        <v>1874</v>
      </c>
      <c r="L379" t="s">
        <v>276</v>
      </c>
      <c r="M379" s="6" t="s">
        <v>276</v>
      </c>
      <c r="N379" s="1" t="s">
        <v>1548</v>
      </c>
      <c r="O379" s="1" t="str">
        <f t="shared" si="38"/>
        <v>SF158_43_S [mV]</v>
      </c>
      <c r="Q379" s="58" t="s">
        <v>5924</v>
      </c>
      <c r="R379" s="1" t="s">
        <v>5051</v>
      </c>
      <c r="S379" s="46" t="s">
        <v>4600</v>
      </c>
      <c r="T379" s="46"/>
      <c r="U379" s="1" t="s">
        <v>5049</v>
      </c>
      <c r="V379" s="1" t="s">
        <v>4543</v>
      </c>
      <c r="X379" s="1" t="str">
        <f>CONCATENATE("_",MID(M379,3,11))</f>
        <v>_158_43_S</v>
      </c>
      <c r="Y379" s="59" t="s">
        <v>4870</v>
      </c>
      <c r="AB379" s="1">
        <v>0.1</v>
      </c>
      <c r="AC379" s="1">
        <v>0.75</v>
      </c>
      <c r="AI379">
        <v>652178.62109999999</v>
      </c>
      <c r="AJ379">
        <v>5772966.6600000001</v>
      </c>
      <c r="AN379" s="1" t="s">
        <v>3316</v>
      </c>
      <c r="AO379" s="21" t="s">
        <v>3262</v>
      </c>
      <c r="AP379" s="21" t="s">
        <v>3263</v>
      </c>
      <c r="AQ379" s="21" t="s">
        <v>3258</v>
      </c>
      <c r="AR379" s="1" t="s">
        <v>6439</v>
      </c>
    </row>
    <row r="380" spans="1:44" ht="28.8" x14ac:dyDescent="0.3">
      <c r="A380" s="20" t="s">
        <v>2268</v>
      </c>
      <c r="B380" s="18">
        <v>331</v>
      </c>
      <c r="C380" s="18"/>
      <c r="D380" s="18">
        <v>1.3</v>
      </c>
      <c r="E380" s="18"/>
      <c r="F380" s="18" t="s">
        <v>6176</v>
      </c>
      <c r="G380" s="95">
        <v>22.87</v>
      </c>
      <c r="H380" s="19">
        <v>41745.583333333336</v>
      </c>
      <c r="I380" s="19">
        <v>42117.5</v>
      </c>
      <c r="J380" s="1" t="s">
        <v>95</v>
      </c>
      <c r="K380" s="1" t="s">
        <v>1874</v>
      </c>
      <c r="L380" t="s">
        <v>277</v>
      </c>
      <c r="M380" s="6" t="s">
        <v>2987</v>
      </c>
      <c r="N380" s="1" t="s">
        <v>1548</v>
      </c>
      <c r="O380" s="1" t="str">
        <f t="shared" si="38"/>
        <v>SF158_43_S_NT1 [mV]</v>
      </c>
      <c r="Q380" s="59"/>
      <c r="S380" s="46"/>
      <c r="T380" s="46"/>
      <c r="Y380" s="59" t="s">
        <v>4870</v>
      </c>
      <c r="AI380">
        <v>652178.62109999999</v>
      </c>
      <c r="AJ380">
        <v>5772966.6600000001</v>
      </c>
      <c r="AN380" s="1" t="s">
        <v>3316</v>
      </c>
      <c r="AO380" s="21" t="s">
        <v>3262</v>
      </c>
      <c r="AP380" s="21" t="s">
        <v>3263</v>
      </c>
      <c r="AQ380" s="21"/>
    </row>
    <row r="381" spans="1:44" ht="28.8" x14ac:dyDescent="0.3">
      <c r="A381" s="20" t="s">
        <v>2269</v>
      </c>
      <c r="B381" s="18">
        <v>332</v>
      </c>
      <c r="C381" s="18"/>
      <c r="D381" s="18">
        <v>1.3</v>
      </c>
      <c r="E381" s="18"/>
      <c r="F381" s="18" t="s">
        <v>6176</v>
      </c>
      <c r="G381" s="95">
        <v>22.87</v>
      </c>
      <c r="H381" s="19">
        <v>41745.583333333336</v>
      </c>
      <c r="I381" s="19">
        <v>42117.5</v>
      </c>
      <c r="J381" s="1" t="s">
        <v>95</v>
      </c>
      <c r="K381" s="1" t="s">
        <v>1874</v>
      </c>
      <c r="L381" t="s">
        <v>278</v>
      </c>
      <c r="M381" s="6" t="s">
        <v>2988</v>
      </c>
      <c r="N381" s="1" t="s">
        <v>1548</v>
      </c>
      <c r="O381" s="1" t="str">
        <f t="shared" si="38"/>
        <v>SF158_43_S_NT2 [mV]</v>
      </c>
      <c r="Q381" s="59"/>
      <c r="S381" s="46"/>
      <c r="T381" s="46"/>
      <c r="Y381" s="59" t="s">
        <v>4870</v>
      </c>
      <c r="AI381">
        <v>652178.62109999999</v>
      </c>
      <c r="AJ381">
        <v>5772966.6600000001</v>
      </c>
      <c r="AN381" s="1" t="s">
        <v>3316</v>
      </c>
      <c r="AO381" s="21" t="s">
        <v>3262</v>
      </c>
      <c r="AP381" s="21" t="s">
        <v>3263</v>
      </c>
      <c r="AQ381" s="21"/>
    </row>
    <row r="382" spans="1:44" x14ac:dyDescent="0.3">
      <c r="A382" s="18" t="s">
        <v>3219</v>
      </c>
      <c r="B382" s="18">
        <v>333</v>
      </c>
      <c r="C382" s="18"/>
      <c r="D382" s="18">
        <v>1.3</v>
      </c>
      <c r="E382" s="18"/>
      <c r="F382" s="18" t="s">
        <v>6174</v>
      </c>
      <c r="G382" s="95">
        <v>33.1</v>
      </c>
      <c r="H382" s="19">
        <v>42117.416666666664</v>
      </c>
      <c r="I382" s="19">
        <v>42313.590277777781</v>
      </c>
      <c r="J382" s="1" t="s">
        <v>27</v>
      </c>
      <c r="K382" s="1" t="s">
        <v>1875</v>
      </c>
      <c r="L382" t="s">
        <v>3199</v>
      </c>
      <c r="M382" t="s">
        <v>3218</v>
      </c>
      <c r="N382" t="s">
        <v>1548</v>
      </c>
      <c r="O382" s="1" t="str">
        <f t="shared" si="38"/>
        <v>SF185_10_ENE [mV]</v>
      </c>
      <c r="Q382" s="59" t="s">
        <v>5991</v>
      </c>
      <c r="R382" s="1" t="s">
        <v>4571</v>
      </c>
      <c r="S382" s="46" t="s">
        <v>4600</v>
      </c>
      <c r="T382" s="46"/>
      <c r="U382" s="1" t="s">
        <v>5049</v>
      </c>
      <c r="V382" s="1" t="s">
        <v>4543</v>
      </c>
      <c r="X382" s="1" t="str">
        <f>CONCATENATE("_",MID(M382,3,11))</f>
        <v>_185_10_ENE</v>
      </c>
      <c r="Y382" s="59" t="s">
        <v>4871</v>
      </c>
      <c r="AB382" s="1">
        <v>0.1</v>
      </c>
      <c r="AC382" s="1">
        <v>0.75</v>
      </c>
      <c r="AI382">
        <v>652237.82909999997</v>
      </c>
      <c r="AJ382">
        <v>5772970.3959999997</v>
      </c>
      <c r="AN382" s="1" t="s">
        <v>3316</v>
      </c>
      <c r="AO382" s="21" t="s">
        <v>3262</v>
      </c>
      <c r="AP382" s="21" t="s">
        <v>3263</v>
      </c>
      <c r="AQ382" s="21" t="s">
        <v>3258</v>
      </c>
      <c r="AR382" s="1" t="s">
        <v>6439</v>
      </c>
    </row>
    <row r="383" spans="1:44" x14ac:dyDescent="0.3">
      <c r="A383" s="18" t="s">
        <v>3221</v>
      </c>
      <c r="B383" s="18">
        <v>334</v>
      </c>
      <c r="C383" s="18"/>
      <c r="D383" s="18">
        <v>1.3</v>
      </c>
      <c r="E383" s="18"/>
      <c r="F383" s="18" t="s">
        <v>6174</v>
      </c>
      <c r="G383" s="95">
        <v>33.1</v>
      </c>
      <c r="H383" s="19">
        <v>42117.416666666664</v>
      </c>
      <c r="I383" s="19">
        <v>42313.590277777781</v>
      </c>
      <c r="J383" s="1" t="s">
        <v>27</v>
      </c>
      <c r="K383" s="1" t="s">
        <v>1875</v>
      </c>
      <c r="L383" t="s">
        <v>3200</v>
      </c>
      <c r="M383" t="s">
        <v>3220</v>
      </c>
      <c r="N383" t="s">
        <v>1548</v>
      </c>
      <c r="O383" s="1" t="str">
        <f t="shared" si="38"/>
        <v>SF185_10_W [mV]</v>
      </c>
      <c r="Q383" s="59"/>
      <c r="S383" s="46"/>
      <c r="T383" s="46"/>
      <c r="U383" s="1" t="s">
        <v>5049</v>
      </c>
      <c r="V383" s="1" t="s">
        <v>4543</v>
      </c>
      <c r="Y383" s="59" t="s">
        <v>4871</v>
      </c>
      <c r="AB383" s="1">
        <v>0.1</v>
      </c>
      <c r="AC383" s="1">
        <v>0.75</v>
      </c>
      <c r="AI383">
        <v>652237.82909999997</v>
      </c>
      <c r="AJ383">
        <v>5772970.3959999997</v>
      </c>
      <c r="AN383" s="1" t="s">
        <v>3316</v>
      </c>
      <c r="AO383" s="21" t="s">
        <v>3262</v>
      </c>
      <c r="AP383" s="21" t="s">
        <v>3263</v>
      </c>
      <c r="AQ383" s="21" t="s">
        <v>3258</v>
      </c>
      <c r="AR383" s="1" t="s">
        <v>6439</v>
      </c>
    </row>
    <row r="384" spans="1:44" x14ac:dyDescent="0.3">
      <c r="A384" s="18" t="s">
        <v>2270</v>
      </c>
      <c r="B384" s="18">
        <v>335</v>
      </c>
      <c r="C384" s="18"/>
      <c r="D384" s="18">
        <v>1.3</v>
      </c>
      <c r="E384" s="18"/>
      <c r="F384" s="18" t="s">
        <v>6174</v>
      </c>
      <c r="G384" s="95">
        <v>32.74</v>
      </c>
      <c r="H384" s="7">
        <v>41733.333333333336</v>
      </c>
      <c r="I384" s="7">
        <v>41939.465277777781</v>
      </c>
      <c r="J384" s="1" t="s">
        <v>27</v>
      </c>
      <c r="K384" s="1" t="s">
        <v>1875</v>
      </c>
      <c r="L384" s="1" t="s">
        <v>279</v>
      </c>
      <c r="M384" s="1" t="s">
        <v>279</v>
      </c>
      <c r="N384" t="s">
        <v>1548</v>
      </c>
      <c r="O384" s="1" t="str">
        <f t="shared" si="38"/>
        <v>SF185_10_N [mV]</v>
      </c>
      <c r="Q384" s="59"/>
      <c r="S384" s="46"/>
      <c r="T384" s="46"/>
      <c r="U384" s="1" t="s">
        <v>5049</v>
      </c>
      <c r="V384" s="1" t="s">
        <v>4543</v>
      </c>
      <c r="Y384" s="59" t="s">
        <v>4871</v>
      </c>
      <c r="AB384" s="1">
        <v>0.1</v>
      </c>
      <c r="AC384" s="1">
        <v>0.75</v>
      </c>
      <c r="AI384">
        <v>652237.82909999997</v>
      </c>
      <c r="AJ384">
        <v>5772970.3959999997</v>
      </c>
      <c r="AN384" s="1" t="s">
        <v>3316</v>
      </c>
      <c r="AO384" s="21" t="s">
        <v>3262</v>
      </c>
      <c r="AP384" s="21" t="s">
        <v>3263</v>
      </c>
      <c r="AQ384" s="21" t="s">
        <v>3258</v>
      </c>
      <c r="AR384" s="1" t="s">
        <v>6439</v>
      </c>
    </row>
    <row r="385" spans="1:44" x14ac:dyDescent="0.3">
      <c r="A385" s="20" t="s">
        <v>2271</v>
      </c>
      <c r="B385" s="18">
        <v>336</v>
      </c>
      <c r="C385" s="18"/>
      <c r="D385" s="18">
        <v>1.3</v>
      </c>
      <c r="E385" s="18"/>
      <c r="F385" s="18" t="s">
        <v>6174</v>
      </c>
      <c r="G385" s="95">
        <v>32.74</v>
      </c>
      <c r="H385" s="7">
        <v>41733.333333333336</v>
      </c>
      <c r="I385" s="7">
        <v>41939.465277777781</v>
      </c>
      <c r="J385" s="1" t="s">
        <v>27</v>
      </c>
      <c r="K385" s="1" t="s">
        <v>1875</v>
      </c>
      <c r="L385" s="1" t="s">
        <v>280</v>
      </c>
      <c r="M385" s="1" t="s">
        <v>280</v>
      </c>
      <c r="N385" t="s">
        <v>1548</v>
      </c>
      <c r="O385" s="1" t="str">
        <f t="shared" si="38"/>
        <v>SF185_30_S [mV]</v>
      </c>
      <c r="Q385" s="59"/>
      <c r="S385" s="46"/>
      <c r="T385" s="46"/>
      <c r="U385" s="1" t="s">
        <v>5049</v>
      </c>
      <c r="V385" s="1" t="s">
        <v>4543</v>
      </c>
      <c r="Y385" s="59" t="s">
        <v>4871</v>
      </c>
      <c r="AB385" s="1">
        <v>0.1</v>
      </c>
      <c r="AC385" s="1">
        <v>0.75</v>
      </c>
      <c r="AI385">
        <v>652237.82909999997</v>
      </c>
      <c r="AJ385">
        <v>5772970.3959999997</v>
      </c>
      <c r="AN385" s="1" t="s">
        <v>3316</v>
      </c>
      <c r="AO385" s="21" t="s">
        <v>3262</v>
      </c>
      <c r="AP385" s="21" t="s">
        <v>3263</v>
      </c>
      <c r="AQ385" s="21" t="s">
        <v>3258</v>
      </c>
      <c r="AR385" s="1" t="s">
        <v>6439</v>
      </c>
    </row>
    <row r="386" spans="1:44" x14ac:dyDescent="0.3">
      <c r="A386" s="18" t="s">
        <v>3223</v>
      </c>
      <c r="B386" s="18">
        <v>337</v>
      </c>
      <c r="C386" s="18"/>
      <c r="D386" s="18">
        <v>1.3</v>
      </c>
      <c r="E386" s="18"/>
      <c r="F386" s="18" t="s">
        <v>6174</v>
      </c>
      <c r="G386" s="95">
        <v>41.67</v>
      </c>
      <c r="H386" s="19">
        <v>42117.416666666664</v>
      </c>
      <c r="I386" s="19">
        <v>42313.590277777781</v>
      </c>
      <c r="J386" s="1" t="s">
        <v>27</v>
      </c>
      <c r="K386" s="1" t="s">
        <v>1875</v>
      </c>
      <c r="L386" t="s">
        <v>3201</v>
      </c>
      <c r="M386" t="s">
        <v>3222</v>
      </c>
      <c r="N386" t="s">
        <v>1548</v>
      </c>
      <c r="O386" s="1" t="str">
        <f t="shared" si="38"/>
        <v>SF188_20_ENE [mV]</v>
      </c>
      <c r="Q386" s="59"/>
      <c r="S386" s="46"/>
      <c r="T386" s="46"/>
      <c r="U386" s="1" t="s">
        <v>5049</v>
      </c>
      <c r="V386" s="1" t="s">
        <v>4543</v>
      </c>
      <c r="Y386" s="59" t="s">
        <v>4872</v>
      </c>
      <c r="AB386" s="1">
        <v>0.1</v>
      </c>
      <c r="AC386" s="1">
        <v>0.75</v>
      </c>
      <c r="AI386">
        <v>652245.05619999999</v>
      </c>
      <c r="AJ386">
        <v>5772964.4139999999</v>
      </c>
      <c r="AN386" s="1" t="s">
        <v>3316</v>
      </c>
      <c r="AO386" s="21" t="s">
        <v>3262</v>
      </c>
      <c r="AP386" s="21" t="s">
        <v>3263</v>
      </c>
      <c r="AQ386" s="21" t="s">
        <v>3258</v>
      </c>
      <c r="AR386" s="1" t="s">
        <v>6439</v>
      </c>
    </row>
    <row r="387" spans="1:44" x14ac:dyDescent="0.3">
      <c r="A387" s="18" t="s">
        <v>3225</v>
      </c>
      <c r="B387" s="18">
        <v>338</v>
      </c>
      <c r="C387" s="18"/>
      <c r="D387" s="18">
        <v>1.3</v>
      </c>
      <c r="E387" s="18"/>
      <c r="F387" s="18" t="s">
        <v>6174</v>
      </c>
      <c r="G387" s="95">
        <v>41.67</v>
      </c>
      <c r="H387" s="19">
        <v>42117.416666666664</v>
      </c>
      <c r="I387" s="19">
        <v>42313.590277777781</v>
      </c>
      <c r="J387" s="1" t="s">
        <v>27</v>
      </c>
      <c r="K387" s="1" t="s">
        <v>1875</v>
      </c>
      <c r="L387" t="s">
        <v>3202</v>
      </c>
      <c r="M387" t="s">
        <v>3224</v>
      </c>
      <c r="N387" t="s">
        <v>1548</v>
      </c>
      <c r="O387" s="1" t="str">
        <f t="shared" si="38"/>
        <v>SF188_20_N [mV]</v>
      </c>
      <c r="Q387" s="59"/>
      <c r="S387" s="46"/>
      <c r="T387" s="46"/>
      <c r="U387" s="1" t="s">
        <v>5049</v>
      </c>
      <c r="V387" s="1" t="s">
        <v>4543</v>
      </c>
      <c r="Y387" s="59" t="s">
        <v>4872</v>
      </c>
      <c r="AB387" s="1">
        <v>0.1</v>
      </c>
      <c r="AC387" s="1">
        <v>0.75</v>
      </c>
      <c r="AI387">
        <v>652245.05619999999</v>
      </c>
      <c r="AJ387">
        <v>5772964.4139999999</v>
      </c>
      <c r="AN387" s="1" t="s">
        <v>3316</v>
      </c>
      <c r="AO387" s="21" t="s">
        <v>3262</v>
      </c>
      <c r="AP387" s="21" t="s">
        <v>3263</v>
      </c>
      <c r="AQ387" s="21" t="s">
        <v>3258</v>
      </c>
      <c r="AR387" s="1" t="s">
        <v>6439</v>
      </c>
    </row>
    <row r="388" spans="1:44" x14ac:dyDescent="0.3">
      <c r="A388" s="18" t="s">
        <v>2272</v>
      </c>
      <c r="B388" s="18">
        <v>339</v>
      </c>
      <c r="C388" s="18"/>
      <c r="D388" s="18">
        <v>1.3</v>
      </c>
      <c r="E388" s="18"/>
      <c r="F388" s="18" t="s">
        <v>6174</v>
      </c>
      <c r="G388" s="95">
        <v>42.4</v>
      </c>
      <c r="H388" s="7">
        <v>41733.333333333336</v>
      </c>
      <c r="I388" s="7">
        <v>41939.465277777781</v>
      </c>
      <c r="J388" s="1" t="s">
        <v>27</v>
      </c>
      <c r="K388" s="1" t="s">
        <v>1875</v>
      </c>
      <c r="L388" s="1" t="s">
        <v>281</v>
      </c>
      <c r="M388" s="1" t="s">
        <v>281</v>
      </c>
      <c r="N388" t="s">
        <v>1548</v>
      </c>
      <c r="O388" s="1" t="str">
        <f t="shared" si="38"/>
        <v>SF188_10_SE [mV]</v>
      </c>
      <c r="Q388" s="59"/>
      <c r="S388" s="46"/>
      <c r="T388" s="46"/>
      <c r="U388" s="1" t="s">
        <v>5049</v>
      </c>
      <c r="V388" s="1" t="s">
        <v>4543</v>
      </c>
      <c r="Y388" s="59" t="s">
        <v>4872</v>
      </c>
      <c r="AB388" s="1">
        <v>0.1</v>
      </c>
      <c r="AC388" s="1">
        <v>0.75</v>
      </c>
      <c r="AI388">
        <v>652245.05619999999</v>
      </c>
      <c r="AJ388">
        <v>5772964.4139999999</v>
      </c>
      <c r="AN388" s="1" t="s">
        <v>3316</v>
      </c>
      <c r="AO388" s="21" t="s">
        <v>3262</v>
      </c>
      <c r="AP388" s="21" t="s">
        <v>3263</v>
      </c>
      <c r="AQ388" s="21" t="s">
        <v>3258</v>
      </c>
      <c r="AR388" s="1" t="s">
        <v>6439</v>
      </c>
    </row>
    <row r="389" spans="1:44" x14ac:dyDescent="0.3">
      <c r="A389" s="18" t="s">
        <v>2273</v>
      </c>
      <c r="B389" s="18">
        <v>340</v>
      </c>
      <c r="C389" s="18"/>
      <c r="D389" s="18">
        <v>1.3</v>
      </c>
      <c r="E389" s="18"/>
      <c r="F389" s="18" t="s">
        <v>6174</v>
      </c>
      <c r="G389" s="95">
        <v>42.4</v>
      </c>
      <c r="H389" s="7">
        <v>41733.333333333336</v>
      </c>
      <c r="I389" s="7">
        <v>41939.465277777781</v>
      </c>
      <c r="J389" s="1" t="s">
        <v>27</v>
      </c>
      <c r="K389" s="1" t="s">
        <v>1875</v>
      </c>
      <c r="L389" s="1" t="s">
        <v>282</v>
      </c>
      <c r="M389" s="1" t="s">
        <v>282</v>
      </c>
      <c r="N389" t="s">
        <v>1548</v>
      </c>
      <c r="O389" s="1" t="str">
        <f t="shared" si="38"/>
        <v>SF188_30_W [mV]</v>
      </c>
      <c r="Q389" s="59"/>
      <c r="S389" s="46"/>
      <c r="T389" s="46"/>
      <c r="U389" s="1" t="s">
        <v>5049</v>
      </c>
      <c r="V389" s="1" t="s">
        <v>4543</v>
      </c>
      <c r="Y389" s="59" t="s">
        <v>4872</v>
      </c>
      <c r="AB389" s="1">
        <v>0.1</v>
      </c>
      <c r="AC389" s="1">
        <v>0.75</v>
      </c>
      <c r="AI389">
        <v>652245.05619999999</v>
      </c>
      <c r="AJ389">
        <v>5772964.4139999999</v>
      </c>
      <c r="AN389" s="1" t="s">
        <v>3316</v>
      </c>
      <c r="AO389" s="21" t="s">
        <v>3262</v>
      </c>
      <c r="AP389" s="21" t="s">
        <v>3263</v>
      </c>
      <c r="AQ389" s="21" t="s">
        <v>3258</v>
      </c>
      <c r="AR389" s="1" t="s">
        <v>6439</v>
      </c>
    </row>
    <row r="390" spans="1:44" ht="28.8" x14ac:dyDescent="0.3">
      <c r="A390" s="18" t="s">
        <v>5988</v>
      </c>
      <c r="B390" s="18"/>
      <c r="C390" s="18"/>
      <c r="D390" s="18">
        <v>1.3</v>
      </c>
      <c r="E390" s="18"/>
      <c r="F390" s="18" t="s">
        <v>6174</v>
      </c>
      <c r="G390" s="95">
        <v>42.1</v>
      </c>
      <c r="H390" s="19">
        <v>42837.597222222219</v>
      </c>
      <c r="I390" s="19">
        <v>43558.527777777781</v>
      </c>
      <c r="J390" s="1" t="s">
        <v>27</v>
      </c>
      <c r="K390" s="1" t="s">
        <v>1875</v>
      </c>
      <c r="L390" t="s">
        <v>5986</v>
      </c>
      <c r="M390" t="s">
        <v>5986</v>
      </c>
      <c r="N390" t="s">
        <v>1548</v>
      </c>
      <c r="O390" s="1" t="str">
        <f t="shared" ref="O390:O391" si="42">CONCATENATE(M390," [",N390,"]")</f>
        <v>SF188_20_N_1 [mV]</v>
      </c>
      <c r="Q390" s="59" t="s">
        <v>5992</v>
      </c>
      <c r="R390" s="1" t="s">
        <v>4571</v>
      </c>
      <c r="S390" s="46" t="s">
        <v>4600</v>
      </c>
      <c r="T390" s="46"/>
      <c r="U390" s="1" t="s">
        <v>5049</v>
      </c>
      <c r="V390" s="1" t="s">
        <v>4543</v>
      </c>
      <c r="X390" s="1" t="str">
        <f>CONCATENATE("_",MID(M390,3,11))</f>
        <v>_188_20_N_1</v>
      </c>
      <c r="Y390" s="59" t="s">
        <v>4872</v>
      </c>
      <c r="AB390" s="1">
        <v>0.1</v>
      </c>
      <c r="AC390" s="1">
        <v>0.75</v>
      </c>
      <c r="AI390">
        <v>652245.05619999999</v>
      </c>
      <c r="AJ390">
        <v>5772964.4139999999</v>
      </c>
      <c r="AN390" s="1" t="s">
        <v>3316</v>
      </c>
      <c r="AO390" s="21" t="s">
        <v>3262</v>
      </c>
      <c r="AP390" s="21" t="s">
        <v>3263</v>
      </c>
      <c r="AQ390" s="21" t="s">
        <v>3258</v>
      </c>
      <c r="AR390" s="1" t="s">
        <v>6439</v>
      </c>
    </row>
    <row r="391" spans="1:44" ht="28.8" x14ac:dyDescent="0.3">
      <c r="A391" s="18" t="s">
        <v>5989</v>
      </c>
      <c r="B391" s="18"/>
      <c r="C391" s="18"/>
      <c r="D391" s="18">
        <v>1.3</v>
      </c>
      <c r="E391" s="18"/>
      <c r="F391" s="18" t="s">
        <v>6174</v>
      </c>
      <c r="G391" s="95">
        <v>42.1</v>
      </c>
      <c r="H391" s="19">
        <v>42837.597222222219</v>
      </c>
      <c r="I391" s="19">
        <v>43558.527777777781</v>
      </c>
      <c r="J391" s="1" t="s">
        <v>27</v>
      </c>
      <c r="K391" s="1" t="s">
        <v>1875</v>
      </c>
      <c r="L391" t="s">
        <v>5987</v>
      </c>
      <c r="M391" t="s">
        <v>5987</v>
      </c>
      <c r="N391" t="s">
        <v>1548</v>
      </c>
      <c r="O391" s="1" t="str">
        <f t="shared" si="42"/>
        <v>SF188_20_N_2 [mV]</v>
      </c>
      <c r="Q391" s="59" t="s">
        <v>5993</v>
      </c>
      <c r="R391" s="1" t="s">
        <v>4571</v>
      </c>
      <c r="S391" s="46" t="s">
        <v>4600</v>
      </c>
      <c r="T391" s="46"/>
      <c r="U391" s="1" t="s">
        <v>5049</v>
      </c>
      <c r="V391" s="1" t="s">
        <v>4543</v>
      </c>
      <c r="X391" s="1" t="str">
        <f>CONCATENATE("_",MID(M391,3,11))</f>
        <v>_188_20_N_2</v>
      </c>
      <c r="Y391" s="59" t="s">
        <v>4872</v>
      </c>
      <c r="AB391" s="1">
        <v>0.1</v>
      </c>
      <c r="AC391" s="1">
        <v>0.75</v>
      </c>
      <c r="AI391">
        <v>652245.05619999999</v>
      </c>
      <c r="AJ391">
        <v>5772964.4139999999</v>
      </c>
      <c r="AN391" s="1" t="s">
        <v>3316</v>
      </c>
      <c r="AO391" s="21" t="s">
        <v>3262</v>
      </c>
      <c r="AP391" s="21" t="s">
        <v>3263</v>
      </c>
      <c r="AQ391" s="21" t="s">
        <v>3258</v>
      </c>
      <c r="AR391" s="1" t="s">
        <v>6439</v>
      </c>
    </row>
    <row r="392" spans="1:44" x14ac:dyDescent="0.3">
      <c r="A392" s="18" t="s">
        <v>3227</v>
      </c>
      <c r="B392" s="18">
        <v>341</v>
      </c>
      <c r="C392" s="18"/>
      <c r="D392" s="18">
        <v>1.3</v>
      </c>
      <c r="E392" s="18"/>
      <c r="F392" s="18" t="s">
        <v>6174</v>
      </c>
      <c r="G392" s="95">
        <v>36.97</v>
      </c>
      <c r="H392" s="19">
        <v>42117.416666666664</v>
      </c>
      <c r="I392" s="19">
        <v>42313.590277777781</v>
      </c>
      <c r="J392" s="1" t="s">
        <v>27</v>
      </c>
      <c r="K392" s="1" t="s">
        <v>1875</v>
      </c>
      <c r="L392" t="s">
        <v>3203</v>
      </c>
      <c r="M392" t="s">
        <v>3226</v>
      </c>
      <c r="N392" t="s">
        <v>1548</v>
      </c>
      <c r="O392" s="1" t="str">
        <f t="shared" si="38"/>
        <v>SF190_10_N [mV]</v>
      </c>
      <c r="Q392" s="59"/>
      <c r="S392" s="46"/>
      <c r="T392" s="46"/>
      <c r="U392" s="1" t="s">
        <v>5049</v>
      </c>
      <c r="V392" s="1" t="s">
        <v>4543</v>
      </c>
      <c r="Y392" s="59" t="s">
        <v>4873</v>
      </c>
      <c r="AB392" s="1">
        <v>0.1</v>
      </c>
      <c r="AC392" s="1">
        <v>0.75</v>
      </c>
      <c r="AI392">
        <v>652247.56090000004</v>
      </c>
      <c r="AJ392">
        <v>5772959.1859999998</v>
      </c>
      <c r="AN392" s="1" t="s">
        <v>3316</v>
      </c>
      <c r="AO392" s="21" t="s">
        <v>3262</v>
      </c>
      <c r="AP392" s="21" t="s">
        <v>3263</v>
      </c>
      <c r="AQ392" s="21" t="s">
        <v>3258</v>
      </c>
      <c r="AR392" s="1" t="s">
        <v>6439</v>
      </c>
    </row>
    <row r="393" spans="1:44" x14ac:dyDescent="0.3">
      <c r="A393" s="18" t="s">
        <v>2274</v>
      </c>
      <c r="B393" s="18">
        <v>342</v>
      </c>
      <c r="C393" s="18"/>
      <c r="D393" s="18">
        <v>1.3</v>
      </c>
      <c r="E393" s="18"/>
      <c r="F393" s="18" t="s">
        <v>6174</v>
      </c>
      <c r="G393" s="95">
        <v>36.700000000000003</v>
      </c>
      <c r="H393" s="7">
        <v>41733.333333333336</v>
      </c>
      <c r="I393" s="7">
        <v>41939.465277777781</v>
      </c>
      <c r="J393" s="1" t="s">
        <v>27</v>
      </c>
      <c r="K393" s="1" t="s">
        <v>1875</v>
      </c>
      <c r="L393" s="1" t="s">
        <v>1530</v>
      </c>
      <c r="M393" s="1" t="s">
        <v>283</v>
      </c>
      <c r="N393" t="s">
        <v>1548</v>
      </c>
      <c r="O393" s="1" t="str">
        <f t="shared" si="38"/>
        <v>SF190_10_W [mV]</v>
      </c>
      <c r="Q393" s="59"/>
      <c r="S393" s="46"/>
      <c r="T393" s="46"/>
      <c r="U393" s="1" t="s">
        <v>5049</v>
      </c>
      <c r="V393" s="1" t="s">
        <v>4543</v>
      </c>
      <c r="Y393" s="59" t="s">
        <v>4873</v>
      </c>
      <c r="AB393" s="1">
        <v>0.1</v>
      </c>
      <c r="AC393" s="1">
        <v>0.75</v>
      </c>
      <c r="AI393">
        <v>652247.56090000004</v>
      </c>
      <c r="AJ393">
        <v>5772959.1859999998</v>
      </c>
      <c r="AN393" s="1" t="s">
        <v>3316</v>
      </c>
      <c r="AO393" s="21" t="s">
        <v>3262</v>
      </c>
      <c r="AP393" s="21" t="s">
        <v>3263</v>
      </c>
      <c r="AQ393" s="21" t="s">
        <v>3258</v>
      </c>
      <c r="AR393" s="1" t="s">
        <v>6439</v>
      </c>
    </row>
    <row r="394" spans="1:44" x14ac:dyDescent="0.3">
      <c r="A394" s="18" t="s">
        <v>2275</v>
      </c>
      <c r="B394" s="18">
        <v>343</v>
      </c>
      <c r="C394" s="18"/>
      <c r="D394" s="18">
        <v>1.3</v>
      </c>
      <c r="E394" s="18"/>
      <c r="F394" s="18" t="s">
        <v>6174</v>
      </c>
      <c r="G394" s="95">
        <v>36.700000000000003</v>
      </c>
      <c r="H394" s="7">
        <v>41733.333333333336</v>
      </c>
      <c r="I394" s="7">
        <v>41939.465277777781</v>
      </c>
      <c r="J394" s="1" t="s">
        <v>27</v>
      </c>
      <c r="K394" s="1" t="s">
        <v>1875</v>
      </c>
      <c r="L394" s="1" t="s">
        <v>1531</v>
      </c>
      <c r="M394" s="1" t="s">
        <v>284</v>
      </c>
      <c r="N394" t="s">
        <v>1548</v>
      </c>
      <c r="O394" s="1" t="str">
        <f t="shared" si="38"/>
        <v>SF190_30_E [mV]</v>
      </c>
      <c r="Q394" s="59"/>
      <c r="S394" s="46"/>
      <c r="T394" s="46"/>
      <c r="U394" s="1" t="s">
        <v>5049</v>
      </c>
      <c r="V394" s="1" t="s">
        <v>4543</v>
      </c>
      <c r="Y394" s="59" t="s">
        <v>4873</v>
      </c>
      <c r="AB394" s="1">
        <v>0.1</v>
      </c>
      <c r="AC394" s="1">
        <v>0.75</v>
      </c>
      <c r="AI394">
        <v>652247.56090000004</v>
      </c>
      <c r="AJ394">
        <v>5772959.1859999998</v>
      </c>
      <c r="AN394" s="1" t="s">
        <v>3316</v>
      </c>
      <c r="AO394" s="21" t="s">
        <v>3262</v>
      </c>
      <c r="AP394" s="21" t="s">
        <v>3263</v>
      </c>
      <c r="AQ394" s="21" t="s">
        <v>3258</v>
      </c>
      <c r="AR394" s="1" t="s">
        <v>6439</v>
      </c>
    </row>
    <row r="395" spans="1:44" x14ac:dyDescent="0.3">
      <c r="A395" s="18" t="s">
        <v>3245</v>
      </c>
      <c r="B395" s="18">
        <v>344</v>
      </c>
      <c r="C395" s="18"/>
      <c r="D395" s="18">
        <v>1.3</v>
      </c>
      <c r="E395" s="18"/>
      <c r="F395" s="18" t="s">
        <v>6175</v>
      </c>
      <c r="G395" s="95">
        <v>19.600000000000001</v>
      </c>
      <c r="H395" s="19">
        <v>42117.416666666664</v>
      </c>
      <c r="I395" s="19">
        <v>42313.590277777781</v>
      </c>
      <c r="J395" s="1" t="s">
        <v>27</v>
      </c>
      <c r="K395" s="1" t="s">
        <v>1875</v>
      </c>
      <c r="L395" t="s">
        <v>3212</v>
      </c>
      <c r="M395" t="s">
        <v>3244</v>
      </c>
      <c r="N395" t="s">
        <v>1548</v>
      </c>
      <c r="O395" s="1" t="str">
        <f t="shared" si="38"/>
        <v>SF193_20_E [mV]</v>
      </c>
      <c r="Q395" s="59"/>
      <c r="S395" s="46"/>
      <c r="T395" s="46"/>
      <c r="U395" s="1" t="s">
        <v>5049</v>
      </c>
      <c r="V395" s="1" t="s">
        <v>4543</v>
      </c>
      <c r="Y395" s="59" t="s">
        <v>4874</v>
      </c>
      <c r="AB395" s="1">
        <v>0.1</v>
      </c>
      <c r="AC395" s="1">
        <v>0.8</v>
      </c>
      <c r="AI395">
        <v>652248.54029999999</v>
      </c>
      <c r="AJ395">
        <v>5772970.5710000005</v>
      </c>
      <c r="AN395" s="1" t="s">
        <v>3316</v>
      </c>
      <c r="AO395" s="21" t="s">
        <v>3262</v>
      </c>
      <c r="AP395" s="21" t="s">
        <v>3263</v>
      </c>
      <c r="AQ395" s="21" t="s">
        <v>3258</v>
      </c>
      <c r="AR395" s="1" t="s">
        <v>6439</v>
      </c>
    </row>
    <row r="396" spans="1:44" x14ac:dyDescent="0.3">
      <c r="A396" s="18" t="s">
        <v>3247</v>
      </c>
      <c r="B396" s="18">
        <v>345</v>
      </c>
      <c r="C396" s="18"/>
      <c r="D396" s="18">
        <v>1.3</v>
      </c>
      <c r="E396" s="18"/>
      <c r="F396" s="18" t="s">
        <v>6175</v>
      </c>
      <c r="G396" s="95">
        <v>19.600000000000001</v>
      </c>
      <c r="H396" s="19">
        <v>42117.416666666664</v>
      </c>
      <c r="I396" s="19">
        <v>42313.590277777781</v>
      </c>
      <c r="J396" s="1" t="s">
        <v>27</v>
      </c>
      <c r="K396" s="1" t="s">
        <v>1875</v>
      </c>
      <c r="L396" t="s">
        <v>3213</v>
      </c>
      <c r="M396" t="s">
        <v>3246</v>
      </c>
      <c r="N396" t="s">
        <v>1548</v>
      </c>
      <c r="O396" s="1" t="str">
        <f t="shared" si="38"/>
        <v>SF193_20_E_NT1 [mV]</v>
      </c>
      <c r="Q396" s="59"/>
      <c r="S396" s="46"/>
      <c r="T396" s="46"/>
      <c r="V396" s="1" t="s">
        <v>4543</v>
      </c>
      <c r="Y396" s="59" t="s">
        <v>4874</v>
      </c>
      <c r="AB396" s="1">
        <v>0.1</v>
      </c>
      <c r="AC396" s="1">
        <v>0.75</v>
      </c>
      <c r="AI396">
        <v>652248.54029999999</v>
      </c>
      <c r="AJ396">
        <v>5772970.5710000005</v>
      </c>
      <c r="AN396" s="1" t="s">
        <v>3316</v>
      </c>
      <c r="AO396" s="21" t="s">
        <v>3262</v>
      </c>
      <c r="AP396" s="21" t="s">
        <v>3263</v>
      </c>
      <c r="AQ396" s="21" t="s">
        <v>3258</v>
      </c>
      <c r="AR396" s="1" t="s">
        <v>6439</v>
      </c>
    </row>
    <row r="397" spans="1:44" x14ac:dyDescent="0.3">
      <c r="A397" s="18" t="s">
        <v>3248</v>
      </c>
      <c r="B397" s="18">
        <v>346</v>
      </c>
      <c r="C397" s="18"/>
      <c r="D397" s="18">
        <v>1.3</v>
      </c>
      <c r="E397" s="18"/>
      <c r="F397" s="18" t="s">
        <v>6175</v>
      </c>
      <c r="G397" s="95">
        <v>19.600000000000001</v>
      </c>
      <c r="H397" s="19">
        <v>42117.416666666664</v>
      </c>
      <c r="I397" s="19">
        <v>42313.590277777781</v>
      </c>
      <c r="J397" s="1" t="s">
        <v>27</v>
      </c>
      <c r="K397" s="1" t="s">
        <v>1875</v>
      </c>
      <c r="L397" t="s">
        <v>3214</v>
      </c>
      <c r="M397" t="s">
        <v>3249</v>
      </c>
      <c r="N397" t="s">
        <v>1548</v>
      </c>
      <c r="O397" s="1" t="str">
        <f t="shared" si="38"/>
        <v>SF193_20_E_NT2 [mV]</v>
      </c>
      <c r="Q397" s="59"/>
      <c r="S397" s="46"/>
      <c r="T397" s="46"/>
      <c r="V397" s="1" t="s">
        <v>4543</v>
      </c>
      <c r="Y397" s="59" t="s">
        <v>4874</v>
      </c>
      <c r="AB397" s="1">
        <v>0.1</v>
      </c>
      <c r="AC397" s="1">
        <v>0.75</v>
      </c>
      <c r="AI397">
        <v>652248.54029999999</v>
      </c>
      <c r="AJ397">
        <v>5772970.5710000005</v>
      </c>
      <c r="AN397" s="1" t="s">
        <v>3316</v>
      </c>
      <c r="AO397" s="21" t="s">
        <v>3262</v>
      </c>
      <c r="AP397" s="21" t="s">
        <v>3263</v>
      </c>
      <c r="AQ397" s="21" t="s">
        <v>3258</v>
      </c>
      <c r="AR397" s="1" t="s">
        <v>6439</v>
      </c>
    </row>
    <row r="398" spans="1:44" x14ac:dyDescent="0.3">
      <c r="A398" s="18" t="s">
        <v>2276</v>
      </c>
      <c r="B398" s="18">
        <v>347</v>
      </c>
      <c r="C398" s="18"/>
      <c r="D398" s="18">
        <v>1.3</v>
      </c>
      <c r="E398" s="18"/>
      <c r="F398" s="18" t="s">
        <v>6175</v>
      </c>
      <c r="G398" s="95">
        <v>20.49</v>
      </c>
      <c r="H398" s="19">
        <v>41752.583333333336</v>
      </c>
      <c r="I398" s="7">
        <v>41939.465277777781</v>
      </c>
      <c r="J398" s="1" t="s">
        <v>27</v>
      </c>
      <c r="K398" s="1" t="s">
        <v>1875</v>
      </c>
      <c r="L398" s="1" t="s">
        <v>285</v>
      </c>
      <c r="M398" s="1" t="s">
        <v>285</v>
      </c>
      <c r="N398" t="s">
        <v>1548</v>
      </c>
      <c r="O398" s="1" t="str">
        <f t="shared" si="38"/>
        <v>SF193_20_N [mV]</v>
      </c>
      <c r="Q398" s="59"/>
      <c r="S398" s="46"/>
      <c r="T398" s="46"/>
      <c r="U398" s="1" t="s">
        <v>5049</v>
      </c>
      <c r="V398" s="1" t="s">
        <v>4543</v>
      </c>
      <c r="Y398" s="59" t="s">
        <v>4874</v>
      </c>
      <c r="AB398" s="1">
        <v>0.1</v>
      </c>
      <c r="AC398" s="1">
        <v>0.75</v>
      </c>
      <c r="AI398">
        <v>652248.54029999999</v>
      </c>
      <c r="AJ398">
        <v>5772970.5710000005</v>
      </c>
      <c r="AN398" s="1" t="s">
        <v>3316</v>
      </c>
      <c r="AO398" s="21" t="s">
        <v>3262</v>
      </c>
      <c r="AP398" s="21" t="s">
        <v>3263</v>
      </c>
      <c r="AQ398" s="21" t="s">
        <v>3258</v>
      </c>
      <c r="AR398" s="1" t="s">
        <v>6439</v>
      </c>
    </row>
    <row r="399" spans="1:44" x14ac:dyDescent="0.3">
      <c r="A399" s="18" t="s">
        <v>2277</v>
      </c>
      <c r="B399" s="18">
        <v>348</v>
      </c>
      <c r="C399" s="18"/>
      <c r="D399" s="18">
        <v>1.3</v>
      </c>
      <c r="E399" s="18"/>
      <c r="F399" s="18" t="s">
        <v>6175</v>
      </c>
      <c r="G399" s="95">
        <v>20.49</v>
      </c>
      <c r="H399" s="19">
        <v>41745.409722222219</v>
      </c>
      <c r="I399" s="7">
        <v>41939.465277777781</v>
      </c>
      <c r="J399" s="1" t="s">
        <v>27</v>
      </c>
      <c r="K399" s="1" t="s">
        <v>1875</v>
      </c>
      <c r="L399" s="1" t="s">
        <v>286</v>
      </c>
      <c r="M399" s="1" t="s">
        <v>286</v>
      </c>
      <c r="N399" t="s">
        <v>1548</v>
      </c>
      <c r="O399" s="1" t="str">
        <f t="shared" si="38"/>
        <v>SF193_43_S [mV]</v>
      </c>
      <c r="Q399" s="59"/>
      <c r="S399" s="46"/>
      <c r="T399" s="46"/>
      <c r="U399" s="1" t="s">
        <v>5049</v>
      </c>
      <c r="V399" s="1" t="s">
        <v>4543</v>
      </c>
      <c r="Y399" s="59" t="s">
        <v>4874</v>
      </c>
      <c r="AB399" s="1">
        <v>0.1</v>
      </c>
      <c r="AC399" s="1">
        <v>0.8</v>
      </c>
      <c r="AI399">
        <v>652248.54029999999</v>
      </c>
      <c r="AJ399">
        <v>5772970.5710000005</v>
      </c>
      <c r="AN399" s="1" t="s">
        <v>3316</v>
      </c>
      <c r="AO399" s="21" t="s">
        <v>3262</v>
      </c>
      <c r="AP399" s="21" t="s">
        <v>3263</v>
      </c>
      <c r="AQ399" s="21" t="s">
        <v>3258</v>
      </c>
      <c r="AR399" s="1" t="s">
        <v>6439</v>
      </c>
    </row>
    <row r="400" spans="1:44" ht="28.8" x14ac:dyDescent="0.3">
      <c r="A400" s="18" t="s">
        <v>2278</v>
      </c>
      <c r="B400" s="18">
        <v>349</v>
      </c>
      <c r="C400" s="18"/>
      <c r="D400" s="18">
        <v>1.3</v>
      </c>
      <c r="E400" s="18"/>
      <c r="F400" s="18" t="s">
        <v>6175</v>
      </c>
      <c r="G400" s="95">
        <v>20.49</v>
      </c>
      <c r="H400" s="19">
        <v>41745.409722222219</v>
      </c>
      <c r="I400" s="7">
        <v>41939.465277777781</v>
      </c>
      <c r="J400" s="1" t="s">
        <v>27</v>
      </c>
      <c r="K400" s="1" t="s">
        <v>1875</v>
      </c>
      <c r="L400" s="1" t="s">
        <v>287</v>
      </c>
      <c r="M400" s="1" t="s">
        <v>3003</v>
      </c>
      <c r="N400" t="s">
        <v>1548</v>
      </c>
      <c r="O400" s="1" t="str">
        <f t="shared" si="38"/>
        <v>SF193_43_S_NT1 [mV]</v>
      </c>
      <c r="Q400" s="59"/>
      <c r="S400" s="46"/>
      <c r="T400" s="46"/>
      <c r="V400" s="1" t="s">
        <v>4543</v>
      </c>
      <c r="Y400" s="59" t="s">
        <v>4874</v>
      </c>
      <c r="AI400">
        <v>652248.54029999999</v>
      </c>
      <c r="AJ400">
        <v>5772970.5710000005</v>
      </c>
      <c r="AN400" s="1" t="s">
        <v>3316</v>
      </c>
      <c r="AO400" s="21" t="s">
        <v>3262</v>
      </c>
      <c r="AP400" s="21" t="s">
        <v>3263</v>
      </c>
      <c r="AQ400" s="21"/>
    </row>
    <row r="401" spans="1:44" ht="28.8" x14ac:dyDescent="0.3">
      <c r="A401" s="18" t="s">
        <v>2279</v>
      </c>
      <c r="B401" s="18">
        <v>350</v>
      </c>
      <c r="C401" s="18"/>
      <c r="D401" s="18">
        <v>1.3</v>
      </c>
      <c r="E401" s="18"/>
      <c r="F401" s="18" t="s">
        <v>6175</v>
      </c>
      <c r="G401" s="95">
        <v>20.49</v>
      </c>
      <c r="H401" s="19">
        <v>41745.409722222219</v>
      </c>
      <c r="I401" s="7">
        <v>41939.465277777781</v>
      </c>
      <c r="J401" s="1" t="s">
        <v>27</v>
      </c>
      <c r="K401" s="1" t="s">
        <v>1875</v>
      </c>
      <c r="L401" s="1" t="s">
        <v>288</v>
      </c>
      <c r="M401" s="1" t="s">
        <v>3004</v>
      </c>
      <c r="N401" t="s">
        <v>1548</v>
      </c>
      <c r="O401" s="1" t="str">
        <f t="shared" si="38"/>
        <v>SF193_43_S_NT2 [mV]</v>
      </c>
      <c r="Q401" s="59"/>
      <c r="S401" s="46"/>
      <c r="T401" s="46"/>
      <c r="V401" s="1" t="s">
        <v>4543</v>
      </c>
      <c r="Y401" s="59" t="s">
        <v>4874</v>
      </c>
      <c r="AI401">
        <v>652248.54029999999</v>
      </c>
      <c r="AJ401">
        <v>5772970.5710000005</v>
      </c>
      <c r="AN401" s="1" t="s">
        <v>3316</v>
      </c>
      <c r="AO401" s="21" t="s">
        <v>3262</v>
      </c>
      <c r="AP401" s="21" t="s">
        <v>3263</v>
      </c>
      <c r="AQ401" s="21"/>
    </row>
    <row r="402" spans="1:44" ht="28.8" x14ac:dyDescent="0.3">
      <c r="A402" s="18" t="s">
        <v>5984</v>
      </c>
      <c r="B402" s="18"/>
      <c r="C402" s="18"/>
      <c r="D402" s="18">
        <v>1.3</v>
      </c>
      <c r="E402" s="18"/>
      <c r="F402" s="18" t="s">
        <v>6175</v>
      </c>
      <c r="G402" s="95">
        <v>19.66</v>
      </c>
      <c r="H402" s="19">
        <v>42837.597222222219</v>
      </c>
      <c r="I402" s="19">
        <v>43558.527777777781</v>
      </c>
      <c r="J402" s="1" t="s">
        <v>27</v>
      </c>
      <c r="K402" s="1" t="s">
        <v>1875</v>
      </c>
      <c r="L402" t="s">
        <v>5982</v>
      </c>
      <c r="M402" t="s">
        <v>5982</v>
      </c>
      <c r="N402" t="s">
        <v>1548</v>
      </c>
      <c r="O402" s="1" t="str">
        <f t="shared" si="38"/>
        <v>SF193_20_NW_1 [mV]</v>
      </c>
      <c r="Q402" s="59" t="s">
        <v>5994</v>
      </c>
      <c r="R402" s="1" t="s">
        <v>4571</v>
      </c>
      <c r="S402" s="46" t="s">
        <v>4600</v>
      </c>
      <c r="T402" s="46"/>
      <c r="U402" s="1" t="s">
        <v>5049</v>
      </c>
      <c r="V402" s="1" t="s">
        <v>4543</v>
      </c>
      <c r="X402" s="1" t="str">
        <f t="shared" ref="X402:X403" si="43">CONCATENATE("_",MID(M402,3,11))</f>
        <v>_193_20_NW_1</v>
      </c>
      <c r="Y402" s="59" t="s">
        <v>4874</v>
      </c>
      <c r="AB402" s="1">
        <v>0.1</v>
      </c>
      <c r="AC402" s="1">
        <v>0.75</v>
      </c>
      <c r="AI402">
        <v>652248.54029999999</v>
      </c>
      <c r="AJ402">
        <v>5772970.5710000005</v>
      </c>
      <c r="AN402" s="1" t="s">
        <v>3316</v>
      </c>
      <c r="AO402" s="21" t="s">
        <v>3262</v>
      </c>
      <c r="AP402" s="21" t="s">
        <v>3263</v>
      </c>
      <c r="AQ402" s="21" t="s">
        <v>3258</v>
      </c>
      <c r="AR402" s="1" t="s">
        <v>6439</v>
      </c>
    </row>
    <row r="403" spans="1:44" ht="28.8" x14ac:dyDescent="0.3">
      <c r="A403" s="18" t="s">
        <v>5985</v>
      </c>
      <c r="B403" s="18"/>
      <c r="C403" s="18"/>
      <c r="D403" s="18">
        <v>1.3</v>
      </c>
      <c r="E403" s="18"/>
      <c r="F403" s="18" t="s">
        <v>6175</v>
      </c>
      <c r="G403" s="95">
        <v>19.66</v>
      </c>
      <c r="H403" s="19">
        <v>42837.597222222219</v>
      </c>
      <c r="I403" s="19">
        <v>43558.527777777781</v>
      </c>
      <c r="J403" s="1" t="s">
        <v>27</v>
      </c>
      <c r="K403" s="1" t="s">
        <v>1875</v>
      </c>
      <c r="L403" t="s">
        <v>5983</v>
      </c>
      <c r="M403" t="s">
        <v>5983</v>
      </c>
      <c r="N403" t="s">
        <v>1548</v>
      </c>
      <c r="O403" s="1" t="str">
        <f t="shared" si="38"/>
        <v>SF193_20_NW_2 [mV]</v>
      </c>
      <c r="Q403" s="59" t="s">
        <v>5995</v>
      </c>
      <c r="R403" s="1" t="s">
        <v>4571</v>
      </c>
      <c r="S403" s="46" t="s">
        <v>4600</v>
      </c>
      <c r="T403" s="46"/>
      <c r="U403" s="1" t="s">
        <v>5049</v>
      </c>
      <c r="V403" s="1" t="s">
        <v>4543</v>
      </c>
      <c r="X403" s="1" t="str">
        <f t="shared" si="43"/>
        <v>_193_20_NW_2</v>
      </c>
      <c r="Y403" s="59" t="s">
        <v>4874</v>
      </c>
      <c r="AB403" s="1">
        <v>0.1</v>
      </c>
      <c r="AC403" s="1">
        <v>0.75</v>
      </c>
      <c r="AI403">
        <v>652248.54029999999</v>
      </c>
      <c r="AJ403">
        <v>5772970.5710000005</v>
      </c>
      <c r="AN403" s="1" t="s">
        <v>3316</v>
      </c>
      <c r="AO403" s="21" t="s">
        <v>3262</v>
      </c>
      <c r="AP403" s="21" t="s">
        <v>3263</v>
      </c>
      <c r="AQ403" s="21" t="s">
        <v>3258</v>
      </c>
      <c r="AR403" s="1" t="s">
        <v>6439</v>
      </c>
    </row>
    <row r="404" spans="1:44" x14ac:dyDescent="0.3">
      <c r="A404" s="18" t="s">
        <v>2280</v>
      </c>
      <c r="B404" s="18">
        <v>351</v>
      </c>
      <c r="C404" s="18"/>
      <c r="D404" s="18">
        <v>1.3</v>
      </c>
      <c r="E404" s="18"/>
      <c r="F404" s="18" t="s">
        <v>6174</v>
      </c>
      <c r="G404" s="95">
        <v>44.25</v>
      </c>
      <c r="H404" s="25">
        <v>41732.590277777781</v>
      </c>
      <c r="I404" s="7">
        <v>41939.465277777781</v>
      </c>
      <c r="J404" s="1" t="s">
        <v>27</v>
      </c>
      <c r="K404" s="1" t="s">
        <v>1875</v>
      </c>
      <c r="L404" s="1" t="s">
        <v>289</v>
      </c>
      <c r="M404" s="1" t="s">
        <v>289</v>
      </c>
      <c r="N404" t="s">
        <v>1548</v>
      </c>
      <c r="O404" s="1" t="str">
        <f t="shared" si="38"/>
        <v>SF202_20_S [mV]</v>
      </c>
      <c r="Q404" s="59"/>
      <c r="S404" s="46"/>
      <c r="T404" s="46"/>
      <c r="U404" s="1" t="s">
        <v>5049</v>
      </c>
      <c r="V404" s="1" t="s">
        <v>4543</v>
      </c>
      <c r="Y404" s="59" t="s">
        <v>4875</v>
      </c>
      <c r="AB404" s="1">
        <v>0.1</v>
      </c>
      <c r="AC404" s="1">
        <v>0.75</v>
      </c>
      <c r="AI404">
        <v>652243.46900000004</v>
      </c>
      <c r="AJ404">
        <v>5772988.1160000004</v>
      </c>
      <c r="AN404" s="1" t="s">
        <v>3316</v>
      </c>
      <c r="AO404" s="21" t="s">
        <v>3262</v>
      </c>
      <c r="AP404" s="21" t="s">
        <v>3263</v>
      </c>
      <c r="AQ404" s="21" t="s">
        <v>3258</v>
      </c>
      <c r="AR404" s="1" t="s">
        <v>6439</v>
      </c>
    </row>
    <row r="405" spans="1:44" x14ac:dyDescent="0.3">
      <c r="A405" s="18" t="s">
        <v>2281</v>
      </c>
      <c r="B405" s="18">
        <v>352</v>
      </c>
      <c r="C405" s="18"/>
      <c r="D405" s="18">
        <v>1.3</v>
      </c>
      <c r="E405" s="18"/>
      <c r="F405" s="18" t="s">
        <v>6174</v>
      </c>
      <c r="G405" s="95">
        <v>44.25</v>
      </c>
      <c r="H405" s="25">
        <v>41732.590277777781</v>
      </c>
      <c r="I405" s="7">
        <v>41939.465277777781</v>
      </c>
      <c r="J405" s="1" t="s">
        <v>27</v>
      </c>
      <c r="K405" s="1" t="s">
        <v>1875</v>
      </c>
      <c r="L405" s="1" t="s">
        <v>290</v>
      </c>
      <c r="M405" s="1" t="s">
        <v>290</v>
      </c>
      <c r="N405" t="s">
        <v>1548</v>
      </c>
      <c r="O405" s="1" t="str">
        <f t="shared" si="38"/>
        <v>SF202_20_W [mV]</v>
      </c>
      <c r="Q405" s="59"/>
      <c r="S405" s="46"/>
      <c r="T405" s="46"/>
      <c r="U405" s="1" t="s">
        <v>5049</v>
      </c>
      <c r="V405" s="1" t="s">
        <v>4543</v>
      </c>
      <c r="Y405" s="59" t="s">
        <v>4875</v>
      </c>
      <c r="AB405" s="1">
        <v>0.1</v>
      </c>
      <c r="AC405" s="1">
        <v>0.75</v>
      </c>
      <c r="AI405">
        <v>652243.46900000004</v>
      </c>
      <c r="AJ405">
        <v>5772988.1160000004</v>
      </c>
      <c r="AN405" s="1" t="s">
        <v>3316</v>
      </c>
      <c r="AO405" s="21" t="s">
        <v>3262</v>
      </c>
      <c r="AP405" s="21" t="s">
        <v>3263</v>
      </c>
      <c r="AQ405" s="21" t="s">
        <v>3258</v>
      </c>
      <c r="AR405" s="1" t="s">
        <v>6439</v>
      </c>
    </row>
    <row r="406" spans="1:44" x14ac:dyDescent="0.3">
      <c r="A406" s="18" t="s">
        <v>2282</v>
      </c>
      <c r="B406" s="18">
        <v>353</v>
      </c>
      <c r="C406" s="18"/>
      <c r="D406" s="18">
        <v>1.3</v>
      </c>
      <c r="E406" s="18"/>
      <c r="F406" s="18" t="s">
        <v>6174</v>
      </c>
      <c r="G406" s="95">
        <v>44.25</v>
      </c>
      <c r="H406" s="25">
        <v>41732.590277777781</v>
      </c>
      <c r="I406" s="7">
        <v>41939.465277777781</v>
      </c>
      <c r="J406" s="1" t="s">
        <v>27</v>
      </c>
      <c r="K406" s="1" t="s">
        <v>1875</v>
      </c>
      <c r="L406" s="1" t="s">
        <v>291</v>
      </c>
      <c r="M406" s="1" t="s">
        <v>291</v>
      </c>
      <c r="N406" t="s">
        <v>1548</v>
      </c>
      <c r="O406" s="1" t="str">
        <f t="shared" si="38"/>
        <v>SF202_30_E [mV]</v>
      </c>
      <c r="Q406" s="59"/>
      <c r="S406" s="46"/>
      <c r="T406" s="46"/>
      <c r="U406" s="1" t="s">
        <v>5049</v>
      </c>
      <c r="V406" s="1" t="s">
        <v>4543</v>
      </c>
      <c r="Y406" s="59" t="s">
        <v>4875</v>
      </c>
      <c r="AB406" s="1">
        <v>0.1</v>
      </c>
      <c r="AC406" s="1">
        <v>0.75</v>
      </c>
      <c r="AI406">
        <v>652243.46900000004</v>
      </c>
      <c r="AJ406">
        <v>5772988.1160000004</v>
      </c>
      <c r="AN406" s="1" t="s">
        <v>3316</v>
      </c>
      <c r="AO406" s="21" t="s">
        <v>3262</v>
      </c>
      <c r="AP406" s="21" t="s">
        <v>3263</v>
      </c>
      <c r="AQ406" s="21" t="s">
        <v>3258</v>
      </c>
      <c r="AR406" s="1" t="s">
        <v>6439</v>
      </c>
    </row>
    <row r="407" spans="1:44" x14ac:dyDescent="0.3">
      <c r="A407" s="18" t="s">
        <v>2283</v>
      </c>
      <c r="B407" s="18">
        <v>354</v>
      </c>
      <c r="C407" s="18"/>
      <c r="D407" s="18">
        <v>1.3</v>
      </c>
      <c r="E407" s="18"/>
      <c r="F407" s="18" t="s">
        <v>6174</v>
      </c>
      <c r="G407" s="95">
        <v>44.25</v>
      </c>
      <c r="H407" s="25">
        <v>41732.590277777781</v>
      </c>
      <c r="I407" s="7">
        <v>41939.465277777781</v>
      </c>
      <c r="J407" s="1" t="s">
        <v>27</v>
      </c>
      <c r="K407" s="1" t="s">
        <v>1875</v>
      </c>
      <c r="L407" s="1" t="s">
        <v>292</v>
      </c>
      <c r="M407" s="1" t="s">
        <v>292</v>
      </c>
      <c r="N407" t="s">
        <v>1548</v>
      </c>
      <c r="O407" s="1" t="str">
        <f t="shared" si="38"/>
        <v>SF202_40_N [mV]</v>
      </c>
      <c r="Q407" s="59"/>
      <c r="S407" s="46"/>
      <c r="T407" s="46"/>
      <c r="U407" s="1" t="s">
        <v>5049</v>
      </c>
      <c r="V407" s="1" t="s">
        <v>4543</v>
      </c>
      <c r="Y407" s="59" t="s">
        <v>4875</v>
      </c>
      <c r="AB407" s="1">
        <v>0.1</v>
      </c>
      <c r="AC407" s="1">
        <v>0.75</v>
      </c>
      <c r="AI407">
        <v>652243.46900000004</v>
      </c>
      <c r="AJ407">
        <v>5772988.1160000004</v>
      </c>
      <c r="AN407" s="1" t="s">
        <v>3316</v>
      </c>
      <c r="AO407" s="21" t="s">
        <v>3262</v>
      </c>
      <c r="AP407" s="21" t="s">
        <v>3263</v>
      </c>
      <c r="AQ407" s="21" t="s">
        <v>3258</v>
      </c>
      <c r="AR407" s="1" t="s">
        <v>6439</v>
      </c>
    </row>
    <row r="408" spans="1:44" x14ac:dyDescent="0.3">
      <c r="A408" s="18" t="s">
        <v>5990</v>
      </c>
      <c r="B408" s="18">
        <v>355</v>
      </c>
      <c r="C408" s="18"/>
      <c r="D408" s="18">
        <v>1.3</v>
      </c>
      <c r="E408" s="18"/>
      <c r="F408" s="18" t="s">
        <v>6175</v>
      </c>
      <c r="G408" s="95">
        <v>28.93</v>
      </c>
      <c r="H408" s="19">
        <v>42117.416666666664</v>
      </c>
      <c r="I408" s="19">
        <v>42313.590277777781</v>
      </c>
      <c r="J408" s="1" t="s">
        <v>27</v>
      </c>
      <c r="K408" s="1" t="s">
        <v>1875</v>
      </c>
      <c r="L408" t="s">
        <v>3215</v>
      </c>
      <c r="M408" t="s">
        <v>3250</v>
      </c>
      <c r="N408" t="s">
        <v>1548</v>
      </c>
      <c r="O408" s="1" t="str">
        <f t="shared" ref="O408:O484" si="44">CONCATENATE(M408," [",N408,"]")</f>
        <v>SF214_20_W [mV]</v>
      </c>
      <c r="Q408" s="59"/>
      <c r="S408" s="46"/>
      <c r="T408" s="46"/>
      <c r="U408" s="1" t="s">
        <v>5049</v>
      </c>
      <c r="V408" s="1" t="s">
        <v>4543</v>
      </c>
      <c r="Y408" s="59" t="s">
        <v>4876</v>
      </c>
      <c r="AB408" s="1">
        <v>0.1</v>
      </c>
      <c r="AC408" s="1">
        <v>0.75</v>
      </c>
      <c r="AI408">
        <v>652254.80279999995</v>
      </c>
      <c r="AJ408">
        <v>5772983.1569999997</v>
      </c>
      <c r="AN408" s="1" t="s">
        <v>3316</v>
      </c>
      <c r="AO408" s="21" t="s">
        <v>3262</v>
      </c>
      <c r="AP408" s="21" t="s">
        <v>3263</v>
      </c>
      <c r="AQ408" s="21" t="s">
        <v>3258</v>
      </c>
      <c r="AR408" s="1" t="s">
        <v>6439</v>
      </c>
    </row>
    <row r="409" spans="1:44" ht="28.8" x14ac:dyDescent="0.3">
      <c r="A409" s="18" t="s">
        <v>6440</v>
      </c>
      <c r="B409" s="18">
        <v>356</v>
      </c>
      <c r="C409" s="18"/>
      <c r="D409" s="18">
        <v>1.3</v>
      </c>
      <c r="E409" s="18"/>
      <c r="F409" s="18" t="s">
        <v>6175</v>
      </c>
      <c r="G409" s="95">
        <v>28.93</v>
      </c>
      <c r="H409" s="19">
        <v>42117.416666666664</v>
      </c>
      <c r="I409" s="19">
        <v>42313.590277777781</v>
      </c>
      <c r="J409" s="1" t="s">
        <v>27</v>
      </c>
      <c r="K409" s="1" t="s">
        <v>1875</v>
      </c>
      <c r="L409" t="s">
        <v>3216</v>
      </c>
      <c r="M409" t="s">
        <v>3251</v>
      </c>
      <c r="N409" t="s">
        <v>1548</v>
      </c>
      <c r="O409" s="1" t="str">
        <f t="shared" si="44"/>
        <v>SF214_20_W_NT1 [mV]</v>
      </c>
      <c r="Q409" s="59"/>
      <c r="S409" s="46"/>
      <c r="T409" s="46"/>
      <c r="V409" s="1" t="s">
        <v>4543</v>
      </c>
      <c r="Y409" s="59" t="s">
        <v>4876</v>
      </c>
      <c r="AB409" s="1">
        <v>0.1</v>
      </c>
      <c r="AC409" s="1">
        <v>0.75</v>
      </c>
      <c r="AI409">
        <v>652254.80279999995</v>
      </c>
      <c r="AJ409">
        <v>5772983.1569999997</v>
      </c>
      <c r="AN409" s="1" t="s">
        <v>3316</v>
      </c>
      <c r="AO409" s="21" t="s">
        <v>3262</v>
      </c>
      <c r="AP409" s="21" t="s">
        <v>3263</v>
      </c>
      <c r="AQ409" s="21" t="s">
        <v>3258</v>
      </c>
    </row>
    <row r="410" spans="1:44" ht="28.8" x14ac:dyDescent="0.3">
      <c r="A410" s="18" t="s">
        <v>6441</v>
      </c>
      <c r="B410" s="18">
        <v>357</v>
      </c>
      <c r="C410" s="18"/>
      <c r="D410" s="18">
        <v>1.3</v>
      </c>
      <c r="E410" s="18"/>
      <c r="F410" s="18" t="s">
        <v>6175</v>
      </c>
      <c r="G410" s="95">
        <v>28.93</v>
      </c>
      <c r="H410" s="19">
        <v>42117.416666666664</v>
      </c>
      <c r="I410" s="19">
        <v>42313.590277777781</v>
      </c>
      <c r="J410" s="1" t="s">
        <v>27</v>
      </c>
      <c r="K410" s="1" t="s">
        <v>1875</v>
      </c>
      <c r="L410" t="s">
        <v>3217</v>
      </c>
      <c r="M410" t="s">
        <v>3252</v>
      </c>
      <c r="N410" t="s">
        <v>1548</v>
      </c>
      <c r="O410" s="1" t="str">
        <f t="shared" si="44"/>
        <v>SF214_20_W_NT2 [mV]</v>
      </c>
      <c r="Q410" s="59"/>
      <c r="S410" s="46"/>
      <c r="T410" s="46"/>
      <c r="V410" s="1" t="s">
        <v>4543</v>
      </c>
      <c r="Y410" s="59" t="s">
        <v>4876</v>
      </c>
      <c r="AB410" s="1">
        <v>0.1</v>
      </c>
      <c r="AC410" s="1">
        <v>0.75</v>
      </c>
      <c r="AI410">
        <v>652254.80279999995</v>
      </c>
      <c r="AJ410">
        <v>5772983.1569999997</v>
      </c>
      <c r="AN410" s="1" t="s">
        <v>3316</v>
      </c>
      <c r="AO410" s="21" t="s">
        <v>3262</v>
      </c>
      <c r="AP410" s="21" t="s">
        <v>3263</v>
      </c>
      <c r="AQ410" s="21" t="s">
        <v>3258</v>
      </c>
    </row>
    <row r="411" spans="1:44" x14ac:dyDescent="0.3">
      <c r="A411" s="18" t="s">
        <v>2284</v>
      </c>
      <c r="B411" s="18">
        <v>358</v>
      </c>
      <c r="C411" s="18"/>
      <c r="D411" s="18">
        <v>1.3</v>
      </c>
      <c r="E411" s="18"/>
      <c r="F411" s="18" t="s">
        <v>6175</v>
      </c>
      <c r="G411" s="18"/>
      <c r="H411" s="19">
        <v>41396.791666666664</v>
      </c>
      <c r="I411" s="19">
        <v>41613.451388888891</v>
      </c>
      <c r="J411" s="1" t="s">
        <v>27</v>
      </c>
      <c r="K411" s="1" t="s">
        <v>1875</v>
      </c>
      <c r="L411" s="1" t="s">
        <v>1532</v>
      </c>
      <c r="M411" t="s">
        <v>1532</v>
      </c>
      <c r="N411" t="s">
        <v>1548</v>
      </c>
      <c r="O411" s="1" t="str">
        <f t="shared" si="44"/>
        <v>SF214_20_N [mV]</v>
      </c>
      <c r="Q411" s="59"/>
      <c r="S411" s="46"/>
      <c r="T411" s="46"/>
      <c r="U411" s="1" t="s">
        <v>5049</v>
      </c>
      <c r="V411" s="1" t="s">
        <v>4543</v>
      </c>
      <c r="Y411" s="59" t="s">
        <v>4876</v>
      </c>
      <c r="AB411" s="1">
        <v>0.1</v>
      </c>
      <c r="AC411" s="1">
        <v>0.75</v>
      </c>
      <c r="AI411">
        <v>652254.80279999995</v>
      </c>
      <c r="AJ411">
        <v>5772983.1569999997</v>
      </c>
      <c r="AN411" s="1" t="s">
        <v>3316</v>
      </c>
      <c r="AO411" s="21" t="s">
        <v>3262</v>
      </c>
      <c r="AP411" s="21" t="s">
        <v>3263</v>
      </c>
      <c r="AQ411" s="21" t="s">
        <v>3258</v>
      </c>
      <c r="AR411" s="1" t="s">
        <v>6439</v>
      </c>
    </row>
    <row r="412" spans="1:44" x14ac:dyDescent="0.3">
      <c r="A412" s="18" t="s">
        <v>2285</v>
      </c>
      <c r="B412" s="18">
        <v>359</v>
      </c>
      <c r="C412" s="18"/>
      <c r="D412" s="18">
        <v>1.3</v>
      </c>
      <c r="E412" s="18"/>
      <c r="F412" s="18" t="s">
        <v>6175</v>
      </c>
      <c r="G412" s="18"/>
      <c r="H412" s="19">
        <v>41396.791666666664</v>
      </c>
      <c r="I412" s="19">
        <v>41613.451388888891</v>
      </c>
      <c r="J412" s="1" t="s">
        <v>27</v>
      </c>
      <c r="K412" s="1" t="s">
        <v>1875</v>
      </c>
      <c r="L412" s="1" t="s">
        <v>1533</v>
      </c>
      <c r="M412" t="s">
        <v>1533</v>
      </c>
      <c r="N412" t="s">
        <v>1548</v>
      </c>
      <c r="O412" s="1" t="str">
        <f t="shared" si="44"/>
        <v>SF214_20_NE [mV]</v>
      </c>
      <c r="Q412" s="59"/>
      <c r="S412" s="46"/>
      <c r="T412" s="46"/>
      <c r="U412" s="1" t="s">
        <v>5049</v>
      </c>
      <c r="V412" s="1" t="s">
        <v>4543</v>
      </c>
      <c r="Y412" s="59" t="s">
        <v>4876</v>
      </c>
      <c r="AB412" s="1">
        <v>0.1</v>
      </c>
      <c r="AC412" s="1">
        <v>0.75</v>
      </c>
      <c r="AI412">
        <v>652254.80279999995</v>
      </c>
      <c r="AJ412">
        <v>5772983.1569999997</v>
      </c>
      <c r="AN412" s="1" t="s">
        <v>3316</v>
      </c>
      <c r="AO412" s="21" t="s">
        <v>3262</v>
      </c>
      <c r="AP412" s="21" t="s">
        <v>3263</v>
      </c>
      <c r="AQ412" s="21" t="s">
        <v>3258</v>
      </c>
      <c r="AR412" s="1" t="s">
        <v>6439</v>
      </c>
    </row>
    <row r="413" spans="1:44" x14ac:dyDescent="0.3">
      <c r="A413" s="18" t="s">
        <v>2286</v>
      </c>
      <c r="B413" s="18">
        <v>360</v>
      </c>
      <c r="C413" s="18"/>
      <c r="D413" s="18">
        <v>1.3</v>
      </c>
      <c r="E413" s="18"/>
      <c r="F413" s="18" t="s">
        <v>6175</v>
      </c>
      <c r="G413" s="18"/>
      <c r="H413" s="19">
        <v>41396.791666666664</v>
      </c>
      <c r="I413" s="19">
        <v>41613.451388888891</v>
      </c>
      <c r="J413" s="1" t="s">
        <v>27</v>
      </c>
      <c r="K413" s="1" t="s">
        <v>1875</v>
      </c>
      <c r="L413" s="1" t="s">
        <v>1534</v>
      </c>
      <c r="M413" t="s">
        <v>1534</v>
      </c>
      <c r="N413" t="s">
        <v>1548</v>
      </c>
      <c r="O413" s="1" t="str">
        <f t="shared" si="44"/>
        <v>SF214_43_SE [mV]</v>
      </c>
      <c r="Q413" s="59"/>
      <c r="S413" s="46"/>
      <c r="T413" s="46"/>
      <c r="U413" s="1" t="s">
        <v>5049</v>
      </c>
      <c r="V413" s="1" t="s">
        <v>4543</v>
      </c>
      <c r="Y413" s="59" t="s">
        <v>4876</v>
      </c>
      <c r="AB413" s="1">
        <v>0.1</v>
      </c>
      <c r="AC413" s="1">
        <v>0.75</v>
      </c>
      <c r="AI413">
        <v>652254.80279999995</v>
      </c>
      <c r="AJ413">
        <v>5772983.1569999997</v>
      </c>
      <c r="AN413" s="1" t="s">
        <v>3316</v>
      </c>
      <c r="AO413" s="21" t="s">
        <v>3262</v>
      </c>
      <c r="AP413" s="21" t="s">
        <v>3263</v>
      </c>
      <c r="AQ413" s="21" t="s">
        <v>3258</v>
      </c>
      <c r="AR413" s="1" t="s">
        <v>6439</v>
      </c>
    </row>
    <row r="414" spans="1:44" ht="28.8" x14ac:dyDescent="0.3">
      <c r="A414" s="18" t="s">
        <v>2287</v>
      </c>
      <c r="B414" s="18">
        <v>361</v>
      </c>
      <c r="C414" s="18"/>
      <c r="D414" s="18">
        <v>1.3</v>
      </c>
      <c r="E414" s="18"/>
      <c r="F414" s="18" t="s">
        <v>6175</v>
      </c>
      <c r="G414" s="18"/>
      <c r="H414" s="19">
        <v>41396.791666666664</v>
      </c>
      <c r="I414" s="19">
        <v>41613.451388888891</v>
      </c>
      <c r="J414" s="1" t="s">
        <v>27</v>
      </c>
      <c r="K414" s="1" t="s">
        <v>1875</v>
      </c>
      <c r="L414" s="1" t="s">
        <v>1535</v>
      </c>
      <c r="M414" t="s">
        <v>3005</v>
      </c>
      <c r="N414" t="s">
        <v>1548</v>
      </c>
      <c r="O414" s="1" t="str">
        <f t="shared" si="44"/>
        <v>SF214_43_SE_NT1 [mV]</v>
      </c>
      <c r="Q414" s="59"/>
      <c r="S414" s="46"/>
      <c r="T414" s="46"/>
      <c r="V414" s="1" t="s">
        <v>4543</v>
      </c>
      <c r="Y414" s="59" t="s">
        <v>4876</v>
      </c>
      <c r="AI414">
        <v>652254.80279999995</v>
      </c>
      <c r="AJ414">
        <v>5772983.1569999997</v>
      </c>
      <c r="AN414" s="1" t="s">
        <v>3316</v>
      </c>
      <c r="AO414" s="21" t="s">
        <v>3262</v>
      </c>
      <c r="AP414" s="21" t="s">
        <v>3263</v>
      </c>
      <c r="AQ414" s="21" t="s">
        <v>3258</v>
      </c>
    </row>
    <row r="415" spans="1:44" ht="28.8" x14ac:dyDescent="0.3">
      <c r="A415" s="18" t="s">
        <v>2288</v>
      </c>
      <c r="B415" s="18">
        <v>362</v>
      </c>
      <c r="C415" s="18"/>
      <c r="D415" s="18">
        <v>1.3</v>
      </c>
      <c r="E415" s="18"/>
      <c r="F415" s="18" t="s">
        <v>6175</v>
      </c>
      <c r="G415" s="18"/>
      <c r="H415" s="19">
        <v>41396.791666666664</v>
      </c>
      <c r="I415" s="19">
        <v>41613.451388888891</v>
      </c>
      <c r="J415" s="1" t="s">
        <v>27</v>
      </c>
      <c r="K415" s="1" t="s">
        <v>1875</v>
      </c>
      <c r="L415" s="1" t="s">
        <v>1536</v>
      </c>
      <c r="M415" t="s">
        <v>3006</v>
      </c>
      <c r="N415" t="s">
        <v>1548</v>
      </c>
      <c r="O415" s="1" t="str">
        <f t="shared" si="44"/>
        <v>SF214_43_SE_NT2 [mV]</v>
      </c>
      <c r="Q415" s="59"/>
      <c r="S415" s="46"/>
      <c r="T415" s="46"/>
      <c r="V415" s="1" t="s">
        <v>4543</v>
      </c>
      <c r="Y415" s="59" t="s">
        <v>4876</v>
      </c>
      <c r="AI415">
        <v>652254.80279999995</v>
      </c>
      <c r="AJ415">
        <v>5772983.1569999997</v>
      </c>
      <c r="AN415" s="1" t="s">
        <v>3316</v>
      </c>
      <c r="AO415" s="21" t="s">
        <v>3262</v>
      </c>
      <c r="AP415" s="21" t="s">
        <v>3263</v>
      </c>
      <c r="AQ415" s="21" t="s">
        <v>3258</v>
      </c>
    </row>
    <row r="416" spans="1:44" x14ac:dyDescent="0.3">
      <c r="A416" s="18" t="s">
        <v>2289</v>
      </c>
      <c r="B416" s="18">
        <v>363</v>
      </c>
      <c r="C416" s="18"/>
      <c r="D416" s="18">
        <v>1.3</v>
      </c>
      <c r="E416" s="18"/>
      <c r="F416" s="18" t="s">
        <v>6175</v>
      </c>
      <c r="G416" s="18"/>
      <c r="H416" s="23">
        <v>41450.625</v>
      </c>
      <c r="I416" s="19">
        <v>41613.451388888891</v>
      </c>
      <c r="J416" s="1" t="s">
        <v>27</v>
      </c>
      <c r="K416" s="1" t="s">
        <v>1875</v>
      </c>
      <c r="L416" s="1" t="s">
        <v>1537</v>
      </c>
      <c r="M416" t="s">
        <v>1537</v>
      </c>
      <c r="N416" t="s">
        <v>1548</v>
      </c>
      <c r="O416" s="1" t="str">
        <f t="shared" si="44"/>
        <v>SF214_60_SW [mV]</v>
      </c>
      <c r="Q416" s="59"/>
      <c r="S416" s="46"/>
      <c r="T416" s="46"/>
      <c r="U416" s="1" t="s">
        <v>5049</v>
      </c>
      <c r="V416" s="1" t="s">
        <v>4543</v>
      </c>
      <c r="Y416" s="59" t="s">
        <v>4876</v>
      </c>
      <c r="AB416" s="1">
        <v>0.1</v>
      </c>
      <c r="AC416" s="1">
        <v>0.75</v>
      </c>
      <c r="AI416">
        <v>652254.80279999995</v>
      </c>
      <c r="AJ416">
        <v>5772983.1569999997</v>
      </c>
      <c r="AN416" s="1" t="s">
        <v>3316</v>
      </c>
      <c r="AO416" s="21" t="s">
        <v>3262</v>
      </c>
      <c r="AP416" s="21" t="s">
        <v>3263</v>
      </c>
      <c r="AQ416" s="21" t="s">
        <v>3258</v>
      </c>
      <c r="AR416" s="1" t="s">
        <v>6439</v>
      </c>
    </row>
    <row r="417" spans="1:44" x14ac:dyDescent="0.3">
      <c r="A417" s="18" t="s">
        <v>2290</v>
      </c>
      <c r="B417" s="18">
        <v>364</v>
      </c>
      <c r="C417" s="18"/>
      <c r="D417" s="18">
        <v>1.3</v>
      </c>
      <c r="E417" s="18"/>
      <c r="F417" s="18" t="s">
        <v>6175</v>
      </c>
      <c r="G417" s="18"/>
      <c r="H417" s="23">
        <v>41450.625</v>
      </c>
      <c r="I417" s="19">
        <v>41613.451388888891</v>
      </c>
      <c r="J417" s="1" t="s">
        <v>27</v>
      </c>
      <c r="K417" s="1" t="s">
        <v>1875</v>
      </c>
      <c r="L417" s="1" t="s">
        <v>1538</v>
      </c>
      <c r="M417" t="s">
        <v>1538</v>
      </c>
      <c r="N417" t="s">
        <v>1548</v>
      </c>
      <c r="O417" s="1" t="str">
        <f t="shared" si="44"/>
        <v>SF214_80_NW [mV]</v>
      </c>
      <c r="Q417" s="59"/>
      <c r="S417" s="46"/>
      <c r="T417" s="46"/>
      <c r="U417" s="1" t="s">
        <v>5049</v>
      </c>
      <c r="V417" s="1" t="s">
        <v>4543</v>
      </c>
      <c r="Y417" s="59" t="s">
        <v>4876</v>
      </c>
      <c r="AB417" s="1">
        <v>0.1</v>
      </c>
      <c r="AC417" s="1">
        <v>0.75</v>
      </c>
      <c r="AI417">
        <v>652254.80279999995</v>
      </c>
      <c r="AJ417">
        <v>5772983.1569999997</v>
      </c>
      <c r="AN417" s="1" t="s">
        <v>3316</v>
      </c>
      <c r="AO417" s="21" t="s">
        <v>3262</v>
      </c>
      <c r="AP417" s="21" t="s">
        <v>3263</v>
      </c>
      <c r="AQ417" s="21" t="s">
        <v>3258</v>
      </c>
      <c r="AR417" s="1" t="s">
        <v>6439</v>
      </c>
    </row>
    <row r="418" spans="1:44" x14ac:dyDescent="0.3">
      <c r="A418" s="18" t="s">
        <v>2291</v>
      </c>
      <c r="B418" s="18">
        <v>365</v>
      </c>
      <c r="C418" s="18"/>
      <c r="D418" s="18">
        <v>1.3</v>
      </c>
      <c r="E418" s="18"/>
      <c r="F418" s="18"/>
      <c r="G418" s="18"/>
      <c r="H418" s="23">
        <v>41450.625</v>
      </c>
      <c r="I418" s="7">
        <v>41613</v>
      </c>
      <c r="J418" s="1" t="s">
        <v>27</v>
      </c>
      <c r="K418" s="1" t="s">
        <v>1875</v>
      </c>
      <c r="L418" s="1" t="s">
        <v>1539</v>
      </c>
      <c r="M418" t="s">
        <v>1539</v>
      </c>
      <c r="N418" t="s">
        <v>1548</v>
      </c>
      <c r="O418" s="1" t="str">
        <f t="shared" si="44"/>
        <v>SF215_100_N [mV]</v>
      </c>
      <c r="Q418" s="59"/>
      <c r="S418" s="46"/>
      <c r="T418" s="46"/>
      <c r="U418" s="1" t="s">
        <v>5049</v>
      </c>
      <c r="V418" s="1" t="s">
        <v>4543</v>
      </c>
      <c r="Y418" s="59" t="s">
        <v>4877</v>
      </c>
      <c r="AB418" s="1">
        <v>0.1</v>
      </c>
      <c r="AC418" s="1">
        <v>0.75</v>
      </c>
      <c r="AH418" s="1" t="s">
        <v>293</v>
      </c>
      <c r="AI418">
        <v>652249.5405</v>
      </c>
      <c r="AJ418">
        <v>5772987.8430000003</v>
      </c>
      <c r="AN418" s="1" t="s">
        <v>3316</v>
      </c>
      <c r="AO418" s="21" t="s">
        <v>3262</v>
      </c>
      <c r="AP418" s="21" t="s">
        <v>3263</v>
      </c>
      <c r="AQ418" s="21"/>
    </row>
    <row r="419" spans="1:44" x14ac:dyDescent="0.3">
      <c r="A419" s="18" t="s">
        <v>2292</v>
      </c>
      <c r="B419" s="18">
        <v>366</v>
      </c>
      <c r="C419" s="18"/>
      <c r="D419" s="18">
        <v>1.3</v>
      </c>
      <c r="E419" s="18"/>
      <c r="F419" s="18"/>
      <c r="G419" s="18"/>
      <c r="H419" s="19">
        <v>41396.6875</v>
      </c>
      <c r="I419" s="19">
        <v>41613.451388888891</v>
      </c>
      <c r="J419" s="1" t="s">
        <v>27</v>
      </c>
      <c r="K419" s="1" t="s">
        <v>1875</v>
      </c>
      <c r="L419" s="1" t="s">
        <v>1540</v>
      </c>
      <c r="M419" t="s">
        <v>1540</v>
      </c>
      <c r="N419" t="s">
        <v>1548</v>
      </c>
      <c r="O419" s="1" t="str">
        <f t="shared" si="44"/>
        <v>SF215_20_NW [mV]</v>
      </c>
      <c r="Q419" s="59"/>
      <c r="S419" s="46"/>
      <c r="T419" s="46"/>
      <c r="U419" s="1" t="s">
        <v>5049</v>
      </c>
      <c r="V419" s="1" t="s">
        <v>4543</v>
      </c>
      <c r="Y419" s="59" t="s">
        <v>4877</v>
      </c>
      <c r="AB419" s="1">
        <v>0.1</v>
      </c>
      <c r="AC419" s="1">
        <v>0.75</v>
      </c>
      <c r="AI419">
        <v>652249.5405</v>
      </c>
      <c r="AJ419">
        <v>5772987.8430000003</v>
      </c>
      <c r="AN419" s="1" t="s">
        <v>3316</v>
      </c>
      <c r="AO419" s="21" t="s">
        <v>3262</v>
      </c>
      <c r="AP419" s="21" t="s">
        <v>3263</v>
      </c>
      <c r="AQ419" s="21" t="s">
        <v>3258</v>
      </c>
      <c r="AR419" s="1" t="s">
        <v>6439</v>
      </c>
    </row>
    <row r="420" spans="1:44" x14ac:dyDescent="0.3">
      <c r="A420" s="18" t="s">
        <v>2293</v>
      </c>
      <c r="B420" s="18">
        <v>367</v>
      </c>
      <c r="C420" s="18"/>
      <c r="D420" s="18">
        <v>1.3</v>
      </c>
      <c r="E420" s="18"/>
      <c r="F420" s="18"/>
      <c r="G420" s="18"/>
      <c r="H420" s="19">
        <v>41396.6875</v>
      </c>
      <c r="I420" s="19">
        <v>41613.451388888891</v>
      </c>
      <c r="J420" s="1" t="s">
        <v>27</v>
      </c>
      <c r="K420" s="1" t="s">
        <v>1875</v>
      </c>
      <c r="L420" s="1" t="s">
        <v>1541</v>
      </c>
      <c r="M420" t="s">
        <v>1541</v>
      </c>
      <c r="N420" t="s">
        <v>1548</v>
      </c>
      <c r="O420" s="1" t="str">
        <f t="shared" si="44"/>
        <v>SF215_20_S [mV]</v>
      </c>
      <c r="Q420" s="59"/>
      <c r="S420" s="46"/>
      <c r="T420" s="46"/>
      <c r="U420" s="1" t="s">
        <v>5049</v>
      </c>
      <c r="V420" s="1" t="s">
        <v>4543</v>
      </c>
      <c r="Y420" s="59" t="s">
        <v>4877</v>
      </c>
      <c r="AB420" s="1">
        <v>0.1</v>
      </c>
      <c r="AC420" s="1">
        <v>0.75</v>
      </c>
      <c r="AI420">
        <v>652249.5405</v>
      </c>
      <c r="AJ420">
        <v>5772987.8430000003</v>
      </c>
      <c r="AN420" s="1" t="s">
        <v>3316</v>
      </c>
      <c r="AO420" s="21" t="s">
        <v>3262</v>
      </c>
      <c r="AP420" s="21" t="s">
        <v>3263</v>
      </c>
      <c r="AQ420" s="21" t="s">
        <v>3258</v>
      </c>
      <c r="AR420" s="1" t="s">
        <v>6439</v>
      </c>
    </row>
    <row r="421" spans="1:44" x14ac:dyDescent="0.3">
      <c r="A421" s="18" t="s">
        <v>2294</v>
      </c>
      <c r="B421" s="18">
        <v>368</v>
      </c>
      <c r="C421" s="18"/>
      <c r="D421" s="18">
        <v>1.3</v>
      </c>
      <c r="E421" s="18"/>
      <c r="F421" s="18"/>
      <c r="G421" s="18"/>
      <c r="H421" s="19">
        <v>41396.6875</v>
      </c>
      <c r="I421" s="19">
        <v>41613.451388888891</v>
      </c>
      <c r="J421" s="1" t="s">
        <v>27</v>
      </c>
      <c r="K421" s="1" t="s">
        <v>1875</v>
      </c>
      <c r="L421" s="1" t="s">
        <v>1542</v>
      </c>
      <c r="M421" t="s">
        <v>1542</v>
      </c>
      <c r="N421" t="s">
        <v>1548</v>
      </c>
      <c r="O421" s="1" t="str">
        <f t="shared" si="44"/>
        <v>SF215_43_SW [mV]</v>
      </c>
      <c r="Q421" s="59"/>
      <c r="S421" s="46"/>
      <c r="T421" s="46"/>
      <c r="U421" s="1" t="s">
        <v>5049</v>
      </c>
      <c r="V421" s="1" t="s">
        <v>4543</v>
      </c>
      <c r="Y421" s="59" t="s">
        <v>4877</v>
      </c>
      <c r="AB421" s="1">
        <v>0.1</v>
      </c>
      <c r="AC421" s="1">
        <v>0.75</v>
      </c>
      <c r="AI421">
        <v>652249.5405</v>
      </c>
      <c r="AJ421">
        <v>5772987.8430000003</v>
      </c>
      <c r="AN421" s="1" t="s">
        <v>3316</v>
      </c>
      <c r="AO421" s="21" t="s">
        <v>3262</v>
      </c>
      <c r="AP421" s="21" t="s">
        <v>3263</v>
      </c>
      <c r="AQ421" s="21" t="s">
        <v>3258</v>
      </c>
      <c r="AR421" s="1" t="s">
        <v>6439</v>
      </c>
    </row>
    <row r="422" spans="1:44" ht="28.8" x14ac:dyDescent="0.3">
      <c r="A422" s="18" t="s">
        <v>2295</v>
      </c>
      <c r="B422" s="18">
        <v>369</v>
      </c>
      <c r="C422" s="18"/>
      <c r="D422" s="18">
        <v>1.3</v>
      </c>
      <c r="E422" s="18"/>
      <c r="F422" s="18"/>
      <c r="G422" s="18"/>
      <c r="H422" s="19">
        <v>41396.6875</v>
      </c>
      <c r="I422" s="19">
        <v>41613.451388888891</v>
      </c>
      <c r="J422" s="1" t="s">
        <v>27</v>
      </c>
      <c r="K422" s="1" t="s">
        <v>1875</v>
      </c>
      <c r="L422" s="1" t="s">
        <v>1543</v>
      </c>
      <c r="M422" t="s">
        <v>3007</v>
      </c>
      <c r="N422" t="s">
        <v>1548</v>
      </c>
      <c r="O422" s="1" t="str">
        <f t="shared" si="44"/>
        <v>SF215_43_SW_NT1 [mV]</v>
      </c>
      <c r="Q422" s="59"/>
      <c r="S422" s="46"/>
      <c r="T422" s="46"/>
      <c r="V422" s="1" t="s">
        <v>4543</v>
      </c>
      <c r="Y422" s="59" t="s">
        <v>4877</v>
      </c>
      <c r="AI422">
        <v>652249.5405</v>
      </c>
      <c r="AJ422">
        <v>5772987.8430000003</v>
      </c>
      <c r="AN422" s="1" t="s">
        <v>3316</v>
      </c>
      <c r="AO422" s="21" t="s">
        <v>3262</v>
      </c>
      <c r="AP422" s="21" t="s">
        <v>3263</v>
      </c>
      <c r="AQ422" s="21"/>
    </row>
    <row r="423" spans="1:44" ht="28.8" x14ac:dyDescent="0.3">
      <c r="A423" s="18" t="s">
        <v>2296</v>
      </c>
      <c r="B423" s="18">
        <v>370</v>
      </c>
      <c r="C423" s="18"/>
      <c r="D423" s="18">
        <v>1.3</v>
      </c>
      <c r="E423" s="18"/>
      <c r="F423" s="18"/>
      <c r="G423" s="18"/>
      <c r="H423" s="19">
        <v>41396.6875</v>
      </c>
      <c r="I423" s="19">
        <v>41613.451388888891</v>
      </c>
      <c r="J423" s="1" t="s">
        <v>27</v>
      </c>
      <c r="K423" s="1" t="s">
        <v>1875</v>
      </c>
      <c r="L423" s="1" t="s">
        <v>1544</v>
      </c>
      <c r="M423" t="s">
        <v>3008</v>
      </c>
      <c r="N423" t="s">
        <v>1548</v>
      </c>
      <c r="O423" s="1" t="str">
        <f t="shared" si="44"/>
        <v>SF215_43_SW_NT2 [mV]</v>
      </c>
      <c r="Q423" s="59"/>
      <c r="S423" s="46"/>
      <c r="T423" s="46"/>
      <c r="V423" s="1" t="s">
        <v>4543</v>
      </c>
      <c r="Y423" s="59" t="s">
        <v>4877</v>
      </c>
      <c r="AI423">
        <v>652249.5405</v>
      </c>
      <c r="AJ423">
        <v>5772987.8430000003</v>
      </c>
      <c r="AN423" s="1" t="s">
        <v>3316</v>
      </c>
      <c r="AO423" s="21" t="s">
        <v>3262</v>
      </c>
      <c r="AP423" s="21" t="s">
        <v>3263</v>
      </c>
      <c r="AQ423" s="21"/>
    </row>
    <row r="424" spans="1:44" x14ac:dyDescent="0.3">
      <c r="A424" s="18" t="s">
        <v>2297</v>
      </c>
      <c r="B424" s="18">
        <v>371</v>
      </c>
      <c r="C424" s="18"/>
      <c r="D424" s="18">
        <v>1.3</v>
      </c>
      <c r="E424" s="18"/>
      <c r="F424" s="18"/>
      <c r="G424" s="18"/>
      <c r="H424" s="23">
        <v>41450.625</v>
      </c>
      <c r="I424" s="19">
        <v>41613.451388888891</v>
      </c>
      <c r="J424" s="1" t="s">
        <v>27</v>
      </c>
      <c r="K424" s="1" t="s">
        <v>1875</v>
      </c>
      <c r="L424" s="1" t="s">
        <v>1545</v>
      </c>
      <c r="M424" t="s">
        <v>1545</v>
      </c>
      <c r="N424" t="s">
        <v>1548</v>
      </c>
      <c r="O424" s="1" t="str">
        <f t="shared" si="44"/>
        <v>SF215_60_NE [mV]</v>
      </c>
      <c r="Q424" s="59"/>
      <c r="S424" s="46"/>
      <c r="T424" s="46"/>
      <c r="U424" s="1" t="s">
        <v>5049</v>
      </c>
      <c r="V424" s="1" t="s">
        <v>4543</v>
      </c>
      <c r="Y424" s="59" t="s">
        <v>4877</v>
      </c>
      <c r="AB424" s="1">
        <v>0.1</v>
      </c>
      <c r="AC424" s="1">
        <v>0.75</v>
      </c>
      <c r="AI424">
        <v>652249.5405</v>
      </c>
      <c r="AJ424">
        <v>5772987.8430000003</v>
      </c>
      <c r="AN424" s="1" t="s">
        <v>3316</v>
      </c>
      <c r="AO424" s="21" t="s">
        <v>3262</v>
      </c>
      <c r="AP424" s="21" t="s">
        <v>3263</v>
      </c>
      <c r="AQ424" s="21" t="s">
        <v>3258</v>
      </c>
      <c r="AR424" s="1" t="s">
        <v>6439</v>
      </c>
    </row>
    <row r="425" spans="1:44" x14ac:dyDescent="0.3">
      <c r="A425" s="18" t="s">
        <v>2298</v>
      </c>
      <c r="B425" s="18">
        <v>372</v>
      </c>
      <c r="C425" s="18"/>
      <c r="D425" s="18">
        <v>1.3</v>
      </c>
      <c r="E425" s="18"/>
      <c r="F425" s="18"/>
      <c r="G425" s="18"/>
      <c r="H425" s="23">
        <v>41450.625</v>
      </c>
      <c r="I425" s="19">
        <v>41732.583333333336</v>
      </c>
      <c r="J425" s="1" t="s">
        <v>27</v>
      </c>
      <c r="K425" s="1" t="s">
        <v>1875</v>
      </c>
      <c r="L425" s="1" t="s">
        <v>1546</v>
      </c>
      <c r="M425" t="s">
        <v>1546</v>
      </c>
      <c r="N425" t="s">
        <v>1548</v>
      </c>
      <c r="O425" s="1" t="str">
        <f t="shared" si="44"/>
        <v>SF215_80_SE [mV]</v>
      </c>
      <c r="Q425" s="59"/>
      <c r="S425" s="46"/>
      <c r="T425" s="46"/>
      <c r="U425" s="1" t="s">
        <v>5049</v>
      </c>
      <c r="V425" s="1" t="s">
        <v>4543</v>
      </c>
      <c r="Y425" s="59" t="s">
        <v>4877</v>
      </c>
      <c r="AB425" s="1">
        <v>0.1</v>
      </c>
      <c r="AC425" s="1">
        <v>0.75</v>
      </c>
      <c r="AI425">
        <v>652249.5405</v>
      </c>
      <c r="AJ425">
        <v>5772987.8430000003</v>
      </c>
      <c r="AN425" s="1" t="s">
        <v>3316</v>
      </c>
      <c r="AO425" s="21" t="s">
        <v>3262</v>
      </c>
      <c r="AP425" s="21" t="s">
        <v>3263</v>
      </c>
      <c r="AQ425" s="21" t="s">
        <v>3258</v>
      </c>
      <c r="AR425" s="1" t="s">
        <v>6439</v>
      </c>
    </row>
    <row r="426" spans="1:44" ht="28.8" x14ac:dyDescent="0.3">
      <c r="A426" s="20" t="s">
        <v>4987</v>
      </c>
      <c r="B426" s="18">
        <v>373</v>
      </c>
      <c r="C426" s="18"/>
      <c r="D426" s="18">
        <v>1.3</v>
      </c>
      <c r="E426" s="18"/>
      <c r="F426" s="18"/>
      <c r="G426" s="18"/>
      <c r="H426" s="19">
        <v>41407.479166666664</v>
      </c>
      <c r="I426" s="7">
        <v>41606</v>
      </c>
      <c r="J426" s="1" t="s">
        <v>34</v>
      </c>
      <c r="K426" s="1" t="s">
        <v>1872</v>
      </c>
      <c r="L426" s="1" t="s">
        <v>3633</v>
      </c>
      <c r="M426" t="s">
        <v>4988</v>
      </c>
      <c r="N426" s="26" t="s">
        <v>449</v>
      </c>
      <c r="O426" s="1" t="str">
        <f t="shared" si="44"/>
        <v>SF068_43_NE_NTmean [K]</v>
      </c>
      <c r="Q426" s="59"/>
      <c r="S426" s="46"/>
      <c r="T426" s="46"/>
      <c r="Y426" s="59" t="s">
        <v>4863</v>
      </c>
      <c r="Z426"/>
      <c r="AA426"/>
      <c r="AI426">
        <v>652235.21660000004</v>
      </c>
      <c r="AJ426">
        <v>5773009.9189999998</v>
      </c>
      <c r="AO426" s="21"/>
      <c r="AP426" s="21"/>
      <c r="AQ426" s="21"/>
    </row>
    <row r="427" spans="1:44" x14ac:dyDescent="0.3">
      <c r="A427" s="18" t="s">
        <v>2303</v>
      </c>
      <c r="B427" s="18">
        <v>374</v>
      </c>
      <c r="C427" s="18"/>
      <c r="D427" s="18">
        <v>1.3</v>
      </c>
      <c r="E427" s="18"/>
      <c r="F427" s="18" t="s">
        <v>6175</v>
      </c>
      <c r="G427" s="95">
        <v>34.44</v>
      </c>
      <c r="H427" s="19">
        <v>41744.486111111109</v>
      </c>
      <c r="I427" s="19">
        <v>42110.590277777781</v>
      </c>
      <c r="J427" s="1" t="s">
        <v>34</v>
      </c>
      <c r="K427" s="1" t="s">
        <v>1872</v>
      </c>
      <c r="L427" s="1" t="s">
        <v>294</v>
      </c>
      <c r="M427" s="1" t="s">
        <v>294</v>
      </c>
      <c r="N427" s="1" t="s">
        <v>1548</v>
      </c>
      <c r="O427" s="1" t="str">
        <f t="shared" si="44"/>
        <v>SF217_100_N [mV]</v>
      </c>
      <c r="Q427" s="57" t="s">
        <v>5649</v>
      </c>
      <c r="R427" s="1" t="s">
        <v>5047</v>
      </c>
      <c r="S427" s="46" t="s">
        <v>4600</v>
      </c>
      <c r="T427" s="46"/>
      <c r="U427" s="1" t="s">
        <v>5049</v>
      </c>
      <c r="V427" s="1" t="s">
        <v>4543</v>
      </c>
      <c r="X427" s="1" t="str">
        <f>CONCATENATE("_",MID(M427,3,11))</f>
        <v>_217_100_N</v>
      </c>
      <c r="Y427" s="59" t="s">
        <v>4878</v>
      </c>
      <c r="AB427" s="1">
        <v>0.1</v>
      </c>
      <c r="AC427" s="1">
        <v>0.75</v>
      </c>
      <c r="AI427">
        <v>652249.7757</v>
      </c>
      <c r="AJ427">
        <v>5773002.1730000004</v>
      </c>
      <c r="AN427" s="1" t="s">
        <v>3316</v>
      </c>
      <c r="AO427" s="21" t="s">
        <v>3262</v>
      </c>
      <c r="AP427" s="21" t="s">
        <v>3263</v>
      </c>
      <c r="AQ427" s="21" t="s">
        <v>3258</v>
      </c>
      <c r="AR427" s="1" t="s">
        <v>6439</v>
      </c>
    </row>
    <row r="428" spans="1:44" x14ac:dyDescent="0.3">
      <c r="A428" s="18" t="s">
        <v>2304</v>
      </c>
      <c r="B428" s="18">
        <v>375</v>
      </c>
      <c r="C428" s="18"/>
      <c r="D428" s="18">
        <v>1.3</v>
      </c>
      <c r="E428" s="18"/>
      <c r="F428" s="18" t="s">
        <v>6175</v>
      </c>
      <c r="G428" s="95">
        <v>34.44</v>
      </c>
      <c r="H428" s="19">
        <v>41744.486111111109</v>
      </c>
      <c r="I428" s="19">
        <v>42110.590277777781</v>
      </c>
      <c r="J428" s="1" t="s">
        <v>34</v>
      </c>
      <c r="K428" s="1" t="s">
        <v>1872</v>
      </c>
      <c r="L428" s="1" t="s">
        <v>295</v>
      </c>
      <c r="M428" s="1" t="s">
        <v>295</v>
      </c>
      <c r="N428" s="1" t="s">
        <v>1548</v>
      </c>
      <c r="O428" s="1" t="str">
        <f t="shared" si="44"/>
        <v>SF217_20_SE [mV]</v>
      </c>
      <c r="Q428" s="57" t="s">
        <v>5650</v>
      </c>
      <c r="R428" s="1" t="s">
        <v>5047</v>
      </c>
      <c r="S428" s="46" t="s">
        <v>4600</v>
      </c>
      <c r="T428" s="46"/>
      <c r="U428" s="1" t="s">
        <v>5049</v>
      </c>
      <c r="V428" s="1" t="s">
        <v>4543</v>
      </c>
      <c r="X428" s="1" t="str">
        <f>CONCATENATE("_",MID(M428,3,11))</f>
        <v>_217_20_SE</v>
      </c>
      <c r="Y428" s="59" t="s">
        <v>4878</v>
      </c>
      <c r="AB428" s="1">
        <v>0.1</v>
      </c>
      <c r="AC428" s="1">
        <v>0.75</v>
      </c>
      <c r="AI428">
        <v>652249.7757</v>
      </c>
      <c r="AJ428">
        <v>5773002.1730000004</v>
      </c>
      <c r="AN428" s="1" t="s">
        <v>3316</v>
      </c>
      <c r="AO428" s="21" t="s">
        <v>3262</v>
      </c>
      <c r="AP428" s="21" t="s">
        <v>3263</v>
      </c>
      <c r="AQ428" s="21" t="s">
        <v>3258</v>
      </c>
      <c r="AR428" s="1" t="s">
        <v>6439</v>
      </c>
    </row>
    <row r="429" spans="1:44" x14ac:dyDescent="0.3">
      <c r="A429" s="18" t="s">
        <v>2305</v>
      </c>
      <c r="B429" s="18">
        <v>376</v>
      </c>
      <c r="C429" s="18"/>
      <c r="D429" s="18">
        <v>1.3</v>
      </c>
      <c r="E429" s="18"/>
      <c r="F429" s="18" t="s">
        <v>6175</v>
      </c>
      <c r="G429" s="95">
        <v>34.44</v>
      </c>
      <c r="H429" s="19">
        <v>41744.486111111109</v>
      </c>
      <c r="I429" s="19">
        <v>42110.590277777781</v>
      </c>
      <c r="J429" s="1" t="s">
        <v>34</v>
      </c>
      <c r="K429" s="1" t="s">
        <v>1872</v>
      </c>
      <c r="L429" s="1" t="s">
        <v>296</v>
      </c>
      <c r="M429" s="1" t="s">
        <v>296</v>
      </c>
      <c r="N429" s="1" t="s">
        <v>1548</v>
      </c>
      <c r="O429" s="1" t="str">
        <f t="shared" si="44"/>
        <v>SF217_20_SW [mV]</v>
      </c>
      <c r="Q429" s="57" t="s">
        <v>5651</v>
      </c>
      <c r="R429" s="1" t="s">
        <v>5047</v>
      </c>
      <c r="S429" s="46" t="s">
        <v>4600</v>
      </c>
      <c r="T429" s="46"/>
      <c r="U429" s="1" t="s">
        <v>5049</v>
      </c>
      <c r="V429" s="1" t="s">
        <v>4543</v>
      </c>
      <c r="X429" s="1" t="str">
        <f>CONCATENATE("_",MID(M429,3,11))</f>
        <v>_217_20_SW</v>
      </c>
      <c r="Y429" s="59" t="s">
        <v>4878</v>
      </c>
      <c r="AB429" s="1">
        <v>0.1</v>
      </c>
      <c r="AC429" s="1">
        <v>0.75</v>
      </c>
      <c r="AI429">
        <v>652249.7757</v>
      </c>
      <c r="AJ429">
        <v>5773002.1730000004</v>
      </c>
      <c r="AN429" s="1" t="s">
        <v>3316</v>
      </c>
      <c r="AO429" s="21" t="s">
        <v>3262</v>
      </c>
      <c r="AP429" s="21" t="s">
        <v>3263</v>
      </c>
      <c r="AQ429" s="21" t="s">
        <v>3258</v>
      </c>
      <c r="AR429" s="1" t="s">
        <v>6439</v>
      </c>
    </row>
    <row r="430" spans="1:44" x14ac:dyDescent="0.3">
      <c r="A430" s="18" t="s">
        <v>2306</v>
      </c>
      <c r="B430" s="18">
        <v>377</v>
      </c>
      <c r="C430" s="18"/>
      <c r="D430" s="18">
        <v>1.3</v>
      </c>
      <c r="E430" s="18"/>
      <c r="F430" s="18" t="s">
        <v>6175</v>
      </c>
      <c r="G430" s="95">
        <v>34.44</v>
      </c>
      <c r="H430" s="19">
        <v>41744.486111111109</v>
      </c>
      <c r="I430" s="19">
        <v>42110.590277777781</v>
      </c>
      <c r="J430" s="1" t="s">
        <v>34</v>
      </c>
      <c r="K430" s="1" t="s">
        <v>1872</v>
      </c>
      <c r="L430" s="1" t="s">
        <v>297</v>
      </c>
      <c r="M430" s="1" t="s">
        <v>297</v>
      </c>
      <c r="N430" s="1" t="s">
        <v>1548</v>
      </c>
      <c r="O430" s="1" t="str">
        <f t="shared" si="44"/>
        <v>SF217_43_NE [mV]</v>
      </c>
      <c r="Q430" s="57" t="s">
        <v>5652</v>
      </c>
      <c r="R430" s="1" t="s">
        <v>5047</v>
      </c>
      <c r="S430" s="46" t="s">
        <v>4600</v>
      </c>
      <c r="T430" s="46"/>
      <c r="U430" s="1" t="s">
        <v>5049</v>
      </c>
      <c r="V430" s="1" t="s">
        <v>4543</v>
      </c>
      <c r="X430" s="1" t="str">
        <f>CONCATENATE("_",MID(M430,3,11))</f>
        <v>_217_43_NE</v>
      </c>
      <c r="Y430" s="59" t="s">
        <v>4878</v>
      </c>
      <c r="AB430" s="1">
        <v>0.1</v>
      </c>
      <c r="AC430" s="1">
        <v>0.75</v>
      </c>
      <c r="AI430">
        <v>652249.7757</v>
      </c>
      <c r="AJ430">
        <v>5773002.1730000004</v>
      </c>
      <c r="AN430" s="1" t="s">
        <v>3316</v>
      </c>
      <c r="AO430" s="21" t="s">
        <v>3262</v>
      </c>
      <c r="AP430" s="21" t="s">
        <v>3263</v>
      </c>
      <c r="AQ430" s="21" t="s">
        <v>3258</v>
      </c>
      <c r="AR430" s="1" t="s">
        <v>6439</v>
      </c>
    </row>
    <row r="431" spans="1:44" ht="28.8" x14ac:dyDescent="0.3">
      <c r="A431" s="20" t="s">
        <v>2307</v>
      </c>
      <c r="B431" s="18">
        <v>378</v>
      </c>
      <c r="C431" s="18"/>
      <c r="D431" s="18">
        <v>1.3</v>
      </c>
      <c r="E431" s="18"/>
      <c r="F431" s="18" t="s">
        <v>6175</v>
      </c>
      <c r="G431" s="95">
        <v>34.44</v>
      </c>
      <c r="H431" s="19">
        <v>41744.486111111109</v>
      </c>
      <c r="I431" s="19">
        <v>42110.590277777781</v>
      </c>
      <c r="J431" s="1" t="s">
        <v>34</v>
      </c>
      <c r="K431" s="1" t="s">
        <v>1872</v>
      </c>
      <c r="L431" s="6" t="s">
        <v>298</v>
      </c>
      <c r="M431" s="6" t="s">
        <v>2979</v>
      </c>
      <c r="N431" s="1" t="s">
        <v>1548</v>
      </c>
      <c r="O431" s="1" t="str">
        <f t="shared" si="44"/>
        <v>SF217_43_NE_NT1 [mV]</v>
      </c>
      <c r="Q431" s="59"/>
      <c r="R431" s="1" t="s">
        <v>5047</v>
      </c>
      <c r="S431" s="46"/>
      <c r="T431" s="46"/>
      <c r="Y431" s="59" t="s">
        <v>4878</v>
      </c>
      <c r="AI431">
        <v>652249.7757</v>
      </c>
      <c r="AJ431">
        <v>5773002.1730000004</v>
      </c>
      <c r="AN431" s="1" t="s">
        <v>3316</v>
      </c>
      <c r="AO431" s="21" t="s">
        <v>3262</v>
      </c>
      <c r="AP431" s="21" t="s">
        <v>3263</v>
      </c>
      <c r="AQ431" s="21"/>
    </row>
    <row r="432" spans="1:44" ht="28.8" x14ac:dyDescent="0.3">
      <c r="A432" s="20" t="s">
        <v>2308</v>
      </c>
      <c r="B432" s="18">
        <v>379</v>
      </c>
      <c r="C432" s="18"/>
      <c r="D432" s="18">
        <v>1.3</v>
      </c>
      <c r="E432" s="18"/>
      <c r="F432" s="18" t="s">
        <v>6175</v>
      </c>
      <c r="G432" s="95">
        <v>34.44</v>
      </c>
      <c r="H432" s="19">
        <v>41744.486111111109</v>
      </c>
      <c r="I432" s="19">
        <v>42110.590277777781</v>
      </c>
      <c r="J432" s="1" t="s">
        <v>34</v>
      </c>
      <c r="K432" s="1" t="s">
        <v>1872</v>
      </c>
      <c r="L432" s="6" t="s">
        <v>299</v>
      </c>
      <c r="M432" s="6" t="s">
        <v>2980</v>
      </c>
      <c r="N432" s="1" t="s">
        <v>1548</v>
      </c>
      <c r="O432" s="1" t="str">
        <f t="shared" si="44"/>
        <v>SF217_43_NE_NT2 [mV]</v>
      </c>
      <c r="Q432" s="59"/>
      <c r="R432" s="1" t="s">
        <v>5047</v>
      </c>
      <c r="S432" s="46"/>
      <c r="T432" s="46"/>
      <c r="Y432" s="59" t="s">
        <v>4878</v>
      </c>
      <c r="AI432">
        <v>652249.7757</v>
      </c>
      <c r="AJ432">
        <v>5773002.1730000004</v>
      </c>
      <c r="AN432" s="1" t="s">
        <v>3316</v>
      </c>
      <c r="AO432" s="21" t="s">
        <v>3262</v>
      </c>
      <c r="AP432" s="21" t="s">
        <v>3263</v>
      </c>
      <c r="AQ432" s="21"/>
    </row>
    <row r="433" spans="1:44" ht="28.8" x14ac:dyDescent="0.3">
      <c r="A433" s="20" t="s">
        <v>4989</v>
      </c>
      <c r="B433" s="18">
        <v>380</v>
      </c>
      <c r="C433" s="18"/>
      <c r="D433" s="18">
        <v>1.3</v>
      </c>
      <c r="E433" s="18"/>
      <c r="F433" s="18" t="s">
        <v>6175</v>
      </c>
      <c r="G433" s="95">
        <v>34.44</v>
      </c>
      <c r="H433" s="19">
        <v>41744.486111111109</v>
      </c>
      <c r="I433" s="19">
        <v>42110.590277777781</v>
      </c>
      <c r="J433" s="1" t="s">
        <v>34</v>
      </c>
      <c r="K433" s="1" t="s">
        <v>1872</v>
      </c>
      <c r="L433" s="1" t="s">
        <v>3633</v>
      </c>
      <c r="M433" s="6" t="s">
        <v>4990</v>
      </c>
      <c r="N433" s="1" t="s">
        <v>449</v>
      </c>
      <c r="O433" s="1" t="str">
        <f t="shared" si="44"/>
        <v>SF217_43_NE_NTmean [K]</v>
      </c>
      <c r="Q433" s="59"/>
      <c r="R433" s="1" t="s">
        <v>5047</v>
      </c>
      <c r="S433" s="46"/>
      <c r="T433" s="46"/>
      <c r="Y433" s="59" t="s">
        <v>4878</v>
      </c>
      <c r="AI433">
        <v>652249.7757</v>
      </c>
      <c r="AJ433">
        <v>5773002.1730000004</v>
      </c>
      <c r="AO433" s="21"/>
      <c r="AP433" s="21"/>
      <c r="AQ433" s="21"/>
    </row>
    <row r="434" spans="1:44" x14ac:dyDescent="0.3">
      <c r="A434" s="18" t="s">
        <v>2309</v>
      </c>
      <c r="B434" s="18">
        <v>381</v>
      </c>
      <c r="C434" s="18"/>
      <c r="D434" s="18">
        <v>1.3</v>
      </c>
      <c r="E434" s="18"/>
      <c r="F434" s="18" t="s">
        <v>6175</v>
      </c>
      <c r="G434" s="95">
        <v>34.44</v>
      </c>
      <c r="H434" s="19">
        <v>41744.486111111109</v>
      </c>
      <c r="I434" s="19">
        <v>42110.590277777781</v>
      </c>
      <c r="J434" s="1" t="s">
        <v>34</v>
      </c>
      <c r="K434" s="1" t="s">
        <v>1872</v>
      </c>
      <c r="L434" s="1" t="s">
        <v>300</v>
      </c>
      <c r="M434" s="1" t="s">
        <v>300</v>
      </c>
      <c r="N434" s="1" t="s">
        <v>1548</v>
      </c>
      <c r="O434" s="1" t="str">
        <f t="shared" si="44"/>
        <v>SF217_60_NW [mV]</v>
      </c>
      <c r="Q434" s="57" t="s">
        <v>5653</v>
      </c>
      <c r="R434" s="1" t="s">
        <v>5047</v>
      </c>
      <c r="S434" s="46" t="s">
        <v>4600</v>
      </c>
      <c r="T434" s="46"/>
      <c r="U434" s="1" t="s">
        <v>5049</v>
      </c>
      <c r="V434" s="1" t="s">
        <v>4543</v>
      </c>
      <c r="X434" s="1" t="str">
        <f>CONCATENATE("_",MID(M434,3,11))</f>
        <v>_217_60_NW</v>
      </c>
      <c r="Y434" s="59" t="s">
        <v>4878</v>
      </c>
      <c r="AB434" s="1">
        <v>0.1</v>
      </c>
      <c r="AC434" s="1">
        <v>0.75</v>
      </c>
      <c r="AI434">
        <v>652249.7757</v>
      </c>
      <c r="AJ434">
        <v>5773002.1730000004</v>
      </c>
      <c r="AN434" s="1" t="s">
        <v>3316</v>
      </c>
      <c r="AO434" s="21" t="s">
        <v>3262</v>
      </c>
      <c r="AP434" s="21" t="s">
        <v>3263</v>
      </c>
      <c r="AQ434" s="21" t="s">
        <v>3258</v>
      </c>
      <c r="AR434" s="1" t="s">
        <v>6439</v>
      </c>
    </row>
    <row r="435" spans="1:44" x14ac:dyDescent="0.3">
      <c r="A435" s="18" t="s">
        <v>2310</v>
      </c>
      <c r="B435" s="18">
        <v>382</v>
      </c>
      <c r="C435" s="18"/>
      <c r="D435" s="18">
        <v>1.3</v>
      </c>
      <c r="E435" s="18"/>
      <c r="F435" s="18" t="s">
        <v>6175</v>
      </c>
      <c r="G435" s="95">
        <v>34.44</v>
      </c>
      <c r="H435" s="19">
        <v>41744.486111111109</v>
      </c>
      <c r="I435" s="19">
        <v>42110.590277777781</v>
      </c>
      <c r="J435" s="1" t="s">
        <v>34</v>
      </c>
      <c r="K435" s="1" t="s">
        <v>1872</v>
      </c>
      <c r="L435" t="s">
        <v>301</v>
      </c>
      <c r="M435" s="1" t="s">
        <v>301</v>
      </c>
      <c r="N435" s="1" t="s">
        <v>1548</v>
      </c>
      <c r="O435" s="1" t="str">
        <f t="shared" si="44"/>
        <v>SF217_80_W [mV]</v>
      </c>
      <c r="Q435" s="57" t="s">
        <v>5654</v>
      </c>
      <c r="R435" s="1" t="s">
        <v>5047</v>
      </c>
      <c r="S435" s="46" t="s">
        <v>4600</v>
      </c>
      <c r="T435" s="46"/>
      <c r="U435" s="1" t="s">
        <v>5049</v>
      </c>
      <c r="V435" s="1" t="s">
        <v>4543</v>
      </c>
      <c r="X435" s="1" t="str">
        <f>CONCATENATE("_",MID(M435,3,11))</f>
        <v>_217_80_W</v>
      </c>
      <c r="Y435" s="59" t="s">
        <v>4878</v>
      </c>
      <c r="AB435" s="1">
        <v>0.1</v>
      </c>
      <c r="AC435" s="1">
        <v>0.75</v>
      </c>
      <c r="AI435">
        <v>652249.7757</v>
      </c>
      <c r="AJ435">
        <v>5773002.1730000004</v>
      </c>
      <c r="AN435" s="1" t="s">
        <v>3316</v>
      </c>
      <c r="AO435" s="21" t="s">
        <v>3262</v>
      </c>
      <c r="AP435" s="21" t="s">
        <v>3263</v>
      </c>
      <c r="AQ435" s="21" t="s">
        <v>3258</v>
      </c>
      <c r="AR435" s="1" t="s">
        <v>6439</v>
      </c>
    </row>
    <row r="436" spans="1:44" ht="28.8" x14ac:dyDescent="0.3">
      <c r="A436" s="18" t="s">
        <v>4228</v>
      </c>
      <c r="B436" s="18">
        <v>383</v>
      </c>
      <c r="C436" s="18"/>
      <c r="D436" s="18">
        <v>1.3</v>
      </c>
      <c r="E436" s="18"/>
      <c r="F436" s="18" t="s">
        <v>6174</v>
      </c>
      <c r="G436" s="95">
        <v>57.61</v>
      </c>
      <c r="H436" s="19">
        <v>42472.472222222219</v>
      </c>
      <c r="I436" s="19">
        <v>42837.506944444445</v>
      </c>
      <c r="J436" s="1" t="s">
        <v>34</v>
      </c>
      <c r="K436" s="1" t="s">
        <v>1872</v>
      </c>
      <c r="L436" t="s">
        <v>4234</v>
      </c>
      <c r="M436" t="s">
        <v>4179</v>
      </c>
      <c r="N436" t="s">
        <v>1548</v>
      </c>
      <c r="O436" s="1" t="str">
        <f t="shared" si="44"/>
        <v>SF218_20_NE_1 [mV]</v>
      </c>
      <c r="Q436" s="57" t="s">
        <v>5655</v>
      </c>
      <c r="R436" s="1" t="s">
        <v>5047</v>
      </c>
      <c r="S436" s="46" t="s">
        <v>4600</v>
      </c>
      <c r="T436" s="46"/>
      <c r="U436" s="1" t="s">
        <v>5049</v>
      </c>
      <c r="V436" s="1" t="s">
        <v>4543</v>
      </c>
      <c r="X436" s="1" t="str">
        <f>CONCATENATE("_",MID(M436,3,11))</f>
        <v>_218_20_NE_1</v>
      </c>
      <c r="Y436" s="59" t="s">
        <v>4879</v>
      </c>
      <c r="AB436" s="1">
        <v>0.1</v>
      </c>
      <c r="AC436" s="1">
        <v>0.8</v>
      </c>
      <c r="AH436" t="s">
        <v>4227</v>
      </c>
      <c r="AI436">
        <v>652251.74040000001</v>
      </c>
      <c r="AJ436">
        <v>5772995.46</v>
      </c>
      <c r="AN436" s="1" t="s">
        <v>3316</v>
      </c>
      <c r="AO436" s="21" t="s">
        <v>3262</v>
      </c>
      <c r="AP436" s="21" t="s">
        <v>3263</v>
      </c>
      <c r="AQ436" s="21" t="s">
        <v>3258</v>
      </c>
      <c r="AR436" s="1" t="s">
        <v>6439</v>
      </c>
    </row>
    <row r="437" spans="1:44" ht="28.8" x14ac:dyDescent="0.3">
      <c r="A437" s="18" t="s">
        <v>4229</v>
      </c>
      <c r="B437" s="18">
        <v>384</v>
      </c>
      <c r="C437" s="18"/>
      <c r="D437" s="18">
        <v>1.3</v>
      </c>
      <c r="E437" s="18"/>
      <c r="F437" s="18" t="s">
        <v>6174</v>
      </c>
      <c r="G437" s="95">
        <v>57.61</v>
      </c>
      <c r="H437" s="19">
        <v>42472.472222222219</v>
      </c>
      <c r="I437" s="19">
        <v>42837.506944444445</v>
      </c>
      <c r="J437" s="1" t="s">
        <v>34</v>
      </c>
      <c r="K437" s="1" t="s">
        <v>1872</v>
      </c>
      <c r="L437" t="s">
        <v>4237</v>
      </c>
      <c r="M437" t="s">
        <v>4180</v>
      </c>
      <c r="N437" t="s">
        <v>1548</v>
      </c>
      <c r="O437" s="1" t="str">
        <f t="shared" si="44"/>
        <v>SF218_20_NE_2 [mV]</v>
      </c>
      <c r="Q437" s="57" t="s">
        <v>5656</v>
      </c>
      <c r="R437" s="1" t="s">
        <v>5047</v>
      </c>
      <c r="S437" s="46" t="s">
        <v>4600</v>
      </c>
      <c r="T437" s="46"/>
      <c r="U437" s="1" t="s">
        <v>5049</v>
      </c>
      <c r="V437" s="1" t="s">
        <v>4543</v>
      </c>
      <c r="X437" s="1" t="str">
        <f>CONCATENATE("_",MID(M437,3,11))</f>
        <v>_218_20_NE_2</v>
      </c>
      <c r="Y437" s="59" t="s">
        <v>4879</v>
      </c>
      <c r="AB437" s="1">
        <v>0.1</v>
      </c>
      <c r="AC437" s="1">
        <v>0.85</v>
      </c>
      <c r="AH437" t="s">
        <v>4227</v>
      </c>
      <c r="AI437">
        <v>652251.74040000001</v>
      </c>
      <c r="AJ437">
        <v>5772995.46</v>
      </c>
      <c r="AN437" s="1" t="s">
        <v>3316</v>
      </c>
      <c r="AO437" s="21" t="s">
        <v>3262</v>
      </c>
      <c r="AP437" s="21" t="s">
        <v>3263</v>
      </c>
      <c r="AQ437" s="21" t="s">
        <v>3258</v>
      </c>
      <c r="AR437" s="1" t="s">
        <v>6439</v>
      </c>
    </row>
    <row r="438" spans="1:44" ht="28.8" x14ac:dyDescent="0.3">
      <c r="A438" s="18" t="s">
        <v>4282</v>
      </c>
      <c r="B438" s="18">
        <v>385</v>
      </c>
      <c r="C438" s="18"/>
      <c r="D438" s="18">
        <v>1.3</v>
      </c>
      <c r="E438" s="18"/>
      <c r="F438" s="18" t="s">
        <v>6174</v>
      </c>
      <c r="G438" s="95">
        <v>57.61</v>
      </c>
      <c r="H438" s="19">
        <v>42536.430555555555</v>
      </c>
      <c r="I438" s="19">
        <v>42837.506944444445</v>
      </c>
      <c r="J438" s="1" t="s">
        <v>34</v>
      </c>
      <c r="K438" s="1" t="s">
        <v>1872</v>
      </c>
      <c r="L438" t="s">
        <v>4281</v>
      </c>
      <c r="M438" t="s">
        <v>4281</v>
      </c>
      <c r="N438" t="s">
        <v>1548</v>
      </c>
      <c r="O438" s="1" t="str">
        <f t="shared" si="44"/>
        <v>SF218_20_NE_3 [mV]</v>
      </c>
      <c r="Q438" s="57" t="s">
        <v>5657</v>
      </c>
      <c r="R438" s="1" t="s">
        <v>5047</v>
      </c>
      <c r="S438" s="46" t="s">
        <v>4600</v>
      </c>
      <c r="T438" s="46"/>
      <c r="U438" s="1" t="s">
        <v>5049</v>
      </c>
      <c r="V438" s="1" t="s">
        <v>4543</v>
      </c>
      <c r="X438" s="1" t="str">
        <f>CONCATENATE("_",MID(M438,3,11))</f>
        <v>_218_20_NE_3</v>
      </c>
      <c r="Y438" s="59" t="s">
        <v>4879</v>
      </c>
      <c r="AB438" s="1">
        <v>0.1</v>
      </c>
      <c r="AC438" s="1">
        <v>0.8</v>
      </c>
      <c r="AH438" t="s">
        <v>4285</v>
      </c>
      <c r="AI438">
        <v>652251.74040000001</v>
      </c>
      <c r="AJ438">
        <v>5772995.46</v>
      </c>
      <c r="AN438" s="1" t="s">
        <v>3316</v>
      </c>
      <c r="AO438" s="21" t="s">
        <v>3262</v>
      </c>
      <c r="AP438" s="21" t="s">
        <v>3263</v>
      </c>
      <c r="AQ438" s="21" t="s">
        <v>3258</v>
      </c>
      <c r="AR438" s="1" t="s">
        <v>6439</v>
      </c>
    </row>
    <row r="439" spans="1:44" ht="28.8" x14ac:dyDescent="0.3">
      <c r="A439" s="18" t="s">
        <v>5074</v>
      </c>
      <c r="B439" s="18">
        <v>386</v>
      </c>
      <c r="C439" s="18"/>
      <c r="D439" s="18">
        <v>1.3</v>
      </c>
      <c r="E439" s="18"/>
      <c r="F439" s="18" t="s">
        <v>6174</v>
      </c>
      <c r="G439" s="95">
        <v>57.61</v>
      </c>
      <c r="H439" s="19">
        <v>42472.472222222219</v>
      </c>
      <c r="I439" s="19">
        <v>42837.506944444445</v>
      </c>
      <c r="J439" s="1" t="s">
        <v>34</v>
      </c>
      <c r="K439" s="1" t="s">
        <v>1872</v>
      </c>
      <c r="L439" t="s">
        <v>4235</v>
      </c>
      <c r="M439" t="s">
        <v>4329</v>
      </c>
      <c r="N439" t="s">
        <v>1548</v>
      </c>
      <c r="O439" s="1" t="str">
        <f t="shared" si="44"/>
        <v>SF218_20_NE_1_NT1 [mV]</v>
      </c>
      <c r="Q439" s="59"/>
      <c r="R439" s="1" t="s">
        <v>5047</v>
      </c>
      <c r="S439" s="46"/>
      <c r="T439" s="46"/>
      <c r="Y439" s="59" t="s">
        <v>4879</v>
      </c>
      <c r="AB439" s="1">
        <v>-0.05</v>
      </c>
      <c r="AC439" s="1">
        <v>0.05</v>
      </c>
      <c r="AH439" t="s">
        <v>4227</v>
      </c>
      <c r="AI439">
        <v>652251.74040000001</v>
      </c>
      <c r="AJ439">
        <v>5772995.46</v>
      </c>
      <c r="AN439" s="1" t="s">
        <v>3316</v>
      </c>
      <c r="AO439" s="21" t="s">
        <v>3262</v>
      </c>
      <c r="AP439" s="21" t="s">
        <v>3263</v>
      </c>
      <c r="AQ439" s="21" t="s">
        <v>3258</v>
      </c>
    </row>
    <row r="440" spans="1:44" ht="28.8" x14ac:dyDescent="0.3">
      <c r="A440" s="18" t="s">
        <v>5075</v>
      </c>
      <c r="B440" s="18">
        <v>387</v>
      </c>
      <c r="C440" s="18"/>
      <c r="D440" s="18">
        <v>1.3</v>
      </c>
      <c r="E440" s="18"/>
      <c r="F440" s="18" t="s">
        <v>6174</v>
      </c>
      <c r="G440" s="95">
        <v>57.61</v>
      </c>
      <c r="H440" s="19">
        <v>42472.472222222219</v>
      </c>
      <c r="I440" s="19">
        <v>42837.506944444445</v>
      </c>
      <c r="J440" s="1" t="s">
        <v>34</v>
      </c>
      <c r="K440" s="1" t="s">
        <v>1872</v>
      </c>
      <c r="L440" t="s">
        <v>4238</v>
      </c>
      <c r="M440" t="s">
        <v>4330</v>
      </c>
      <c r="N440" t="s">
        <v>1548</v>
      </c>
      <c r="O440" s="1" t="str">
        <f t="shared" si="44"/>
        <v>SF218_20_NE_2_NT1 [mV]</v>
      </c>
      <c r="Q440" s="59"/>
      <c r="R440" s="1" t="s">
        <v>5047</v>
      </c>
      <c r="S440" s="46"/>
      <c r="T440" s="46"/>
      <c r="Y440" s="59" t="s">
        <v>4879</v>
      </c>
      <c r="AB440" s="1">
        <v>-0.05</v>
      </c>
      <c r="AC440" s="1">
        <v>0.05</v>
      </c>
      <c r="AH440" t="s">
        <v>4227</v>
      </c>
      <c r="AI440">
        <v>652251.74040000001</v>
      </c>
      <c r="AJ440">
        <v>5772995.46</v>
      </c>
      <c r="AN440" s="1" t="s">
        <v>3316</v>
      </c>
      <c r="AO440" s="21" t="s">
        <v>3262</v>
      </c>
      <c r="AP440" s="21" t="s">
        <v>3263</v>
      </c>
      <c r="AQ440" s="21" t="s">
        <v>3258</v>
      </c>
    </row>
    <row r="441" spans="1:44" ht="28.8" x14ac:dyDescent="0.3">
      <c r="A441" s="18" t="s">
        <v>5076</v>
      </c>
      <c r="B441" s="18">
        <v>388</v>
      </c>
      <c r="C441" s="18"/>
      <c r="D441" s="18">
        <v>1.3</v>
      </c>
      <c r="E441" s="18"/>
      <c r="F441" s="18" t="s">
        <v>6174</v>
      </c>
      <c r="G441" s="95">
        <v>57.61</v>
      </c>
      <c r="H441" s="19">
        <v>42472.472222222219</v>
      </c>
      <c r="I441" s="19">
        <v>42837.506944444445</v>
      </c>
      <c r="J441" s="1" t="s">
        <v>34</v>
      </c>
      <c r="K441" s="1" t="s">
        <v>1872</v>
      </c>
      <c r="L441" t="s">
        <v>4236</v>
      </c>
      <c r="M441" t="s">
        <v>4331</v>
      </c>
      <c r="N441" t="s">
        <v>1548</v>
      </c>
      <c r="O441" s="1" t="str">
        <f t="shared" si="44"/>
        <v>SF218_20_NE_1_NT2 [mV]</v>
      </c>
      <c r="Q441" s="59"/>
      <c r="R441" s="1" t="s">
        <v>5047</v>
      </c>
      <c r="S441" s="46"/>
      <c r="T441" s="46"/>
      <c r="Y441" s="59" t="s">
        <v>4879</v>
      </c>
      <c r="AB441" s="1">
        <v>-0.05</v>
      </c>
      <c r="AC441" s="1">
        <v>0.05</v>
      </c>
      <c r="AH441" t="s">
        <v>4227</v>
      </c>
      <c r="AI441">
        <v>652251.74040000001</v>
      </c>
      <c r="AJ441">
        <v>5772995.46</v>
      </c>
      <c r="AN441" s="1" t="s">
        <v>3316</v>
      </c>
      <c r="AO441" s="21" t="s">
        <v>3262</v>
      </c>
      <c r="AP441" s="21" t="s">
        <v>3263</v>
      </c>
      <c r="AQ441" s="21" t="s">
        <v>3258</v>
      </c>
    </row>
    <row r="442" spans="1:44" ht="28.8" x14ac:dyDescent="0.3">
      <c r="A442" s="18" t="s">
        <v>5077</v>
      </c>
      <c r="B442" s="18">
        <v>389</v>
      </c>
      <c r="C442" s="18"/>
      <c r="D442" s="18">
        <v>1.3</v>
      </c>
      <c r="E442" s="18"/>
      <c r="F442" s="18" t="s">
        <v>6174</v>
      </c>
      <c r="G442" s="95">
        <v>57.61</v>
      </c>
      <c r="H442" s="19">
        <v>42472.472222222219</v>
      </c>
      <c r="I442" s="19">
        <v>42837.506944444445</v>
      </c>
      <c r="J442" s="1" t="s">
        <v>34</v>
      </c>
      <c r="K442" s="1" t="s">
        <v>1872</v>
      </c>
      <c r="L442" s="1" t="s">
        <v>3633</v>
      </c>
      <c r="M442" t="s">
        <v>4994</v>
      </c>
      <c r="N442" t="s">
        <v>449</v>
      </c>
      <c r="O442" s="1" t="str">
        <f t="shared" si="44"/>
        <v>SF218_20_NE_1_NTmean [K]</v>
      </c>
      <c r="Q442" s="59"/>
      <c r="R442" s="1" t="s">
        <v>5047</v>
      </c>
      <c r="S442" s="46"/>
      <c r="T442" s="46"/>
      <c r="Y442" s="59" t="s">
        <v>4879</v>
      </c>
      <c r="AH442"/>
      <c r="AI442">
        <v>652251.74040000001</v>
      </c>
      <c r="AJ442">
        <v>5772995.46</v>
      </c>
      <c r="AO442" s="21"/>
      <c r="AP442" s="21"/>
      <c r="AQ442" s="21"/>
    </row>
    <row r="443" spans="1:44" ht="28.8" x14ac:dyDescent="0.3">
      <c r="A443" s="18" t="s">
        <v>5078</v>
      </c>
      <c r="B443" s="18">
        <v>390</v>
      </c>
      <c r="C443" s="18"/>
      <c r="D443" s="18">
        <v>1.3</v>
      </c>
      <c r="E443" s="18"/>
      <c r="F443" s="18" t="s">
        <v>6174</v>
      </c>
      <c r="G443" s="95">
        <v>57.61</v>
      </c>
      <c r="H443" s="19">
        <v>42472.472222222219</v>
      </c>
      <c r="I443" s="19">
        <v>42837.506944444445</v>
      </c>
      <c r="J443" s="1" t="s">
        <v>34</v>
      </c>
      <c r="K443" s="1" t="s">
        <v>1872</v>
      </c>
      <c r="L443" t="s">
        <v>4239</v>
      </c>
      <c r="M443" t="s">
        <v>4332</v>
      </c>
      <c r="N443" t="s">
        <v>1548</v>
      </c>
      <c r="O443" s="1" t="str">
        <f t="shared" si="44"/>
        <v>SF218_20_NE_2_NT2 [mV]</v>
      </c>
      <c r="Q443" s="59"/>
      <c r="R443" s="1" t="s">
        <v>5047</v>
      </c>
      <c r="S443" s="46"/>
      <c r="T443" s="46"/>
      <c r="Y443" s="59" t="s">
        <v>4879</v>
      </c>
      <c r="AB443" s="1">
        <v>-0.05</v>
      </c>
      <c r="AC443" s="1">
        <v>0.05</v>
      </c>
      <c r="AH443" t="s">
        <v>4227</v>
      </c>
      <c r="AI443">
        <v>652251.74040000001</v>
      </c>
      <c r="AJ443">
        <v>5772995.46</v>
      </c>
      <c r="AN443" s="1" t="s">
        <v>3316</v>
      </c>
      <c r="AO443" s="21" t="s">
        <v>3262</v>
      </c>
      <c r="AP443" s="21" t="s">
        <v>3263</v>
      </c>
      <c r="AQ443" s="21" t="s">
        <v>3258</v>
      </c>
    </row>
    <row r="444" spans="1:44" ht="28.8" x14ac:dyDescent="0.3">
      <c r="A444" s="18" t="s">
        <v>5079</v>
      </c>
      <c r="B444" s="18">
        <v>391</v>
      </c>
      <c r="C444" s="18"/>
      <c r="D444" s="18">
        <v>1.3</v>
      </c>
      <c r="E444" s="18"/>
      <c r="F444" s="18" t="s">
        <v>6174</v>
      </c>
      <c r="G444" s="95">
        <v>57.61</v>
      </c>
      <c r="H444" s="19">
        <v>42472.472222222219</v>
      </c>
      <c r="I444" s="19">
        <v>42837.506944444445</v>
      </c>
      <c r="J444" s="1" t="s">
        <v>34</v>
      </c>
      <c r="K444" s="1" t="s">
        <v>1872</v>
      </c>
      <c r="L444" s="1" t="s">
        <v>3633</v>
      </c>
      <c r="M444" t="s">
        <v>4332</v>
      </c>
      <c r="N444" t="s">
        <v>449</v>
      </c>
      <c r="O444" s="1" t="str">
        <f t="shared" si="44"/>
        <v>SF218_20_NE_2_NT2 [K]</v>
      </c>
      <c r="Q444" s="59"/>
      <c r="R444" s="1" t="s">
        <v>5047</v>
      </c>
      <c r="S444" s="46"/>
      <c r="T444" s="46"/>
      <c r="Y444" s="59" t="s">
        <v>4879</v>
      </c>
      <c r="AH444"/>
      <c r="AI444">
        <v>652251.74040000001</v>
      </c>
      <c r="AJ444">
        <v>5772995.46</v>
      </c>
      <c r="AO444" s="21"/>
      <c r="AP444" s="21"/>
      <c r="AQ444" s="21"/>
    </row>
    <row r="445" spans="1:44" ht="28.8" x14ac:dyDescent="0.3">
      <c r="A445" s="18" t="s">
        <v>7002</v>
      </c>
      <c r="B445" s="18"/>
      <c r="C445" s="18"/>
      <c r="D445" s="18">
        <v>1.3</v>
      </c>
      <c r="E445" s="18"/>
      <c r="F445" s="18" t="s">
        <v>6174</v>
      </c>
      <c r="G445" s="95">
        <v>54.5</v>
      </c>
      <c r="H445" s="19">
        <v>42837.513888888891</v>
      </c>
      <c r="I445" s="19"/>
      <c r="J445" s="1" t="s">
        <v>34</v>
      </c>
      <c r="K445" s="1" t="s">
        <v>1872</v>
      </c>
      <c r="L445" t="s">
        <v>5943</v>
      </c>
      <c r="M445" t="s">
        <v>5944</v>
      </c>
      <c r="N445" t="s">
        <v>1548</v>
      </c>
      <c r="O445" s="1" t="str">
        <f t="shared" si="44"/>
        <v>SF022_20_N_1 [mV]</v>
      </c>
      <c r="Q445" s="59" t="s">
        <v>5968</v>
      </c>
      <c r="R445" s="1" t="s">
        <v>5047</v>
      </c>
      <c r="S445" s="46" t="s">
        <v>4600</v>
      </c>
      <c r="T445" s="46"/>
      <c r="U445" s="1" t="s">
        <v>5049</v>
      </c>
      <c r="V445" s="1" t="s">
        <v>4543</v>
      </c>
      <c r="X445" s="1" t="str">
        <f t="shared" ref="X445:X446" si="45">MID(M445,3,10)</f>
        <v>022_20_N_1</v>
      </c>
      <c r="Y445" s="59" t="s">
        <v>4852</v>
      </c>
      <c r="AB445" s="1">
        <v>0.1</v>
      </c>
      <c r="AC445" s="1">
        <v>0.75</v>
      </c>
      <c r="AH445"/>
      <c r="AI445">
        <v>652261.07629999996</v>
      </c>
      <c r="AJ445">
        <v>5773026.8229999999</v>
      </c>
      <c r="AK445" s="1" t="s">
        <v>195</v>
      </c>
      <c r="AN445" s="1" t="s">
        <v>3316</v>
      </c>
      <c r="AO445" s="21" t="s">
        <v>3262</v>
      </c>
      <c r="AP445" s="21" t="s">
        <v>3263</v>
      </c>
      <c r="AQ445" s="21" t="s">
        <v>3258</v>
      </c>
      <c r="AR445" s="1" t="s">
        <v>6439</v>
      </c>
    </row>
    <row r="446" spans="1:44" ht="28.8" x14ac:dyDescent="0.3">
      <c r="A446" s="18" t="s">
        <v>7003</v>
      </c>
      <c r="B446" s="18"/>
      <c r="C446" s="18"/>
      <c r="D446" s="18">
        <v>1.3</v>
      </c>
      <c r="E446" s="18"/>
      <c r="F446" s="18" t="s">
        <v>6174</v>
      </c>
      <c r="G446" s="95">
        <v>54.5</v>
      </c>
      <c r="H446" s="19">
        <v>42837.513888888891</v>
      </c>
      <c r="I446" s="19"/>
      <c r="J446" s="1" t="s">
        <v>34</v>
      </c>
      <c r="K446" s="1" t="s">
        <v>1872</v>
      </c>
      <c r="L446" t="s">
        <v>5945</v>
      </c>
      <c r="M446" t="s">
        <v>5945</v>
      </c>
      <c r="N446" t="s">
        <v>1548</v>
      </c>
      <c r="O446" s="1" t="str">
        <f t="shared" ref="O446" si="46">CONCATENATE(M446," [",N446,"]")</f>
        <v>SF022_20_N_2 [mV]</v>
      </c>
      <c r="Q446" s="59" t="s">
        <v>5969</v>
      </c>
      <c r="R446" s="1" t="s">
        <v>5047</v>
      </c>
      <c r="S446" s="46" t="s">
        <v>4600</v>
      </c>
      <c r="T446" s="46"/>
      <c r="U446" s="1" t="s">
        <v>5049</v>
      </c>
      <c r="V446" s="1" t="s">
        <v>4543</v>
      </c>
      <c r="X446" s="1" t="str">
        <f t="shared" si="45"/>
        <v>022_20_N_2</v>
      </c>
      <c r="Y446" s="59" t="s">
        <v>4852</v>
      </c>
      <c r="AB446" s="1">
        <v>0.1</v>
      </c>
      <c r="AC446" s="1">
        <v>0.75</v>
      </c>
      <c r="AH446"/>
      <c r="AI446">
        <v>652261.07629999996</v>
      </c>
      <c r="AJ446">
        <v>5773026.8229999999</v>
      </c>
      <c r="AK446" s="1" t="s">
        <v>195</v>
      </c>
      <c r="AN446" s="1" t="s">
        <v>3316</v>
      </c>
      <c r="AO446" s="21" t="s">
        <v>3262</v>
      </c>
      <c r="AP446" s="21" t="s">
        <v>3263</v>
      </c>
      <c r="AQ446" s="21" t="s">
        <v>3258</v>
      </c>
      <c r="AR446" s="1" t="s">
        <v>6439</v>
      </c>
    </row>
    <row r="447" spans="1:44" ht="28.8" x14ac:dyDescent="0.3">
      <c r="A447" s="18" t="s">
        <v>7004</v>
      </c>
      <c r="B447" s="18"/>
      <c r="C447" s="18"/>
      <c r="D447" s="18">
        <v>1.3</v>
      </c>
      <c r="E447" s="18"/>
      <c r="F447" s="18" t="s">
        <v>6175</v>
      </c>
      <c r="G447" s="95">
        <v>22.14</v>
      </c>
      <c r="H447" s="19">
        <v>42837.513888888891</v>
      </c>
      <c r="I447" s="19"/>
      <c r="J447" s="1" t="s">
        <v>34</v>
      </c>
      <c r="K447" s="1" t="s">
        <v>1872</v>
      </c>
      <c r="L447" t="s">
        <v>5946</v>
      </c>
      <c r="M447" t="s">
        <v>5946</v>
      </c>
      <c r="N447" t="s">
        <v>1548</v>
      </c>
      <c r="O447" s="1" t="str">
        <f t="shared" ref="O447" si="47">CONCATENATE(M447," [",N447,"]")</f>
        <v>SF029_20_NE_1 [mV]</v>
      </c>
      <c r="Q447" s="59" t="s">
        <v>5971</v>
      </c>
      <c r="R447" s="1" t="s">
        <v>5047</v>
      </c>
      <c r="S447" s="46" t="s">
        <v>4600</v>
      </c>
      <c r="T447" s="46"/>
      <c r="U447" s="1" t="s">
        <v>5049</v>
      </c>
      <c r="V447" s="1" t="s">
        <v>4543</v>
      </c>
      <c r="X447" s="1" t="str">
        <f>MID(M447,3,11)</f>
        <v>029_20_NE_1</v>
      </c>
      <c r="Y447" s="59" t="s">
        <v>4856</v>
      </c>
      <c r="AB447" s="1">
        <v>0.1</v>
      </c>
      <c r="AC447" s="1">
        <v>0.75</v>
      </c>
      <c r="AH447"/>
      <c r="AI447">
        <v>652247.09230000002</v>
      </c>
      <c r="AJ447">
        <v>5773015.6210000003</v>
      </c>
      <c r="AK447" s="1" t="s">
        <v>195</v>
      </c>
      <c r="AN447" s="1" t="s">
        <v>3316</v>
      </c>
      <c r="AO447" s="21" t="s">
        <v>3262</v>
      </c>
      <c r="AP447" s="21" t="s">
        <v>3263</v>
      </c>
      <c r="AQ447" s="21" t="s">
        <v>3258</v>
      </c>
      <c r="AR447" s="1" t="s">
        <v>6439</v>
      </c>
    </row>
    <row r="448" spans="1:44" ht="28.8" x14ac:dyDescent="0.3">
      <c r="A448" s="18" t="s">
        <v>7005</v>
      </c>
      <c r="B448" s="18"/>
      <c r="C448" s="18"/>
      <c r="D448" s="18">
        <v>1.3</v>
      </c>
      <c r="E448" s="18"/>
      <c r="F448" s="18" t="s">
        <v>6175</v>
      </c>
      <c r="G448" s="95">
        <v>22.14</v>
      </c>
      <c r="H448" s="19">
        <v>42837.513888888891</v>
      </c>
      <c r="I448" s="19"/>
      <c r="J448" s="1" t="s">
        <v>34</v>
      </c>
      <c r="K448" s="1" t="s">
        <v>1872</v>
      </c>
      <c r="L448" t="s">
        <v>5947</v>
      </c>
      <c r="M448" t="s">
        <v>5947</v>
      </c>
      <c r="N448" t="s">
        <v>1548</v>
      </c>
      <c r="O448" s="1" t="str">
        <f t="shared" ref="O448" si="48">CONCATENATE(M448," [",N448,"]")</f>
        <v>SF029_20_NE_2 [mV]</v>
      </c>
      <c r="Q448" s="59" t="s">
        <v>5970</v>
      </c>
      <c r="R448" s="1" t="s">
        <v>5047</v>
      </c>
      <c r="S448" s="46" t="s">
        <v>4600</v>
      </c>
      <c r="T448" s="46"/>
      <c r="U448" s="1" t="s">
        <v>5049</v>
      </c>
      <c r="V448" s="1" t="s">
        <v>4543</v>
      </c>
      <c r="X448" s="1" t="str">
        <f>MID(M448,3,11)</f>
        <v>029_20_NE_2</v>
      </c>
      <c r="Y448" s="59" t="s">
        <v>4856</v>
      </c>
      <c r="AB448" s="1">
        <v>0.1</v>
      </c>
      <c r="AC448" s="1">
        <v>0.75</v>
      </c>
      <c r="AH448"/>
      <c r="AI448">
        <v>652247.09230000002</v>
      </c>
      <c r="AJ448">
        <v>5773015.6210000003</v>
      </c>
      <c r="AK448" s="1" t="s">
        <v>195</v>
      </c>
      <c r="AN448" s="1" t="s">
        <v>3316</v>
      </c>
      <c r="AO448" s="21" t="s">
        <v>3262</v>
      </c>
      <c r="AP448" s="21" t="s">
        <v>3263</v>
      </c>
      <c r="AQ448" s="21" t="s">
        <v>3258</v>
      </c>
      <c r="AR448" s="1" t="s">
        <v>6439</v>
      </c>
    </row>
    <row r="449" spans="1:44" x14ac:dyDescent="0.3">
      <c r="A449" s="18" t="s">
        <v>2302</v>
      </c>
      <c r="B449" s="18">
        <v>392</v>
      </c>
      <c r="C449" s="18"/>
      <c r="D449" s="18">
        <v>1.3</v>
      </c>
      <c r="E449" s="18"/>
      <c r="F449" s="18" t="s">
        <v>6174</v>
      </c>
      <c r="G449" s="95">
        <v>56.67</v>
      </c>
      <c r="H449" s="19">
        <v>42116.652777777781</v>
      </c>
      <c r="I449" s="19">
        <v>42311.506944444445</v>
      </c>
      <c r="J449" s="1" t="s">
        <v>34</v>
      </c>
      <c r="K449" s="1" t="s">
        <v>1872</v>
      </c>
      <c r="L449" t="s">
        <v>2106</v>
      </c>
      <c r="M449" t="s">
        <v>2106</v>
      </c>
      <c r="N449" s="1" t="s">
        <v>1548</v>
      </c>
      <c r="O449" s="1" t="str">
        <f t="shared" si="44"/>
        <v>SF218_20_E [mV]</v>
      </c>
      <c r="Q449" s="57" t="s">
        <v>5658</v>
      </c>
      <c r="R449" s="1" t="s">
        <v>5047</v>
      </c>
      <c r="S449" s="46" t="s">
        <v>4600</v>
      </c>
      <c r="T449" s="46"/>
      <c r="U449" s="1" t="s">
        <v>5049</v>
      </c>
      <c r="V449" s="1" t="s">
        <v>4543</v>
      </c>
      <c r="X449" s="1" t="str">
        <f>CONCATENATE("_",MID(M449,3,11))</f>
        <v>_218_20_E</v>
      </c>
      <c r="Y449" s="59" t="s">
        <v>4879</v>
      </c>
      <c r="AB449" s="1">
        <v>0.1</v>
      </c>
      <c r="AC449" s="1">
        <v>0.75</v>
      </c>
      <c r="AH449" s="1" t="s">
        <v>1607</v>
      </c>
      <c r="AI449">
        <v>652251.74040000001</v>
      </c>
      <c r="AJ449">
        <v>5772995.46</v>
      </c>
      <c r="AN449" s="1" t="s">
        <v>3316</v>
      </c>
      <c r="AO449" s="21" t="s">
        <v>3262</v>
      </c>
      <c r="AP449" s="21" t="s">
        <v>3263</v>
      </c>
      <c r="AQ449" s="21" t="s">
        <v>3258</v>
      </c>
      <c r="AR449" s="1" t="s">
        <v>6439</v>
      </c>
    </row>
    <row r="450" spans="1:44" x14ac:dyDescent="0.3">
      <c r="A450" s="18" t="s">
        <v>2301</v>
      </c>
      <c r="B450" s="18">
        <v>393</v>
      </c>
      <c r="C450" s="18"/>
      <c r="D450" s="18">
        <v>1.3</v>
      </c>
      <c r="E450" s="18"/>
      <c r="F450" s="18" t="s">
        <v>6174</v>
      </c>
      <c r="G450" s="95">
        <v>56.67</v>
      </c>
      <c r="H450" s="19">
        <v>42116.652777777781</v>
      </c>
      <c r="I450" s="19">
        <v>42311.506944444445</v>
      </c>
      <c r="J450" s="1" t="s">
        <v>34</v>
      </c>
      <c r="K450" s="1" t="s">
        <v>1872</v>
      </c>
      <c r="L450" t="s">
        <v>2105</v>
      </c>
      <c r="M450" t="s">
        <v>2105</v>
      </c>
      <c r="N450" s="1" t="s">
        <v>1548</v>
      </c>
      <c r="O450" s="1" t="str">
        <f t="shared" si="44"/>
        <v>SF218_20_N [mV]</v>
      </c>
      <c r="Q450" s="57" t="s">
        <v>5659</v>
      </c>
      <c r="R450" s="1" t="s">
        <v>5047</v>
      </c>
      <c r="S450" s="46" t="s">
        <v>4600</v>
      </c>
      <c r="T450" s="46"/>
      <c r="U450" s="1" t="s">
        <v>5049</v>
      </c>
      <c r="V450" s="1" t="s">
        <v>4543</v>
      </c>
      <c r="X450" s="1" t="str">
        <f>CONCATENATE("_",MID(M450,3,11))</f>
        <v>_218_20_N</v>
      </c>
      <c r="Y450" s="59" t="s">
        <v>4879</v>
      </c>
      <c r="AB450" s="1">
        <v>0.1</v>
      </c>
      <c r="AC450" s="1">
        <v>0.75</v>
      </c>
      <c r="AH450" s="1" t="s">
        <v>1607</v>
      </c>
      <c r="AI450">
        <v>652251.74040000001</v>
      </c>
      <c r="AJ450">
        <v>5772995.46</v>
      </c>
      <c r="AN450" s="1" t="s">
        <v>3316</v>
      </c>
      <c r="AO450" s="21" t="s">
        <v>3262</v>
      </c>
      <c r="AP450" s="21" t="s">
        <v>3263</v>
      </c>
      <c r="AQ450" s="21" t="s">
        <v>3258</v>
      </c>
      <c r="AR450" s="1" t="s">
        <v>6439</v>
      </c>
    </row>
    <row r="451" spans="1:44" x14ac:dyDescent="0.3">
      <c r="A451" s="18" t="s">
        <v>2311</v>
      </c>
      <c r="B451" s="18">
        <v>394</v>
      </c>
      <c r="C451" s="18"/>
      <c r="D451" s="18">
        <v>1.3</v>
      </c>
      <c r="E451" s="18"/>
      <c r="F451" s="18" t="s">
        <v>6174</v>
      </c>
      <c r="G451" s="95">
        <v>55.97</v>
      </c>
      <c r="H451" s="19">
        <v>41744.486111111109</v>
      </c>
      <c r="I451" s="19">
        <v>42110.590277777781</v>
      </c>
      <c r="J451" s="1" t="s">
        <v>34</v>
      </c>
      <c r="K451" s="1" t="s">
        <v>1872</v>
      </c>
      <c r="L451" s="1" t="s">
        <v>302</v>
      </c>
      <c r="M451" s="1" t="s">
        <v>302</v>
      </c>
      <c r="N451" s="1" t="s">
        <v>1548</v>
      </c>
      <c r="O451" s="1" t="str">
        <f t="shared" si="44"/>
        <v>SF218_20_SE [mV]</v>
      </c>
      <c r="Q451" s="57" t="s">
        <v>5660</v>
      </c>
      <c r="R451" s="1" t="s">
        <v>5047</v>
      </c>
      <c r="S451" s="46" t="s">
        <v>4600</v>
      </c>
      <c r="T451" s="46"/>
      <c r="U451" s="1" t="s">
        <v>5049</v>
      </c>
      <c r="V451" s="1" t="s">
        <v>4543</v>
      </c>
      <c r="X451" s="1" t="str">
        <f>CONCATENATE("_",MID(M451,3,11))</f>
        <v>_218_20_SE</v>
      </c>
      <c r="Y451" s="59" t="s">
        <v>4879</v>
      </c>
      <c r="AB451" s="1">
        <v>0.1</v>
      </c>
      <c r="AC451" s="1">
        <v>0.75</v>
      </c>
      <c r="AH451" s="1" t="s">
        <v>1607</v>
      </c>
      <c r="AI451">
        <v>652251.74040000001</v>
      </c>
      <c r="AJ451">
        <v>5772995.46</v>
      </c>
      <c r="AN451" s="1" t="s">
        <v>3316</v>
      </c>
      <c r="AO451" s="21" t="s">
        <v>3262</v>
      </c>
      <c r="AP451" s="21" t="s">
        <v>3263</v>
      </c>
      <c r="AQ451" s="21" t="s">
        <v>3258</v>
      </c>
      <c r="AR451" s="1" t="s">
        <v>6439</v>
      </c>
    </row>
    <row r="452" spans="1:44" x14ac:dyDescent="0.3">
      <c r="A452" s="18" t="s">
        <v>2312</v>
      </c>
      <c r="B452" s="18">
        <v>395</v>
      </c>
      <c r="C452" s="18"/>
      <c r="D452" s="18">
        <v>1.3</v>
      </c>
      <c r="E452" s="18"/>
      <c r="F452" s="18" t="s">
        <v>6174</v>
      </c>
      <c r="G452" s="95">
        <v>55.97</v>
      </c>
      <c r="H452" s="19">
        <v>41744.486111111109</v>
      </c>
      <c r="I452" s="19">
        <v>42110.590277777781</v>
      </c>
      <c r="J452" s="1" t="s">
        <v>34</v>
      </c>
      <c r="K452" s="1" t="s">
        <v>1872</v>
      </c>
      <c r="L452" s="1" t="s">
        <v>303</v>
      </c>
      <c r="M452" s="1" t="s">
        <v>303</v>
      </c>
      <c r="N452" s="1" t="s">
        <v>1548</v>
      </c>
      <c r="O452" s="1" t="str">
        <f t="shared" si="44"/>
        <v>SF218_40_NW [mV]</v>
      </c>
      <c r="Q452" s="57" t="s">
        <v>5661</v>
      </c>
      <c r="R452" s="1" t="s">
        <v>5047</v>
      </c>
      <c r="S452" s="46" t="s">
        <v>4600</v>
      </c>
      <c r="T452" s="46"/>
      <c r="U452" s="1" t="s">
        <v>5049</v>
      </c>
      <c r="V452" s="1" t="s">
        <v>4543</v>
      </c>
      <c r="X452" s="1" t="str">
        <f>CONCATENATE("_",MID(M452,3,11))</f>
        <v>_218_40_NW</v>
      </c>
      <c r="Y452" s="59" t="s">
        <v>4879</v>
      </c>
      <c r="AB452" s="1">
        <v>0.1</v>
      </c>
      <c r="AC452" s="1">
        <v>0.75</v>
      </c>
      <c r="AH452" s="1" t="s">
        <v>1607</v>
      </c>
      <c r="AI452">
        <v>652251.74040000001</v>
      </c>
      <c r="AJ452">
        <v>5772995.46</v>
      </c>
      <c r="AN452" s="1" t="s">
        <v>3316</v>
      </c>
      <c r="AO452" s="21" t="s">
        <v>3262</v>
      </c>
      <c r="AP452" s="21" t="s">
        <v>3263</v>
      </c>
      <c r="AQ452" s="21" t="s">
        <v>3258</v>
      </c>
      <c r="AR452" s="1" t="s">
        <v>6439</v>
      </c>
    </row>
    <row r="453" spans="1:44" x14ac:dyDescent="0.3">
      <c r="A453" s="18" t="s">
        <v>3233</v>
      </c>
      <c r="B453" s="18">
        <v>396</v>
      </c>
      <c r="C453" s="18"/>
      <c r="D453" s="18">
        <v>1.3</v>
      </c>
      <c r="E453" s="18"/>
      <c r="F453" s="18" t="s">
        <v>6177</v>
      </c>
      <c r="G453" s="95">
        <v>46.46</v>
      </c>
      <c r="H453" s="19">
        <v>42117.416666666664</v>
      </c>
      <c r="I453" s="19">
        <v>41613.451388888891</v>
      </c>
      <c r="J453" s="1" t="s">
        <v>27</v>
      </c>
      <c r="K453" s="1" t="s">
        <v>1875</v>
      </c>
      <c r="L453" t="s">
        <v>3206</v>
      </c>
      <c r="M453" t="s">
        <v>3232</v>
      </c>
      <c r="N453" t="s">
        <v>1548</v>
      </c>
      <c r="O453" s="1" t="str">
        <f t="shared" si="44"/>
        <v>SF233_20_N [mV]</v>
      </c>
      <c r="Q453" s="59"/>
      <c r="S453" s="46"/>
      <c r="T453" s="46"/>
      <c r="V453" s="1" t="s">
        <v>4543</v>
      </c>
      <c r="Y453" s="59" t="s">
        <v>4880</v>
      </c>
      <c r="AB453" s="1">
        <v>0.1</v>
      </c>
      <c r="AC453" s="1">
        <v>0.75</v>
      </c>
      <c r="AI453">
        <v>652267.83559999999</v>
      </c>
      <c r="AJ453">
        <v>5772981.6629999997</v>
      </c>
      <c r="AN453" s="1" t="s">
        <v>3316</v>
      </c>
      <c r="AO453" s="21" t="s">
        <v>3262</v>
      </c>
      <c r="AP453" s="21" t="s">
        <v>3263</v>
      </c>
      <c r="AQ453" s="21" t="s">
        <v>3258</v>
      </c>
      <c r="AR453" s="1" t="s">
        <v>6439</v>
      </c>
    </row>
    <row r="454" spans="1:44" x14ac:dyDescent="0.3">
      <c r="A454" s="18" t="s">
        <v>3235</v>
      </c>
      <c r="B454" s="18">
        <v>397</v>
      </c>
      <c r="C454" s="18"/>
      <c r="D454" s="18">
        <v>1.3</v>
      </c>
      <c r="E454" s="18"/>
      <c r="F454" s="18" t="s">
        <v>6177</v>
      </c>
      <c r="G454" s="95">
        <v>46.46</v>
      </c>
      <c r="H454" s="19">
        <v>42117.416666666664</v>
      </c>
      <c r="I454" s="19">
        <v>41613.451388888891</v>
      </c>
      <c r="J454" s="1" t="s">
        <v>27</v>
      </c>
      <c r="K454" s="1" t="s">
        <v>1875</v>
      </c>
      <c r="L454" t="s">
        <v>3207</v>
      </c>
      <c r="M454" t="s">
        <v>3234</v>
      </c>
      <c r="N454" t="s">
        <v>1548</v>
      </c>
      <c r="O454" s="1" t="str">
        <f t="shared" si="44"/>
        <v>SF233_20_N_NT1 [mV]</v>
      </c>
      <c r="Q454" s="59"/>
      <c r="S454" s="46"/>
      <c r="T454" s="46"/>
      <c r="V454" s="1" t="s">
        <v>4543</v>
      </c>
      <c r="Y454" s="59" t="s">
        <v>4880</v>
      </c>
      <c r="AB454" s="1">
        <v>0.1</v>
      </c>
      <c r="AC454" s="1">
        <v>0.75</v>
      </c>
      <c r="AI454">
        <v>652267.83559999999</v>
      </c>
      <c r="AJ454">
        <v>5772981.6629999997</v>
      </c>
      <c r="AN454" s="1" t="s">
        <v>3316</v>
      </c>
      <c r="AO454" s="21" t="s">
        <v>3262</v>
      </c>
      <c r="AP454" s="21" t="s">
        <v>3263</v>
      </c>
      <c r="AQ454" s="21"/>
    </row>
    <row r="455" spans="1:44" x14ac:dyDescent="0.3">
      <c r="A455" s="18" t="s">
        <v>3236</v>
      </c>
      <c r="B455" s="18">
        <v>398</v>
      </c>
      <c r="C455" s="18"/>
      <c r="D455" s="18">
        <v>1.3</v>
      </c>
      <c r="E455" s="18"/>
      <c r="F455" s="18" t="s">
        <v>6177</v>
      </c>
      <c r="G455" s="95">
        <v>46.46</v>
      </c>
      <c r="H455" s="19">
        <v>42117.416666666664</v>
      </c>
      <c r="I455" s="19">
        <v>41613.451388888891</v>
      </c>
      <c r="J455" s="1" t="s">
        <v>27</v>
      </c>
      <c r="K455" s="1" t="s">
        <v>1875</v>
      </c>
      <c r="L455" t="s">
        <v>3208</v>
      </c>
      <c r="M455" t="s">
        <v>3237</v>
      </c>
      <c r="N455" t="s">
        <v>1548</v>
      </c>
      <c r="O455" s="1" t="str">
        <f t="shared" si="44"/>
        <v>SF233_20_N_NT2 [mV]</v>
      </c>
      <c r="Q455" s="59"/>
      <c r="S455" s="46"/>
      <c r="T455" s="46"/>
      <c r="V455" s="1" t="s">
        <v>4543</v>
      </c>
      <c r="Y455" s="59" t="s">
        <v>4880</v>
      </c>
      <c r="AB455" s="1">
        <v>0.1</v>
      </c>
      <c r="AC455" s="1">
        <v>0.75</v>
      </c>
      <c r="AI455">
        <v>652267.83559999999</v>
      </c>
      <c r="AJ455">
        <v>5772981.6629999997</v>
      </c>
      <c r="AN455" s="1" t="s">
        <v>3316</v>
      </c>
      <c r="AO455" s="21" t="s">
        <v>3262</v>
      </c>
      <c r="AP455" s="21" t="s">
        <v>3263</v>
      </c>
      <c r="AQ455" s="21"/>
    </row>
    <row r="456" spans="1:44" x14ac:dyDescent="0.3">
      <c r="A456" s="18" t="s">
        <v>2313</v>
      </c>
      <c r="B456" s="18">
        <v>399</v>
      </c>
      <c r="C456" s="18"/>
      <c r="D456" s="18">
        <v>1.3</v>
      </c>
      <c r="E456" s="18"/>
      <c r="F456" s="18" t="s">
        <v>6177</v>
      </c>
      <c r="G456" s="95">
        <v>46.54</v>
      </c>
      <c r="H456" s="25">
        <v>41732.590277777781</v>
      </c>
      <c r="I456" s="7">
        <v>41939.465277777781</v>
      </c>
      <c r="J456" s="1" t="s">
        <v>27</v>
      </c>
      <c r="K456" s="1" t="s">
        <v>1875</v>
      </c>
      <c r="L456" s="1" t="s">
        <v>304</v>
      </c>
      <c r="M456" s="1" t="s">
        <v>304</v>
      </c>
      <c r="N456" t="s">
        <v>1548</v>
      </c>
      <c r="O456" s="1" t="str">
        <f t="shared" si="44"/>
        <v>SF233_20_NW [mV]</v>
      </c>
      <c r="Q456" s="59"/>
      <c r="S456" s="46"/>
      <c r="T456" s="46"/>
      <c r="U456" s="1" t="s">
        <v>5049</v>
      </c>
      <c r="V456" s="1" t="s">
        <v>4543</v>
      </c>
      <c r="Y456" s="59" t="s">
        <v>4880</v>
      </c>
      <c r="AB456" s="1">
        <v>0.1</v>
      </c>
      <c r="AC456" s="1">
        <v>0.75</v>
      </c>
      <c r="AI456">
        <v>652267.83559999999</v>
      </c>
      <c r="AJ456">
        <v>5772981.6629999997</v>
      </c>
      <c r="AN456" s="1" t="s">
        <v>3316</v>
      </c>
      <c r="AO456" s="21" t="s">
        <v>3262</v>
      </c>
      <c r="AP456" s="21" t="s">
        <v>3263</v>
      </c>
      <c r="AQ456" s="21" t="s">
        <v>3258</v>
      </c>
      <c r="AR456" s="1" t="s">
        <v>6439</v>
      </c>
    </row>
    <row r="457" spans="1:44" x14ac:dyDescent="0.3">
      <c r="A457" s="18" t="s">
        <v>2314</v>
      </c>
      <c r="B457" s="18">
        <v>400</v>
      </c>
      <c r="C457" s="18"/>
      <c r="D457" s="18">
        <v>1.3</v>
      </c>
      <c r="E457" s="18"/>
      <c r="F457" s="18" t="s">
        <v>6177</v>
      </c>
      <c r="G457" s="95">
        <v>46.54</v>
      </c>
      <c r="H457" s="25">
        <v>41732.590277777781</v>
      </c>
      <c r="I457" s="7">
        <v>41939.465277777781</v>
      </c>
      <c r="J457" s="1" t="s">
        <v>27</v>
      </c>
      <c r="K457" s="1" t="s">
        <v>1875</v>
      </c>
      <c r="L457" s="1" t="s">
        <v>305</v>
      </c>
      <c r="M457" s="1" t="s">
        <v>305</v>
      </c>
      <c r="N457" t="s">
        <v>1548</v>
      </c>
      <c r="O457" s="1" t="str">
        <f t="shared" si="44"/>
        <v>SF233_20_S [mV]</v>
      </c>
      <c r="Q457" s="59"/>
      <c r="S457" s="46"/>
      <c r="T457" s="46"/>
      <c r="V457" s="1" t="s">
        <v>4543</v>
      </c>
      <c r="Y457" s="59" t="s">
        <v>4880</v>
      </c>
      <c r="AB457" s="1">
        <v>0.1</v>
      </c>
      <c r="AC457" s="1">
        <v>0.75</v>
      </c>
      <c r="AI457">
        <v>652267.83559999999</v>
      </c>
      <c r="AJ457">
        <v>5772981.6629999997</v>
      </c>
      <c r="AN457" s="1" t="s">
        <v>3316</v>
      </c>
      <c r="AO457" s="21" t="s">
        <v>3262</v>
      </c>
      <c r="AP457" s="21" t="s">
        <v>3263</v>
      </c>
      <c r="AQ457" s="21" t="s">
        <v>3258</v>
      </c>
      <c r="AR457" s="1" t="s">
        <v>6439</v>
      </c>
    </row>
    <row r="458" spans="1:44" x14ac:dyDescent="0.3">
      <c r="A458" s="18" t="s">
        <v>2315</v>
      </c>
      <c r="B458" s="18">
        <v>401</v>
      </c>
      <c r="C458" s="18"/>
      <c r="D458" s="18">
        <v>1.3</v>
      </c>
      <c r="E458" s="18"/>
      <c r="F458" s="18" t="s">
        <v>6177</v>
      </c>
      <c r="G458" s="95">
        <v>46.54</v>
      </c>
      <c r="H458" s="25">
        <v>41732.590277777781</v>
      </c>
      <c r="I458" s="7">
        <v>41939.465277777781</v>
      </c>
      <c r="J458" s="1" t="s">
        <v>27</v>
      </c>
      <c r="K458" s="1" t="s">
        <v>1875</v>
      </c>
      <c r="L458" s="1" t="s">
        <v>306</v>
      </c>
      <c r="M458" s="1" t="s">
        <v>306</v>
      </c>
      <c r="N458" t="s">
        <v>1548</v>
      </c>
      <c r="O458" s="1" t="str">
        <f t="shared" si="44"/>
        <v>SF233_60_SW [mV]</v>
      </c>
      <c r="Q458" s="59"/>
      <c r="S458" s="46"/>
      <c r="T458" s="46"/>
      <c r="V458" s="1" t="s">
        <v>4543</v>
      </c>
      <c r="Y458" s="59" t="s">
        <v>4880</v>
      </c>
      <c r="AB458" s="1">
        <v>0.1</v>
      </c>
      <c r="AC458" s="1">
        <v>0.75</v>
      </c>
      <c r="AI458">
        <v>652267.83559999999</v>
      </c>
      <c r="AJ458">
        <v>5772981.6629999997</v>
      </c>
      <c r="AN458" s="1" t="s">
        <v>3316</v>
      </c>
      <c r="AO458" s="21" t="s">
        <v>3262</v>
      </c>
      <c r="AP458" s="21" t="s">
        <v>3263</v>
      </c>
      <c r="AQ458" s="21" t="s">
        <v>3258</v>
      </c>
      <c r="AR458" s="1" t="s">
        <v>6439</v>
      </c>
    </row>
    <row r="459" spans="1:44" x14ac:dyDescent="0.3">
      <c r="A459" s="18" t="s">
        <v>2316</v>
      </c>
      <c r="B459" s="18">
        <v>402</v>
      </c>
      <c r="C459" s="18"/>
      <c r="D459" s="18">
        <v>1.3</v>
      </c>
      <c r="E459" s="18"/>
      <c r="F459" s="18" t="s">
        <v>6177</v>
      </c>
      <c r="G459" s="95">
        <v>46.54</v>
      </c>
      <c r="H459" s="25">
        <v>41732.590277777781</v>
      </c>
      <c r="I459" s="7">
        <v>41939.465277777781</v>
      </c>
      <c r="J459" s="1" t="s">
        <v>27</v>
      </c>
      <c r="K459" s="1" t="s">
        <v>1875</v>
      </c>
      <c r="L459" s="1" t="s">
        <v>307</v>
      </c>
      <c r="M459" s="1" t="s">
        <v>307</v>
      </c>
      <c r="N459" t="s">
        <v>1548</v>
      </c>
      <c r="O459" s="1" t="str">
        <f t="shared" si="44"/>
        <v>SF233_80_SE [mV]</v>
      </c>
      <c r="Q459" s="59"/>
      <c r="S459" s="46"/>
      <c r="T459" s="46"/>
      <c r="V459" s="1" t="s">
        <v>4543</v>
      </c>
      <c r="Y459" s="59" t="s">
        <v>4880</v>
      </c>
      <c r="AB459" s="1">
        <v>0.1</v>
      </c>
      <c r="AC459" s="1">
        <v>0.75</v>
      </c>
      <c r="AI459">
        <v>652267.83559999999</v>
      </c>
      <c r="AJ459">
        <v>5772981.6629999997</v>
      </c>
      <c r="AN459" s="1" t="s">
        <v>3316</v>
      </c>
      <c r="AO459" s="21" t="s">
        <v>3262</v>
      </c>
      <c r="AP459" s="21" t="s">
        <v>3263</v>
      </c>
      <c r="AQ459" s="21" t="s">
        <v>3258</v>
      </c>
      <c r="AR459" s="1" t="s">
        <v>6439</v>
      </c>
    </row>
    <row r="460" spans="1:44" x14ac:dyDescent="0.3">
      <c r="A460" s="18" t="s">
        <v>2317</v>
      </c>
      <c r="B460" s="18">
        <v>403</v>
      </c>
      <c r="C460" s="18"/>
      <c r="D460" s="18">
        <v>1.3</v>
      </c>
      <c r="E460" s="18"/>
      <c r="F460" s="18" t="s">
        <v>6177</v>
      </c>
      <c r="G460" s="95">
        <v>33.4</v>
      </c>
      <c r="H460" s="25">
        <v>41732.590277777781</v>
      </c>
      <c r="I460" s="7">
        <v>41939.465277777781</v>
      </c>
      <c r="J460" s="1" t="s">
        <v>27</v>
      </c>
      <c r="K460" s="1" t="s">
        <v>1875</v>
      </c>
      <c r="L460" s="1" t="s">
        <v>308</v>
      </c>
      <c r="M460" s="1" t="s">
        <v>308</v>
      </c>
      <c r="N460" t="s">
        <v>1548</v>
      </c>
      <c r="O460" s="1" t="str">
        <f t="shared" si="44"/>
        <v>SF235_20_SE [mV]</v>
      </c>
      <c r="Q460" s="59"/>
      <c r="S460" s="46"/>
      <c r="T460" s="46"/>
      <c r="V460" s="1" t="s">
        <v>4543</v>
      </c>
      <c r="Y460" s="59" t="s">
        <v>4881</v>
      </c>
      <c r="AB460" s="1">
        <v>0.1</v>
      </c>
      <c r="AC460" s="1">
        <v>0.75</v>
      </c>
      <c r="AI460">
        <v>652262.2193</v>
      </c>
      <c r="AJ460">
        <v>5772989.8289999999</v>
      </c>
      <c r="AN460" s="1" t="s">
        <v>3316</v>
      </c>
      <c r="AO460" s="21" t="s">
        <v>3262</v>
      </c>
      <c r="AP460" s="21" t="s">
        <v>3263</v>
      </c>
      <c r="AQ460" s="21" t="s">
        <v>3258</v>
      </c>
      <c r="AR460" s="1" t="s">
        <v>6439</v>
      </c>
    </row>
    <row r="461" spans="1:44" x14ac:dyDescent="0.3">
      <c r="A461" s="18" t="s">
        <v>2318</v>
      </c>
      <c r="B461" s="18">
        <v>404</v>
      </c>
      <c r="C461" s="18"/>
      <c r="D461" s="18">
        <v>1.3</v>
      </c>
      <c r="E461" s="18"/>
      <c r="F461" s="18" t="s">
        <v>6177</v>
      </c>
      <c r="G461" s="95">
        <v>33.4</v>
      </c>
      <c r="H461" s="25">
        <v>41732.590277777781</v>
      </c>
      <c r="I461" s="7">
        <v>41939.465277777781</v>
      </c>
      <c r="J461" s="1" t="s">
        <v>27</v>
      </c>
      <c r="K461" s="1" t="s">
        <v>1875</v>
      </c>
      <c r="L461" s="1" t="s">
        <v>309</v>
      </c>
      <c r="M461" s="1" t="s">
        <v>309</v>
      </c>
      <c r="N461" t="s">
        <v>1548</v>
      </c>
      <c r="O461" s="1" t="str">
        <f t="shared" si="44"/>
        <v>SF235_43_SW [mV]</v>
      </c>
      <c r="Q461" s="59"/>
      <c r="S461" s="46"/>
      <c r="T461" s="46"/>
      <c r="V461" s="1" t="s">
        <v>4543</v>
      </c>
      <c r="Y461" s="59" t="s">
        <v>4881</v>
      </c>
      <c r="AB461" s="1">
        <v>0.1</v>
      </c>
      <c r="AC461" s="1">
        <v>0.75</v>
      </c>
      <c r="AI461">
        <v>652262.2193</v>
      </c>
      <c r="AJ461">
        <v>5772989.8289999999</v>
      </c>
      <c r="AN461" s="1" t="s">
        <v>3316</v>
      </c>
      <c r="AO461" s="21" t="s">
        <v>3262</v>
      </c>
      <c r="AP461" s="21" t="s">
        <v>3263</v>
      </c>
      <c r="AQ461" s="21" t="s">
        <v>3258</v>
      </c>
      <c r="AR461" s="1" t="s">
        <v>6439</v>
      </c>
    </row>
    <row r="462" spans="1:44" ht="28.8" x14ac:dyDescent="0.3">
      <c r="A462" s="18" t="s">
        <v>2319</v>
      </c>
      <c r="B462" s="18">
        <v>405</v>
      </c>
      <c r="C462" s="18"/>
      <c r="D462" s="18">
        <v>1.3</v>
      </c>
      <c r="E462" s="18"/>
      <c r="F462" s="18" t="s">
        <v>6177</v>
      </c>
      <c r="G462" s="95">
        <v>33.4</v>
      </c>
      <c r="H462" s="25">
        <v>41732.590277777781</v>
      </c>
      <c r="I462" s="7">
        <v>41939.465277777781</v>
      </c>
      <c r="J462" s="1" t="s">
        <v>27</v>
      </c>
      <c r="K462" s="1" t="s">
        <v>1875</v>
      </c>
      <c r="L462" s="1" t="s">
        <v>310</v>
      </c>
      <c r="M462" s="1" t="s">
        <v>3010</v>
      </c>
      <c r="N462" t="s">
        <v>1548</v>
      </c>
      <c r="O462" s="1" t="str">
        <f t="shared" si="44"/>
        <v>SF235_43_SW_NT1 [mV]</v>
      </c>
      <c r="Q462" s="59"/>
      <c r="S462" s="46"/>
      <c r="T462" s="46"/>
      <c r="V462" s="1" t="s">
        <v>4543</v>
      </c>
      <c r="Y462" s="59" t="s">
        <v>4881</v>
      </c>
      <c r="AI462">
        <v>652262.2193</v>
      </c>
      <c r="AJ462">
        <v>5772989.8289999999</v>
      </c>
      <c r="AN462" s="1" t="s">
        <v>3316</v>
      </c>
      <c r="AO462" s="21" t="s">
        <v>3262</v>
      </c>
      <c r="AP462" s="21" t="s">
        <v>3263</v>
      </c>
      <c r="AQ462" s="21" t="s">
        <v>3258</v>
      </c>
    </row>
    <row r="463" spans="1:44" ht="28.8" x14ac:dyDescent="0.3">
      <c r="A463" s="18" t="s">
        <v>2320</v>
      </c>
      <c r="B463" s="18">
        <v>406</v>
      </c>
      <c r="C463" s="18"/>
      <c r="D463" s="18">
        <v>1.3</v>
      </c>
      <c r="E463" s="18"/>
      <c r="F463" s="18" t="s">
        <v>6177</v>
      </c>
      <c r="G463" s="95">
        <v>33.4</v>
      </c>
      <c r="H463" s="25">
        <v>41732.590277777781</v>
      </c>
      <c r="I463" s="7">
        <v>41939.465277777781</v>
      </c>
      <c r="J463" s="1" t="s">
        <v>27</v>
      </c>
      <c r="K463" s="1" t="s">
        <v>1875</v>
      </c>
      <c r="L463" s="1" t="s">
        <v>311</v>
      </c>
      <c r="M463" s="1" t="s">
        <v>3009</v>
      </c>
      <c r="N463" t="s">
        <v>1548</v>
      </c>
      <c r="O463" s="1" t="str">
        <f t="shared" si="44"/>
        <v>SF235_43_SW_NT2 [mV]</v>
      </c>
      <c r="Q463" s="59"/>
      <c r="S463" s="46"/>
      <c r="T463" s="46"/>
      <c r="V463" s="1" t="s">
        <v>4543</v>
      </c>
      <c r="Y463" s="59" t="s">
        <v>4881</v>
      </c>
      <c r="AI463">
        <v>652262.2193</v>
      </c>
      <c r="AJ463">
        <v>5772989.8289999999</v>
      </c>
      <c r="AN463" s="1" t="s">
        <v>3316</v>
      </c>
      <c r="AO463" s="21" t="s">
        <v>3262</v>
      </c>
      <c r="AP463" s="21" t="s">
        <v>3263</v>
      </c>
      <c r="AQ463" s="21" t="s">
        <v>3258</v>
      </c>
    </row>
    <row r="464" spans="1:44" x14ac:dyDescent="0.3">
      <c r="A464" s="18" t="s">
        <v>3239</v>
      </c>
      <c r="B464" s="18">
        <v>407</v>
      </c>
      <c r="C464" s="18"/>
      <c r="D464" s="18">
        <v>1.3</v>
      </c>
      <c r="E464" s="18"/>
      <c r="F464" s="18" t="s">
        <v>6177</v>
      </c>
      <c r="G464" s="95">
        <v>27.91</v>
      </c>
      <c r="H464" s="19">
        <v>42117.416666666664</v>
      </c>
      <c r="I464" s="19">
        <v>42313.590277777781</v>
      </c>
      <c r="J464" s="1" t="s">
        <v>27</v>
      </c>
      <c r="K464" s="1" t="s">
        <v>1875</v>
      </c>
      <c r="L464" t="s">
        <v>3209</v>
      </c>
      <c r="M464" t="s">
        <v>3238</v>
      </c>
      <c r="N464" t="s">
        <v>1548</v>
      </c>
      <c r="O464" s="1" t="str">
        <f t="shared" si="44"/>
        <v>SF236_20_N [mV]</v>
      </c>
      <c r="Q464" s="59"/>
      <c r="S464" s="46"/>
      <c r="T464" s="46"/>
      <c r="V464" s="1" t="s">
        <v>4543</v>
      </c>
      <c r="Y464" s="59" t="s">
        <v>4882</v>
      </c>
      <c r="AB464" s="1">
        <v>0.1</v>
      </c>
      <c r="AC464" s="1">
        <v>0.75</v>
      </c>
      <c r="AI464">
        <v>652270.81889999995</v>
      </c>
      <c r="AJ464">
        <v>5772988.3870000001</v>
      </c>
      <c r="AN464" s="1" t="s">
        <v>3316</v>
      </c>
      <c r="AO464" s="21" t="s">
        <v>3262</v>
      </c>
      <c r="AP464" s="21" t="s">
        <v>3263</v>
      </c>
      <c r="AQ464" s="21" t="s">
        <v>3258</v>
      </c>
      <c r="AR464" s="1" t="s">
        <v>6439</v>
      </c>
    </row>
    <row r="465" spans="1:44" x14ac:dyDescent="0.3">
      <c r="A465" s="18" t="s">
        <v>3241</v>
      </c>
      <c r="B465" s="18">
        <v>408</v>
      </c>
      <c r="C465" s="18"/>
      <c r="D465" s="18">
        <v>1.3</v>
      </c>
      <c r="E465" s="18"/>
      <c r="F465" s="18" t="s">
        <v>6177</v>
      </c>
      <c r="G465" s="95">
        <v>27.91</v>
      </c>
      <c r="H465" s="19">
        <v>42117.416666666664</v>
      </c>
      <c r="I465" s="19">
        <v>42313.590277777781</v>
      </c>
      <c r="J465" s="1" t="s">
        <v>27</v>
      </c>
      <c r="K465" s="1" t="s">
        <v>1875</v>
      </c>
      <c r="L465" t="s">
        <v>3210</v>
      </c>
      <c r="M465" t="s">
        <v>3240</v>
      </c>
      <c r="N465" t="s">
        <v>1548</v>
      </c>
      <c r="O465" s="1" t="str">
        <f t="shared" si="44"/>
        <v>SF236_20_N_NT1 [mV]</v>
      </c>
      <c r="Q465" s="59"/>
      <c r="S465" s="46"/>
      <c r="T465" s="46"/>
      <c r="V465" s="1" t="s">
        <v>4543</v>
      </c>
      <c r="Y465" s="59" t="s">
        <v>4882</v>
      </c>
      <c r="AB465" s="1">
        <v>0.1</v>
      </c>
      <c r="AC465" s="1">
        <v>0.75</v>
      </c>
      <c r="AI465">
        <v>652270.81889999995</v>
      </c>
      <c r="AJ465">
        <v>5772988.3870000001</v>
      </c>
      <c r="AN465" s="1" t="s">
        <v>3316</v>
      </c>
      <c r="AO465" s="21" t="s">
        <v>3262</v>
      </c>
      <c r="AP465" s="21" t="s">
        <v>3263</v>
      </c>
      <c r="AQ465" s="21" t="s">
        <v>3258</v>
      </c>
    </row>
    <row r="466" spans="1:44" x14ac:dyDescent="0.3">
      <c r="A466" s="18" t="s">
        <v>3242</v>
      </c>
      <c r="B466" s="18">
        <v>409</v>
      </c>
      <c r="C466" s="18"/>
      <c r="D466" s="18">
        <v>1.3</v>
      </c>
      <c r="E466" s="18"/>
      <c r="F466" s="18" t="s">
        <v>6177</v>
      </c>
      <c r="G466" s="95">
        <v>27.91</v>
      </c>
      <c r="H466" s="19">
        <v>42117.416666666664</v>
      </c>
      <c r="I466" s="19">
        <v>42313.590277777781</v>
      </c>
      <c r="J466" s="1" t="s">
        <v>27</v>
      </c>
      <c r="K466" s="1" t="s">
        <v>1875</v>
      </c>
      <c r="L466" t="s">
        <v>3211</v>
      </c>
      <c r="M466" t="s">
        <v>3243</v>
      </c>
      <c r="N466" t="s">
        <v>1548</v>
      </c>
      <c r="O466" s="1" t="str">
        <f t="shared" si="44"/>
        <v>SF236_20_N_NT2 [mV]</v>
      </c>
      <c r="Q466" s="59"/>
      <c r="S466" s="46"/>
      <c r="T466" s="46"/>
      <c r="V466" s="1" t="s">
        <v>4543</v>
      </c>
      <c r="Y466" s="59" t="s">
        <v>4882</v>
      </c>
      <c r="AB466" s="1">
        <v>0.1</v>
      </c>
      <c r="AC466" s="1">
        <v>0.75</v>
      </c>
      <c r="AI466">
        <v>652270.81889999995</v>
      </c>
      <c r="AJ466">
        <v>5772988.3870000001</v>
      </c>
      <c r="AN466" s="1" t="s">
        <v>3316</v>
      </c>
      <c r="AO466" s="21" t="s">
        <v>3262</v>
      </c>
      <c r="AP466" s="21" t="s">
        <v>3263</v>
      </c>
      <c r="AQ466" s="21" t="s">
        <v>3258</v>
      </c>
    </row>
    <row r="467" spans="1:44" ht="28.8" x14ac:dyDescent="0.3">
      <c r="A467" s="18" t="s">
        <v>2173</v>
      </c>
      <c r="B467" s="18">
        <v>410</v>
      </c>
      <c r="C467" s="18"/>
      <c r="D467" s="18">
        <v>1.3</v>
      </c>
      <c r="E467" s="18"/>
      <c r="F467" s="18" t="s">
        <v>6176</v>
      </c>
      <c r="G467" s="95">
        <v>50.31</v>
      </c>
      <c r="H467" s="19">
        <v>42117.513888888891</v>
      </c>
      <c r="I467" s="19">
        <v>42313.5</v>
      </c>
      <c r="J467" s="1" t="s">
        <v>95</v>
      </c>
      <c r="K467" s="1" t="s">
        <v>1874</v>
      </c>
      <c r="L467" t="s">
        <v>2148</v>
      </c>
      <c r="M467" t="s">
        <v>2158</v>
      </c>
      <c r="N467" s="1" t="s">
        <v>1548</v>
      </c>
      <c r="O467" s="1" t="str">
        <f t="shared" si="44"/>
        <v>SF282_20_N [mV]</v>
      </c>
      <c r="Q467" s="58" t="s">
        <v>5923</v>
      </c>
      <c r="R467" s="1" t="s">
        <v>5051</v>
      </c>
      <c r="S467" s="46" t="s">
        <v>4600</v>
      </c>
      <c r="T467" s="46"/>
      <c r="U467" s="1" t="s">
        <v>5049</v>
      </c>
      <c r="V467" s="1" t="s">
        <v>4543</v>
      </c>
      <c r="X467" s="1" t="str">
        <f>CONCATENATE("_",MID(M467,3,11))</f>
        <v>_282_20_N</v>
      </c>
      <c r="Y467" s="59" t="s">
        <v>4883</v>
      </c>
      <c r="AB467" s="1">
        <v>0.1</v>
      </c>
      <c r="AC467" s="1">
        <v>0.75</v>
      </c>
      <c r="AH467" s="1" t="s">
        <v>2179</v>
      </c>
      <c r="AI467">
        <v>652191.15760000004</v>
      </c>
      <c r="AJ467">
        <v>5772978.7800000003</v>
      </c>
      <c r="AN467" s="1" t="s">
        <v>3316</v>
      </c>
      <c r="AO467" s="21" t="s">
        <v>3262</v>
      </c>
      <c r="AP467" s="21" t="s">
        <v>3263</v>
      </c>
      <c r="AQ467" s="21" t="s">
        <v>3258</v>
      </c>
      <c r="AR467" s="1" t="s">
        <v>6439</v>
      </c>
    </row>
    <row r="468" spans="1:44" ht="28.8" x14ac:dyDescent="0.3">
      <c r="A468" s="18" t="s">
        <v>2174</v>
      </c>
      <c r="B468" s="18">
        <v>411</v>
      </c>
      <c r="C468" s="18"/>
      <c r="D468" s="18">
        <v>1.3</v>
      </c>
      <c r="E468" s="18"/>
      <c r="F468" s="18" t="s">
        <v>6176</v>
      </c>
      <c r="G468" s="95">
        <v>50.31</v>
      </c>
      <c r="H468" s="19">
        <v>42117.513888888891</v>
      </c>
      <c r="I468" s="19">
        <v>42313.5</v>
      </c>
      <c r="J468" s="1" t="s">
        <v>95</v>
      </c>
      <c r="K468" s="1" t="s">
        <v>1874</v>
      </c>
      <c r="L468" t="s">
        <v>2149</v>
      </c>
      <c r="M468" t="s">
        <v>3011</v>
      </c>
      <c r="N468" s="1" t="s">
        <v>1548</v>
      </c>
      <c r="O468" s="1" t="str">
        <f t="shared" si="44"/>
        <v>SF282_20_N_NT1 [mV]</v>
      </c>
      <c r="Q468" s="59"/>
      <c r="S468" s="46"/>
      <c r="T468" s="46"/>
      <c r="Y468" s="59" t="s">
        <v>4883</v>
      </c>
      <c r="AH468" s="1" t="s">
        <v>2179</v>
      </c>
      <c r="AI468">
        <v>652191.15760000004</v>
      </c>
      <c r="AJ468">
        <v>5772978.7800000003</v>
      </c>
      <c r="AN468" s="1" t="s">
        <v>3316</v>
      </c>
      <c r="AO468" s="21" t="s">
        <v>3262</v>
      </c>
      <c r="AP468" s="21" t="s">
        <v>3263</v>
      </c>
      <c r="AQ468" s="21" t="s">
        <v>3258</v>
      </c>
    </row>
    <row r="469" spans="1:44" ht="28.8" x14ac:dyDescent="0.3">
      <c r="A469" s="18" t="s">
        <v>2175</v>
      </c>
      <c r="B469" s="18">
        <v>412</v>
      </c>
      <c r="C469" s="18"/>
      <c r="D469" s="18">
        <v>1.3</v>
      </c>
      <c r="E469" s="18"/>
      <c r="F469" s="18" t="s">
        <v>6176</v>
      </c>
      <c r="G469" s="95">
        <v>50.31</v>
      </c>
      <c r="H469" s="19">
        <v>42117.513888888891</v>
      </c>
      <c r="I469" s="19">
        <v>42313.5</v>
      </c>
      <c r="J469" s="1" t="s">
        <v>95</v>
      </c>
      <c r="K469" s="1" t="s">
        <v>1874</v>
      </c>
      <c r="L469" t="s">
        <v>2150</v>
      </c>
      <c r="M469" t="s">
        <v>3012</v>
      </c>
      <c r="N469" s="1" t="s">
        <v>1548</v>
      </c>
      <c r="O469" s="1" t="str">
        <f t="shared" si="44"/>
        <v>SF282_20_N_NT2 [mV]</v>
      </c>
      <c r="Q469" s="59"/>
      <c r="S469" s="46"/>
      <c r="T469" s="46"/>
      <c r="Y469" s="59" t="s">
        <v>4883</v>
      </c>
      <c r="AH469" s="1" t="s">
        <v>2179</v>
      </c>
      <c r="AI469">
        <v>652191.15760000004</v>
      </c>
      <c r="AJ469">
        <v>5772978.7800000003</v>
      </c>
      <c r="AN469" s="1" t="s">
        <v>3316</v>
      </c>
      <c r="AO469" s="21" t="s">
        <v>3262</v>
      </c>
      <c r="AP469" s="21" t="s">
        <v>3263</v>
      </c>
      <c r="AQ469" s="21" t="s">
        <v>3258</v>
      </c>
    </row>
    <row r="470" spans="1:44" ht="28.8" x14ac:dyDescent="0.3">
      <c r="A470" s="18" t="s">
        <v>4225</v>
      </c>
      <c r="B470" s="18">
        <v>413</v>
      </c>
      <c r="C470" s="18"/>
      <c r="D470" s="18">
        <v>1.3</v>
      </c>
      <c r="E470" s="18"/>
      <c r="F470" s="18" t="s">
        <v>6176</v>
      </c>
      <c r="G470" s="95">
        <v>50.49</v>
      </c>
      <c r="H470" s="19">
        <v>42472.472222222219</v>
      </c>
      <c r="I470" s="19">
        <v>42837.569444444445</v>
      </c>
      <c r="J470" s="1" t="s">
        <v>95</v>
      </c>
      <c r="K470" s="1" t="s">
        <v>1874</v>
      </c>
      <c r="L470" t="s">
        <v>4205</v>
      </c>
      <c r="M470" t="s">
        <v>4219</v>
      </c>
      <c r="N470" t="s">
        <v>1548</v>
      </c>
      <c r="O470" s="1" t="str">
        <f t="shared" si="44"/>
        <v>SF282_20_NE_1 [mV]</v>
      </c>
      <c r="Q470" s="58" t="s">
        <v>5926</v>
      </c>
      <c r="R470" s="1" t="s">
        <v>5051</v>
      </c>
      <c r="S470" s="46" t="s">
        <v>4600</v>
      </c>
      <c r="T470" s="46"/>
      <c r="U470" s="1" t="s">
        <v>5049</v>
      </c>
      <c r="V470" s="1" t="s">
        <v>4543</v>
      </c>
      <c r="X470" s="1" t="str">
        <f>CONCATENATE("_",MID(M470,3,11))</f>
        <v>_282_20_NE_1</v>
      </c>
      <c r="Y470" s="59" t="s">
        <v>4883</v>
      </c>
      <c r="AB470" s="1">
        <v>0.1</v>
      </c>
      <c r="AC470" s="1">
        <v>0.75</v>
      </c>
      <c r="AH470" t="s">
        <v>4227</v>
      </c>
      <c r="AI470">
        <v>652191.15760000004</v>
      </c>
      <c r="AJ470">
        <v>5772978.7800000003</v>
      </c>
      <c r="AN470" s="1" t="s">
        <v>3316</v>
      </c>
      <c r="AO470" s="21" t="s">
        <v>3262</v>
      </c>
      <c r="AP470" s="21" t="s">
        <v>3263</v>
      </c>
      <c r="AQ470" s="21" t="s">
        <v>3258</v>
      </c>
      <c r="AR470" s="1" t="s">
        <v>6439</v>
      </c>
    </row>
    <row r="471" spans="1:44" ht="28.8" x14ac:dyDescent="0.3">
      <c r="A471" s="18" t="s">
        <v>4226</v>
      </c>
      <c r="B471" s="18">
        <v>414</v>
      </c>
      <c r="C471" s="18"/>
      <c r="D471" s="18">
        <v>1.3</v>
      </c>
      <c r="E471" s="18"/>
      <c r="F471" s="18" t="s">
        <v>6176</v>
      </c>
      <c r="G471" s="95">
        <v>50.49</v>
      </c>
      <c r="H471" s="19">
        <v>42472.472222222219</v>
      </c>
      <c r="I471" s="19">
        <v>42837.569444444445</v>
      </c>
      <c r="J471" s="1" t="s">
        <v>95</v>
      </c>
      <c r="K471" s="1" t="s">
        <v>1874</v>
      </c>
      <c r="L471" t="s">
        <v>4208</v>
      </c>
      <c r="M471" t="s">
        <v>4220</v>
      </c>
      <c r="N471" t="s">
        <v>1548</v>
      </c>
      <c r="O471" s="1" t="str">
        <f t="shared" si="44"/>
        <v>SF282_20_NE_2 [mV]</v>
      </c>
      <c r="Q471" s="58"/>
      <c r="S471" s="46"/>
      <c r="T471" s="46"/>
      <c r="X471" s="1" t="str">
        <f>CONCATENATE("_",MID(M471,3,11))</f>
        <v>_282_20_NE_2</v>
      </c>
      <c r="Y471" s="59" t="s">
        <v>4883</v>
      </c>
      <c r="AB471" s="1">
        <v>0.1</v>
      </c>
      <c r="AC471" s="1">
        <v>0.75</v>
      </c>
      <c r="AH471" t="s">
        <v>6333</v>
      </c>
      <c r="AI471">
        <v>652191.15760000004</v>
      </c>
      <c r="AJ471">
        <v>5772978.7800000003</v>
      </c>
      <c r="AN471" s="1" t="s">
        <v>3316</v>
      </c>
      <c r="AO471" s="21" t="s">
        <v>3262</v>
      </c>
      <c r="AP471" s="21" t="s">
        <v>3263</v>
      </c>
      <c r="AQ471" s="21" t="s">
        <v>3258</v>
      </c>
      <c r="AR471" s="1" t="s">
        <v>6439</v>
      </c>
    </row>
    <row r="472" spans="1:44" ht="28.8" x14ac:dyDescent="0.3">
      <c r="A472" s="18" t="s">
        <v>5060</v>
      </c>
      <c r="B472" s="18">
        <v>415</v>
      </c>
      <c r="C472" s="18"/>
      <c r="D472" s="18">
        <v>1.3</v>
      </c>
      <c r="E472" s="18"/>
      <c r="F472" s="18" t="s">
        <v>6176</v>
      </c>
      <c r="G472" s="95">
        <v>50.49</v>
      </c>
      <c r="H472" s="19">
        <v>42472.472222222219</v>
      </c>
      <c r="I472" s="19">
        <v>42837.569444444445</v>
      </c>
      <c r="J472" s="1" t="s">
        <v>95</v>
      </c>
      <c r="K472" s="1" t="s">
        <v>1874</v>
      </c>
      <c r="L472" t="s">
        <v>4206</v>
      </c>
      <c r="M472" t="s">
        <v>4349</v>
      </c>
      <c r="N472" t="s">
        <v>1548</v>
      </c>
      <c r="O472" s="1" t="str">
        <f t="shared" si="44"/>
        <v>SF282_20_NE_1_NT1 [mV]</v>
      </c>
      <c r="Q472" s="59"/>
      <c r="S472" s="46"/>
      <c r="T472" s="46"/>
      <c r="Y472" s="59" t="s">
        <v>4883</v>
      </c>
      <c r="AB472" s="1">
        <v>-0.05</v>
      </c>
      <c r="AC472" s="1">
        <v>0.05</v>
      </c>
      <c r="AH472" t="s">
        <v>4227</v>
      </c>
      <c r="AI472">
        <v>652191.15760000004</v>
      </c>
      <c r="AJ472">
        <v>5772978.7800000003</v>
      </c>
      <c r="AN472" s="1" t="s">
        <v>3316</v>
      </c>
      <c r="AO472" s="21" t="s">
        <v>3262</v>
      </c>
      <c r="AP472" s="21" t="s">
        <v>3263</v>
      </c>
      <c r="AQ472" s="21" t="s">
        <v>3258</v>
      </c>
    </row>
    <row r="473" spans="1:44" ht="28.8" x14ac:dyDescent="0.3">
      <c r="A473" s="18" t="s">
        <v>5061</v>
      </c>
      <c r="B473" s="18">
        <v>416</v>
      </c>
      <c r="C473" s="18"/>
      <c r="D473" s="18">
        <v>1.3</v>
      </c>
      <c r="E473" s="18"/>
      <c r="F473" s="18" t="s">
        <v>6176</v>
      </c>
      <c r="G473" s="95">
        <v>50.49</v>
      </c>
      <c r="H473" s="19">
        <v>42472.472222222219</v>
      </c>
      <c r="I473" s="19">
        <v>42837.569444444445</v>
      </c>
      <c r="J473" s="1" t="s">
        <v>95</v>
      </c>
      <c r="K473" s="1" t="s">
        <v>1874</v>
      </c>
      <c r="L473" t="s">
        <v>4209</v>
      </c>
      <c r="M473" t="s">
        <v>4350</v>
      </c>
      <c r="N473" t="s">
        <v>1548</v>
      </c>
      <c r="O473" s="1" t="str">
        <f t="shared" si="44"/>
        <v>SF282_20_NE_2_NT1 [mV]</v>
      </c>
      <c r="Q473" s="59"/>
      <c r="S473" s="46"/>
      <c r="T473" s="46"/>
      <c r="Y473" s="59" t="s">
        <v>4883</v>
      </c>
      <c r="AB473" s="1">
        <v>-0.05</v>
      </c>
      <c r="AC473" s="1">
        <v>0.05</v>
      </c>
      <c r="AH473" t="s">
        <v>4227</v>
      </c>
      <c r="AI473">
        <v>652191.15760000004</v>
      </c>
      <c r="AJ473">
        <v>5772978.7800000003</v>
      </c>
      <c r="AN473" s="1" t="s">
        <v>3316</v>
      </c>
      <c r="AO473" s="21" t="s">
        <v>3262</v>
      </c>
      <c r="AP473" s="21" t="s">
        <v>3263</v>
      </c>
      <c r="AQ473" s="21" t="s">
        <v>3258</v>
      </c>
    </row>
    <row r="474" spans="1:44" ht="28.8" x14ac:dyDescent="0.3">
      <c r="A474" s="18" t="s">
        <v>5062</v>
      </c>
      <c r="B474" s="18">
        <v>417</v>
      </c>
      <c r="C474" s="18"/>
      <c r="D474" s="18">
        <v>1.3</v>
      </c>
      <c r="E474" s="18"/>
      <c r="F474" s="18" t="s">
        <v>6176</v>
      </c>
      <c r="G474" s="95">
        <v>50.49</v>
      </c>
      <c r="H474" s="19">
        <v>42472.472222222219</v>
      </c>
      <c r="I474" s="19">
        <v>42837.569444444445</v>
      </c>
      <c r="J474" s="1" t="s">
        <v>95</v>
      </c>
      <c r="K474" s="1" t="s">
        <v>1874</v>
      </c>
      <c r="L474" t="s">
        <v>4207</v>
      </c>
      <c r="M474" t="s">
        <v>4351</v>
      </c>
      <c r="N474" t="s">
        <v>1548</v>
      </c>
      <c r="O474" s="1" t="str">
        <f t="shared" si="44"/>
        <v>SF282_20_NE_1_NT2 [mV]</v>
      </c>
      <c r="Q474" s="59"/>
      <c r="S474" s="46"/>
      <c r="T474" s="46"/>
      <c r="Y474" s="59" t="s">
        <v>4883</v>
      </c>
      <c r="AB474" s="1">
        <v>-0.05</v>
      </c>
      <c r="AC474" s="1">
        <v>0.05</v>
      </c>
      <c r="AH474" t="s">
        <v>4227</v>
      </c>
      <c r="AI474">
        <v>652191.15760000004</v>
      </c>
      <c r="AJ474">
        <v>5772978.7800000003</v>
      </c>
      <c r="AN474" s="1" t="s">
        <v>3316</v>
      </c>
      <c r="AO474" s="21" t="s">
        <v>3262</v>
      </c>
      <c r="AP474" s="21" t="s">
        <v>3263</v>
      </c>
      <c r="AQ474" s="21" t="s">
        <v>3258</v>
      </c>
    </row>
    <row r="475" spans="1:44" ht="28.8" x14ac:dyDescent="0.3">
      <c r="A475" s="18" t="s">
        <v>5063</v>
      </c>
      <c r="B475" s="18">
        <v>418</v>
      </c>
      <c r="C475" s="18"/>
      <c r="D475" s="18">
        <v>1.3</v>
      </c>
      <c r="E475" s="18"/>
      <c r="F475" s="18" t="s">
        <v>6176</v>
      </c>
      <c r="G475" s="95">
        <v>50.49</v>
      </c>
      <c r="H475" s="19">
        <v>42472.472222222219</v>
      </c>
      <c r="I475" s="19">
        <v>42837.569444444445</v>
      </c>
      <c r="J475" s="1" t="s">
        <v>95</v>
      </c>
      <c r="K475" s="1" t="s">
        <v>1874</v>
      </c>
      <c r="L475" t="s">
        <v>4210</v>
      </c>
      <c r="M475" t="s">
        <v>4352</v>
      </c>
      <c r="N475" t="s">
        <v>1548</v>
      </c>
      <c r="O475" s="1" t="str">
        <f t="shared" si="44"/>
        <v>SF282_20_NE_2_NT2 [mV]</v>
      </c>
      <c r="Q475" s="59"/>
      <c r="S475" s="46"/>
      <c r="T475" s="46"/>
      <c r="Y475" s="59" t="s">
        <v>4883</v>
      </c>
      <c r="AB475" s="1">
        <v>-0.05</v>
      </c>
      <c r="AC475" s="1">
        <v>0.05</v>
      </c>
      <c r="AH475" t="s">
        <v>4227</v>
      </c>
      <c r="AI475">
        <v>652191.15760000004</v>
      </c>
      <c r="AJ475">
        <v>5772978.7800000003</v>
      </c>
      <c r="AN475" s="1" t="s">
        <v>3316</v>
      </c>
      <c r="AO475" s="21" t="s">
        <v>3262</v>
      </c>
      <c r="AP475" s="21" t="s">
        <v>3263</v>
      </c>
      <c r="AQ475" s="21" t="s">
        <v>3258</v>
      </c>
    </row>
    <row r="476" spans="1:44" x14ac:dyDescent="0.3">
      <c r="A476" s="18" t="s">
        <v>2321</v>
      </c>
      <c r="B476" s="18">
        <v>419</v>
      </c>
      <c r="C476" s="18"/>
      <c r="D476" s="18">
        <v>1.3</v>
      </c>
      <c r="E476" s="18"/>
      <c r="F476" s="18" t="s">
        <v>6176</v>
      </c>
      <c r="G476" s="95">
        <v>50.22</v>
      </c>
      <c r="H476" s="19">
        <v>41745.583333333336</v>
      </c>
      <c r="I476" s="19">
        <v>42117.5</v>
      </c>
      <c r="J476" s="1" t="s">
        <v>95</v>
      </c>
      <c r="K476" s="1" t="s">
        <v>1874</v>
      </c>
      <c r="L476" t="s">
        <v>312</v>
      </c>
      <c r="M476" s="1" t="s">
        <v>312</v>
      </c>
      <c r="N476" s="1" t="s">
        <v>1548</v>
      </c>
      <c r="O476" s="1" t="str">
        <f t="shared" si="44"/>
        <v>SF282_20_NW [mV]</v>
      </c>
      <c r="Q476" s="58" t="s">
        <v>5927</v>
      </c>
      <c r="R476" s="1" t="s">
        <v>5051</v>
      </c>
      <c r="S476" s="46" t="s">
        <v>4600</v>
      </c>
      <c r="T476" s="46"/>
      <c r="U476" s="1" t="s">
        <v>5049</v>
      </c>
      <c r="V476" s="1" t="s">
        <v>4543</v>
      </c>
      <c r="X476" s="1" t="str">
        <f>CONCATENATE("_",MID(M476,3,11))</f>
        <v>_282_20_NW</v>
      </c>
      <c r="Y476" s="59" t="s">
        <v>4883</v>
      </c>
      <c r="AB476" s="1">
        <v>0.1</v>
      </c>
      <c r="AC476" s="1">
        <v>0.75</v>
      </c>
      <c r="AI476">
        <v>652191.15760000004</v>
      </c>
      <c r="AJ476">
        <v>5772978.7800000003</v>
      </c>
      <c r="AN476" s="1" t="s">
        <v>3316</v>
      </c>
      <c r="AO476" s="21" t="s">
        <v>3262</v>
      </c>
      <c r="AP476" s="21" t="s">
        <v>3263</v>
      </c>
      <c r="AQ476" s="21" t="s">
        <v>3258</v>
      </c>
      <c r="AR476" s="1" t="s">
        <v>6439</v>
      </c>
    </row>
    <row r="477" spans="1:44" x14ac:dyDescent="0.3">
      <c r="A477" s="18" t="s">
        <v>2322</v>
      </c>
      <c r="B477" s="18">
        <v>420</v>
      </c>
      <c r="C477" s="18"/>
      <c r="D477" s="18">
        <v>1.3</v>
      </c>
      <c r="E477" s="18"/>
      <c r="F477" s="18" t="s">
        <v>6176</v>
      </c>
      <c r="G477" s="95">
        <v>50.22</v>
      </c>
      <c r="H477" s="19">
        <v>41745.583333333336</v>
      </c>
      <c r="I477" s="19">
        <v>42117.5</v>
      </c>
      <c r="J477" s="1" t="s">
        <v>95</v>
      </c>
      <c r="K477" s="1" t="s">
        <v>1874</v>
      </c>
      <c r="L477" t="s">
        <v>313</v>
      </c>
      <c r="M477" s="1" t="s">
        <v>313</v>
      </c>
      <c r="N477" s="1" t="s">
        <v>1548</v>
      </c>
      <c r="O477" s="1" t="str">
        <f t="shared" si="44"/>
        <v>SF282_43_SE [mV]</v>
      </c>
      <c r="Q477" s="58" t="s">
        <v>5928</v>
      </c>
      <c r="R477" s="1" t="s">
        <v>5051</v>
      </c>
      <c r="S477" s="46" t="s">
        <v>4600</v>
      </c>
      <c r="T477" s="46"/>
      <c r="U477" s="1" t="s">
        <v>5049</v>
      </c>
      <c r="V477" s="1" t="s">
        <v>4543</v>
      </c>
      <c r="X477" s="1" t="str">
        <f>CONCATENATE("_",MID(M477,3,11))</f>
        <v>_282_43_SE</v>
      </c>
      <c r="Y477" s="59" t="s">
        <v>4883</v>
      </c>
      <c r="AB477" s="1">
        <v>0.1</v>
      </c>
      <c r="AC477" s="1">
        <v>0.75</v>
      </c>
      <c r="AI477">
        <v>652191.15760000004</v>
      </c>
      <c r="AJ477">
        <v>5772978.7800000003</v>
      </c>
      <c r="AN477" s="1" t="s">
        <v>3316</v>
      </c>
      <c r="AO477" s="21" t="s">
        <v>3262</v>
      </c>
      <c r="AP477" s="21" t="s">
        <v>3263</v>
      </c>
      <c r="AQ477" s="21" t="s">
        <v>3258</v>
      </c>
      <c r="AR477" s="1" t="s">
        <v>6439</v>
      </c>
    </row>
    <row r="478" spans="1:44" ht="28.8" x14ac:dyDescent="0.3">
      <c r="A478" s="20" t="s">
        <v>2323</v>
      </c>
      <c r="B478" s="18">
        <v>421</v>
      </c>
      <c r="C478" s="18"/>
      <c r="D478" s="18">
        <v>1.3</v>
      </c>
      <c r="E478" s="18"/>
      <c r="F478" s="18" t="s">
        <v>6176</v>
      </c>
      <c r="G478" s="95">
        <v>50.22</v>
      </c>
      <c r="H478" s="19">
        <v>41745.583333333336</v>
      </c>
      <c r="I478" s="19">
        <v>42117.5</v>
      </c>
      <c r="J478" s="1" t="s">
        <v>95</v>
      </c>
      <c r="K478" s="1" t="s">
        <v>1874</v>
      </c>
      <c r="L478" t="s">
        <v>314</v>
      </c>
      <c r="M478" s="6" t="s">
        <v>2989</v>
      </c>
      <c r="N478" s="1" t="s">
        <v>1548</v>
      </c>
      <c r="O478" s="1" t="str">
        <f t="shared" si="44"/>
        <v>SF282_43_SE_NT1 [mV]</v>
      </c>
      <c r="Q478" s="59"/>
      <c r="S478" s="46"/>
      <c r="T478" s="46"/>
      <c r="Y478" s="59" t="s">
        <v>4883</v>
      </c>
      <c r="AI478">
        <v>652191.15760000004</v>
      </c>
      <c r="AJ478">
        <v>5772978.7800000003</v>
      </c>
      <c r="AN478" s="1" t="s">
        <v>3316</v>
      </c>
      <c r="AO478" s="21" t="s">
        <v>3262</v>
      </c>
      <c r="AP478" s="21" t="s">
        <v>3263</v>
      </c>
      <c r="AQ478" s="21" t="s">
        <v>3258</v>
      </c>
    </row>
    <row r="479" spans="1:44" ht="28.8" x14ac:dyDescent="0.3">
      <c r="A479" s="20" t="s">
        <v>2324</v>
      </c>
      <c r="B479" s="18">
        <v>422</v>
      </c>
      <c r="C479" s="18"/>
      <c r="D479" s="18">
        <v>1.3</v>
      </c>
      <c r="E479" s="18"/>
      <c r="F479" s="18" t="s">
        <v>6176</v>
      </c>
      <c r="G479" s="95">
        <v>50.22</v>
      </c>
      <c r="H479" s="19">
        <v>41745.583333333336</v>
      </c>
      <c r="I479" s="19">
        <v>42117.5</v>
      </c>
      <c r="J479" s="1" t="s">
        <v>95</v>
      </c>
      <c r="K479" s="1" t="s">
        <v>1874</v>
      </c>
      <c r="L479" t="s">
        <v>315</v>
      </c>
      <c r="M479" s="6" t="s">
        <v>2990</v>
      </c>
      <c r="N479" s="1" t="s">
        <v>1548</v>
      </c>
      <c r="O479" s="1" t="str">
        <f t="shared" si="44"/>
        <v>SF282_43_SE_NT2 [mV]</v>
      </c>
      <c r="Q479" s="59"/>
      <c r="S479" s="46"/>
      <c r="T479" s="46"/>
      <c r="Y479" s="59" t="s">
        <v>4883</v>
      </c>
      <c r="AI479">
        <v>652191.15760000004</v>
      </c>
      <c r="AJ479">
        <v>5772978.7800000003</v>
      </c>
      <c r="AN479" s="1" t="s">
        <v>3316</v>
      </c>
      <c r="AO479" s="21" t="s">
        <v>3262</v>
      </c>
      <c r="AP479" s="21" t="s">
        <v>3263</v>
      </c>
      <c r="AQ479" s="21" t="s">
        <v>3258</v>
      </c>
    </row>
    <row r="480" spans="1:44" ht="28.8" x14ac:dyDescent="0.3">
      <c r="A480" s="18" t="s">
        <v>7041</v>
      </c>
      <c r="B480" s="18"/>
      <c r="C480" s="18"/>
      <c r="D480" s="18">
        <v>1.3</v>
      </c>
      <c r="E480" s="18"/>
      <c r="F480" s="18" t="s">
        <v>6176</v>
      </c>
      <c r="G480" s="203">
        <v>50.3</v>
      </c>
      <c r="H480" s="19">
        <v>43558.548611111109</v>
      </c>
      <c r="I480" s="19"/>
      <c r="J480" s="1" t="s">
        <v>95</v>
      </c>
      <c r="K480" s="1" t="s">
        <v>1874</v>
      </c>
      <c r="L480" t="s">
        <v>6976</v>
      </c>
      <c r="M480" t="s">
        <v>7043</v>
      </c>
      <c r="N480" s="1" t="s">
        <v>1548</v>
      </c>
      <c r="O480" s="1" t="str">
        <f t="shared" si="44"/>
        <v>SF280_20_NNE_1 [mV]</v>
      </c>
      <c r="Q480" s="59"/>
      <c r="S480" s="46"/>
      <c r="T480" s="46"/>
      <c r="Y480" s="59"/>
      <c r="AI480">
        <v>652187.42859999998</v>
      </c>
      <c r="AJ480">
        <v>5772994.5389999999</v>
      </c>
      <c r="AN480" s="1" t="s">
        <v>3316</v>
      </c>
      <c r="AO480" s="21" t="s">
        <v>3262</v>
      </c>
      <c r="AP480" s="21" t="s">
        <v>3263</v>
      </c>
      <c r="AQ480" s="21" t="s">
        <v>3258</v>
      </c>
      <c r="AR480" s="1" t="s">
        <v>6439</v>
      </c>
    </row>
    <row r="481" spans="1:44" ht="28.8" x14ac:dyDescent="0.3">
      <c r="A481" s="18" t="s">
        <v>7042</v>
      </c>
      <c r="B481" s="18"/>
      <c r="C481" s="18"/>
      <c r="D481" s="18">
        <v>1.3</v>
      </c>
      <c r="E481" s="18"/>
      <c r="F481" s="18" t="s">
        <v>6176</v>
      </c>
      <c r="G481" s="203">
        <v>50.3</v>
      </c>
      <c r="H481" s="19">
        <v>43558.548611111109</v>
      </c>
      <c r="I481" s="19"/>
      <c r="J481" s="1" t="s">
        <v>95</v>
      </c>
      <c r="K481" s="1" t="s">
        <v>1874</v>
      </c>
      <c r="L481" t="s">
        <v>6977</v>
      </c>
      <c r="M481" t="s">
        <v>7044</v>
      </c>
      <c r="N481" s="1" t="s">
        <v>1548</v>
      </c>
      <c r="O481" s="1" t="str">
        <f t="shared" si="44"/>
        <v>SF280_20_NNE_2 [mV]</v>
      </c>
      <c r="Q481" s="59"/>
      <c r="S481" s="46"/>
      <c r="T481" s="46"/>
      <c r="Y481" s="59"/>
      <c r="AI481">
        <v>652187.42859999998</v>
      </c>
      <c r="AJ481">
        <v>5772994.5389999999</v>
      </c>
      <c r="AN481" s="1" t="s">
        <v>3316</v>
      </c>
      <c r="AO481" s="21" t="s">
        <v>3262</v>
      </c>
      <c r="AP481" s="21" t="s">
        <v>3263</v>
      </c>
      <c r="AQ481" s="21" t="s">
        <v>3258</v>
      </c>
      <c r="AR481" s="1" t="s">
        <v>6439</v>
      </c>
    </row>
    <row r="482" spans="1:44" ht="28.8" x14ac:dyDescent="0.3">
      <c r="A482" s="18" t="s">
        <v>6980</v>
      </c>
      <c r="B482" s="18"/>
      <c r="C482" s="18"/>
      <c r="D482" s="18">
        <v>1.3</v>
      </c>
      <c r="E482" s="18"/>
      <c r="F482" s="18" t="s">
        <v>6176</v>
      </c>
      <c r="G482" s="203">
        <v>50.86</v>
      </c>
      <c r="H482" s="19">
        <v>43558.548611111109</v>
      </c>
      <c r="I482" s="19"/>
      <c r="J482" s="1" t="s">
        <v>95</v>
      </c>
      <c r="K482" s="1" t="s">
        <v>1874</v>
      </c>
      <c r="L482" t="s">
        <v>6978</v>
      </c>
      <c r="M482" t="s">
        <v>6978</v>
      </c>
      <c r="N482" s="1" t="s">
        <v>1548</v>
      </c>
      <c r="O482" s="1" t="str">
        <f t="shared" si="44"/>
        <v>SF282_20_N_1 [mV]</v>
      </c>
      <c r="Q482" s="59"/>
      <c r="S482" s="46"/>
      <c r="T482" s="46"/>
      <c r="Y482" s="59" t="s">
        <v>4883</v>
      </c>
      <c r="AB482" s="1">
        <v>0.1</v>
      </c>
      <c r="AC482" s="1">
        <v>1.05</v>
      </c>
      <c r="AI482">
        <v>652191.15760000004</v>
      </c>
      <c r="AJ482">
        <v>5772978.7800000003</v>
      </c>
      <c r="AN482" s="1" t="s">
        <v>3316</v>
      </c>
      <c r="AO482" s="21" t="s">
        <v>3262</v>
      </c>
      <c r="AP482" s="21" t="s">
        <v>3263</v>
      </c>
      <c r="AQ482" s="21" t="s">
        <v>3258</v>
      </c>
      <c r="AR482" s="1" t="s">
        <v>6439</v>
      </c>
    </row>
    <row r="483" spans="1:44" ht="28.8" x14ac:dyDescent="0.3">
      <c r="A483" s="18" t="s">
        <v>6981</v>
      </c>
      <c r="B483" s="18"/>
      <c r="C483" s="18"/>
      <c r="D483" s="18">
        <v>1.3</v>
      </c>
      <c r="E483" s="18"/>
      <c r="F483" s="18" t="s">
        <v>6176</v>
      </c>
      <c r="G483" s="203">
        <v>50.86</v>
      </c>
      <c r="H483" s="19">
        <v>43558.548611111109</v>
      </c>
      <c r="I483" s="19"/>
      <c r="J483" s="1" t="s">
        <v>95</v>
      </c>
      <c r="K483" s="1" t="s">
        <v>1874</v>
      </c>
      <c r="L483" t="s">
        <v>6979</v>
      </c>
      <c r="M483" t="s">
        <v>6979</v>
      </c>
      <c r="N483" s="1" t="s">
        <v>1548</v>
      </c>
      <c r="O483" s="1" t="str">
        <f t="shared" si="44"/>
        <v>SF282_20_N_2 [mV]</v>
      </c>
      <c r="Q483" s="59"/>
      <c r="S483" s="46"/>
      <c r="T483" s="46"/>
      <c r="Y483" s="59" t="s">
        <v>4883</v>
      </c>
      <c r="AB483" s="1">
        <v>0.1</v>
      </c>
      <c r="AC483" s="1">
        <v>1.05</v>
      </c>
      <c r="AI483">
        <v>652191.15760000004</v>
      </c>
      <c r="AJ483">
        <v>5772978.7800000003</v>
      </c>
      <c r="AN483" s="1" t="s">
        <v>3316</v>
      </c>
      <c r="AO483" s="21" t="s">
        <v>3262</v>
      </c>
      <c r="AP483" s="21" t="s">
        <v>3263</v>
      </c>
      <c r="AQ483" s="21" t="s">
        <v>3258</v>
      </c>
      <c r="AR483" s="1" t="s">
        <v>6439</v>
      </c>
    </row>
    <row r="484" spans="1:44" ht="28.8" x14ac:dyDescent="0.3">
      <c r="A484" s="18" t="s">
        <v>5961</v>
      </c>
      <c r="B484" s="18"/>
      <c r="C484" s="18"/>
      <c r="D484" s="18">
        <v>1.3</v>
      </c>
      <c r="E484" s="18"/>
      <c r="F484" s="18" t="s">
        <v>6176</v>
      </c>
      <c r="G484" s="95">
        <v>47.82</v>
      </c>
      <c r="H484" s="19">
        <v>42837.576388888891</v>
      </c>
      <c r="I484" s="19">
        <v>43558.527777777781</v>
      </c>
      <c r="J484" s="1" t="s">
        <v>95</v>
      </c>
      <c r="K484" s="1" t="s">
        <v>1874</v>
      </c>
      <c r="L484" t="s">
        <v>5953</v>
      </c>
      <c r="M484" t="s">
        <v>5953</v>
      </c>
      <c r="N484" s="1" t="s">
        <v>1548</v>
      </c>
      <c r="O484" s="1" t="str">
        <f t="shared" si="44"/>
        <v>SF106_20_W_1 [mV]</v>
      </c>
      <c r="Q484" s="59" t="s">
        <v>5974</v>
      </c>
      <c r="R484" s="1" t="s">
        <v>5051</v>
      </c>
      <c r="S484" s="46" t="s">
        <v>4600</v>
      </c>
      <c r="T484" s="46"/>
      <c r="U484" s="1" t="s">
        <v>5049</v>
      </c>
      <c r="V484" s="1" t="s">
        <v>4543</v>
      </c>
      <c r="X484" s="1" t="str">
        <f>CONCATENATE("_",MID(M484,3,11))</f>
        <v>_106_20_W_1</v>
      </c>
      <c r="Y484" s="59" t="s">
        <v>4865</v>
      </c>
      <c r="AB484" s="1">
        <v>0.1</v>
      </c>
      <c r="AC484" s="1">
        <v>1.05</v>
      </c>
      <c r="AI484">
        <v>652193.57739999995</v>
      </c>
      <c r="AJ484">
        <v>5772994.7680000002</v>
      </c>
      <c r="AN484" s="1" t="s">
        <v>3316</v>
      </c>
      <c r="AO484" s="21" t="s">
        <v>3262</v>
      </c>
      <c r="AP484" s="21" t="s">
        <v>3263</v>
      </c>
      <c r="AQ484" s="21" t="s">
        <v>3258</v>
      </c>
      <c r="AR484" s="1" t="s">
        <v>6439</v>
      </c>
    </row>
    <row r="485" spans="1:44" ht="28.8" x14ac:dyDescent="0.3">
      <c r="A485" s="18" t="s">
        <v>5962</v>
      </c>
      <c r="B485" s="18"/>
      <c r="C485" s="18"/>
      <c r="D485" s="18">
        <v>1.3</v>
      </c>
      <c r="E485" s="18"/>
      <c r="F485" s="18" t="s">
        <v>6176</v>
      </c>
      <c r="G485" s="95">
        <v>47.82</v>
      </c>
      <c r="H485" s="19">
        <v>42837.576388888891</v>
      </c>
      <c r="I485" s="19">
        <v>43558.527777777781</v>
      </c>
      <c r="J485" s="1" t="s">
        <v>95</v>
      </c>
      <c r="K485" s="1" t="s">
        <v>1874</v>
      </c>
      <c r="L485" t="s">
        <v>5954</v>
      </c>
      <c r="M485" t="s">
        <v>5954</v>
      </c>
      <c r="N485" s="1" t="s">
        <v>1548</v>
      </c>
      <c r="O485" s="1" t="str">
        <f t="shared" ref="O485:O491" si="49">CONCATENATE(M485," [",N485,"]")</f>
        <v>SF106_20_W_2 [mV]</v>
      </c>
      <c r="Q485" s="59" t="s">
        <v>5975</v>
      </c>
      <c r="R485" s="1" t="s">
        <v>5051</v>
      </c>
      <c r="S485" s="46" t="s">
        <v>4600</v>
      </c>
      <c r="T485" s="46"/>
      <c r="U485" s="1" t="s">
        <v>5049</v>
      </c>
      <c r="V485" s="1" t="s">
        <v>4543</v>
      </c>
      <c r="X485" s="1" t="str">
        <f>CONCATENATE("_",MID(M485,3,11))</f>
        <v>_106_20_W_2</v>
      </c>
      <c r="Y485" s="59" t="s">
        <v>4865</v>
      </c>
      <c r="AB485" s="1">
        <v>0.1</v>
      </c>
      <c r="AC485" s="1">
        <v>0.75</v>
      </c>
      <c r="AI485">
        <v>652193.57739999995</v>
      </c>
      <c r="AJ485">
        <v>5772994.7680000002</v>
      </c>
      <c r="AN485" s="1" t="s">
        <v>3316</v>
      </c>
      <c r="AO485" s="21" t="s">
        <v>3262</v>
      </c>
      <c r="AP485" s="21" t="s">
        <v>3263</v>
      </c>
      <c r="AQ485" s="21" t="s">
        <v>3258</v>
      </c>
      <c r="AR485" s="1" t="s">
        <v>6439</v>
      </c>
    </row>
    <row r="486" spans="1:44" ht="28.8" x14ac:dyDescent="0.3">
      <c r="A486" s="18" t="s">
        <v>5967</v>
      </c>
      <c r="B486" s="18"/>
      <c r="C486" s="18"/>
      <c r="D486" s="18">
        <v>1.3</v>
      </c>
      <c r="E486" s="18"/>
      <c r="F486" s="18" t="s">
        <v>6176</v>
      </c>
      <c r="G486" s="95">
        <v>89.88</v>
      </c>
      <c r="H486" s="19">
        <v>42837.576388888891</v>
      </c>
      <c r="I486" s="19">
        <v>43558.527777777781</v>
      </c>
      <c r="J486" s="1" t="s">
        <v>95</v>
      </c>
      <c r="K486" s="1" t="s">
        <v>1874</v>
      </c>
      <c r="L486" t="s">
        <v>5955</v>
      </c>
      <c r="M486" t="s">
        <v>5955</v>
      </c>
      <c r="N486" s="1" t="s">
        <v>1548</v>
      </c>
      <c r="O486" s="1" t="str">
        <f t="shared" si="49"/>
        <v>SF108_20_NW_1 [mV]</v>
      </c>
      <c r="Q486" s="59" t="s">
        <v>5976</v>
      </c>
      <c r="R486" s="1" t="s">
        <v>5051</v>
      </c>
      <c r="S486" s="46" t="s">
        <v>4600</v>
      </c>
      <c r="T486" s="46"/>
      <c r="U486" s="1" t="s">
        <v>5049</v>
      </c>
      <c r="V486" s="1" t="s">
        <v>4543</v>
      </c>
      <c r="X486" s="1" t="str">
        <f>CONCATENATE("_",MID(M486,3,11))</f>
        <v>_108_20_NW_1</v>
      </c>
      <c r="Y486" s="59" t="s">
        <v>4866</v>
      </c>
      <c r="AB486" s="1">
        <v>0.1</v>
      </c>
      <c r="AC486" s="1">
        <v>0.8</v>
      </c>
      <c r="AI486">
        <v>652203.25199999998</v>
      </c>
      <c r="AJ486">
        <v>5772990.1730000004</v>
      </c>
      <c r="AN486" s="1" t="s">
        <v>3316</v>
      </c>
      <c r="AO486" s="21" t="s">
        <v>3262</v>
      </c>
      <c r="AP486" s="21" t="s">
        <v>3263</v>
      </c>
      <c r="AQ486" s="21" t="s">
        <v>3258</v>
      </c>
      <c r="AR486" s="1" t="s">
        <v>6439</v>
      </c>
    </row>
    <row r="487" spans="1:44" ht="28.8" x14ac:dyDescent="0.3">
      <c r="A487" s="18" t="s">
        <v>5966</v>
      </c>
      <c r="B487" s="18"/>
      <c r="C487" s="18"/>
      <c r="D487" s="18">
        <v>1.3</v>
      </c>
      <c r="E487" s="18"/>
      <c r="F487" s="18" t="s">
        <v>6176</v>
      </c>
      <c r="G487" s="95">
        <v>89.88</v>
      </c>
      <c r="H487" s="19">
        <v>42837.576388888891</v>
      </c>
      <c r="I487" s="19">
        <v>43558.527777777781</v>
      </c>
      <c r="J487" s="1" t="s">
        <v>95</v>
      </c>
      <c r="K487" s="1" t="s">
        <v>1874</v>
      </c>
      <c r="L487" t="s">
        <v>5956</v>
      </c>
      <c r="M487" t="s">
        <v>5956</v>
      </c>
      <c r="N487" s="1" t="s">
        <v>1548</v>
      </c>
      <c r="O487" s="1" t="str">
        <f t="shared" si="49"/>
        <v>SF108_20_NW_2 [mV]</v>
      </c>
      <c r="Q487" s="59" t="s">
        <v>5977</v>
      </c>
      <c r="R487" s="1" t="s">
        <v>5051</v>
      </c>
      <c r="S487" s="46" t="s">
        <v>4600</v>
      </c>
      <c r="T487" s="46"/>
      <c r="U487" s="1" t="s">
        <v>5049</v>
      </c>
      <c r="V487" s="1" t="s">
        <v>4543</v>
      </c>
      <c r="X487" s="1" t="str">
        <f t="shared" ref="X487:X491" si="50">CONCATENATE("_",MID(M487,3,11))</f>
        <v>_108_20_NW_2</v>
      </c>
      <c r="Y487" s="59" t="s">
        <v>4866</v>
      </c>
      <c r="AB487" s="1">
        <v>0.1</v>
      </c>
      <c r="AC487" s="1">
        <v>0.75</v>
      </c>
      <c r="AI487">
        <v>652203.25199999998</v>
      </c>
      <c r="AJ487">
        <v>5772990.1730000004</v>
      </c>
      <c r="AN487" s="1" t="s">
        <v>3316</v>
      </c>
      <c r="AO487" s="21" t="s">
        <v>3262</v>
      </c>
      <c r="AP487" s="21" t="s">
        <v>3263</v>
      </c>
      <c r="AQ487" s="21" t="s">
        <v>3258</v>
      </c>
      <c r="AR487" s="1" t="s">
        <v>6439</v>
      </c>
    </row>
    <row r="488" spans="1:44" ht="28.8" x14ac:dyDescent="0.3">
      <c r="A488" s="18" t="s">
        <v>5965</v>
      </c>
      <c r="B488" s="18"/>
      <c r="C488" s="18"/>
      <c r="D488" s="18">
        <v>1.3</v>
      </c>
      <c r="E488" s="18"/>
      <c r="F488" s="18" t="s">
        <v>6176</v>
      </c>
      <c r="G488" s="95">
        <v>62.55</v>
      </c>
      <c r="H488" s="19">
        <v>42837.576388888891</v>
      </c>
      <c r="I488" s="19">
        <v>43558.527777777781</v>
      </c>
      <c r="J488" s="1" t="s">
        <v>95</v>
      </c>
      <c r="K488" s="1" t="s">
        <v>1874</v>
      </c>
      <c r="L488" t="s">
        <v>5957</v>
      </c>
      <c r="M488" t="s">
        <v>5957</v>
      </c>
      <c r="N488" s="1" t="s">
        <v>1548</v>
      </c>
      <c r="O488" s="1" t="str">
        <f t="shared" si="49"/>
        <v>SF143_20_NW_1 [mV]</v>
      </c>
      <c r="Q488" s="59" t="s">
        <v>5978</v>
      </c>
      <c r="R488" s="1" t="s">
        <v>5051</v>
      </c>
      <c r="S488" s="46" t="s">
        <v>4600</v>
      </c>
      <c r="T488" s="46"/>
      <c r="U488" s="1" t="s">
        <v>5049</v>
      </c>
      <c r="V488" s="1" t="s">
        <v>4543</v>
      </c>
      <c r="X488" s="1" t="str">
        <f t="shared" si="50"/>
        <v>_143_20_NW_1</v>
      </c>
      <c r="Y488" s="59" t="s">
        <v>4868</v>
      </c>
      <c r="AB488" s="1">
        <v>0.1</v>
      </c>
      <c r="AC488" s="1">
        <v>0.75</v>
      </c>
      <c r="AI488">
        <v>652188.15919999999</v>
      </c>
      <c r="AJ488">
        <v>5772974.5269999998</v>
      </c>
      <c r="AN488" s="1" t="s">
        <v>3316</v>
      </c>
      <c r="AO488" s="21" t="s">
        <v>3262</v>
      </c>
      <c r="AP488" s="21" t="s">
        <v>3263</v>
      </c>
      <c r="AQ488" s="21" t="s">
        <v>3258</v>
      </c>
      <c r="AR488" s="1" t="s">
        <v>6439</v>
      </c>
    </row>
    <row r="489" spans="1:44" ht="28.8" x14ac:dyDescent="0.3">
      <c r="A489" s="18" t="s">
        <v>5964</v>
      </c>
      <c r="B489" s="18"/>
      <c r="C489" s="18"/>
      <c r="D489" s="18">
        <v>1.3</v>
      </c>
      <c r="E489" s="18"/>
      <c r="F489" s="18" t="s">
        <v>6176</v>
      </c>
      <c r="G489" s="95">
        <v>62.55</v>
      </c>
      <c r="H489" s="19">
        <v>42837.576388888891</v>
      </c>
      <c r="I489" s="19">
        <v>43558.527777777781</v>
      </c>
      <c r="J489" s="1" t="s">
        <v>95</v>
      </c>
      <c r="K489" s="1" t="s">
        <v>1874</v>
      </c>
      <c r="L489" t="s">
        <v>5958</v>
      </c>
      <c r="M489" t="s">
        <v>5958</v>
      </c>
      <c r="N489" s="1" t="s">
        <v>1548</v>
      </c>
      <c r="O489" s="1" t="str">
        <f t="shared" si="49"/>
        <v>SF143_20_NW_2 [mV]</v>
      </c>
      <c r="Q489" s="59" t="s">
        <v>5979</v>
      </c>
      <c r="R489" s="1" t="s">
        <v>5051</v>
      </c>
      <c r="S489" s="46" t="s">
        <v>4600</v>
      </c>
      <c r="T489" s="46"/>
      <c r="U489" s="1" t="s">
        <v>5049</v>
      </c>
      <c r="V489" s="1" t="s">
        <v>4543</v>
      </c>
      <c r="X489" s="1" t="str">
        <f t="shared" si="50"/>
        <v>_143_20_NW_2</v>
      </c>
      <c r="Y489" s="59" t="s">
        <v>4868</v>
      </c>
      <c r="AB489" s="1">
        <v>0.1</v>
      </c>
      <c r="AC489" s="1">
        <v>0.75</v>
      </c>
      <c r="AI489">
        <v>652188.15919999999</v>
      </c>
      <c r="AJ489">
        <v>5772974.5269999998</v>
      </c>
      <c r="AN489" s="1" t="s">
        <v>3316</v>
      </c>
      <c r="AO489" s="21" t="s">
        <v>3262</v>
      </c>
      <c r="AP489" s="21" t="s">
        <v>3263</v>
      </c>
      <c r="AQ489" s="21" t="s">
        <v>3258</v>
      </c>
      <c r="AR489" s="1" t="s">
        <v>6439</v>
      </c>
    </row>
    <row r="490" spans="1:44" ht="28.8" x14ac:dyDescent="0.3">
      <c r="A490" s="18" t="s">
        <v>5963</v>
      </c>
      <c r="B490" s="18"/>
      <c r="C490" s="18"/>
      <c r="D490" s="18">
        <v>1.3</v>
      </c>
      <c r="E490" s="18"/>
      <c r="F490" s="18" t="s">
        <v>6176</v>
      </c>
      <c r="G490" s="95">
        <v>50.55</v>
      </c>
      <c r="H490" s="19">
        <v>42837.576388888891</v>
      </c>
      <c r="I490" s="19">
        <v>43558.527777777781</v>
      </c>
      <c r="J490" s="1" t="s">
        <v>95</v>
      </c>
      <c r="K490" s="1" t="s">
        <v>1874</v>
      </c>
      <c r="L490" t="s">
        <v>5959</v>
      </c>
      <c r="M490" t="s">
        <v>5959</v>
      </c>
      <c r="N490" s="1" t="s">
        <v>1548</v>
      </c>
      <c r="O490" s="1" t="str">
        <f t="shared" si="49"/>
        <v>SF282_20_W_1 [mV]</v>
      </c>
      <c r="Q490" s="59" t="s">
        <v>5981</v>
      </c>
      <c r="R490" s="1" t="s">
        <v>5051</v>
      </c>
      <c r="S490" s="46" t="s">
        <v>4600</v>
      </c>
      <c r="T490" s="46"/>
      <c r="U490" s="1" t="s">
        <v>5049</v>
      </c>
      <c r="V490" s="1" t="s">
        <v>4543</v>
      </c>
      <c r="X490" s="1" t="str">
        <f t="shared" si="50"/>
        <v>_282_20_W_1</v>
      </c>
      <c r="Y490" s="59" t="s">
        <v>4883</v>
      </c>
      <c r="AB490" s="1">
        <v>0.1</v>
      </c>
      <c r="AC490" s="1">
        <v>0.75</v>
      </c>
      <c r="AI490">
        <v>652191.15760000004</v>
      </c>
      <c r="AJ490">
        <v>5772978.7800000003</v>
      </c>
      <c r="AN490" s="1" t="s">
        <v>3316</v>
      </c>
      <c r="AO490" s="21" t="s">
        <v>3262</v>
      </c>
      <c r="AP490" s="21" t="s">
        <v>3263</v>
      </c>
      <c r="AQ490" s="21" t="s">
        <v>3258</v>
      </c>
      <c r="AR490" s="1" t="s">
        <v>6439</v>
      </c>
    </row>
    <row r="491" spans="1:44" ht="28.8" x14ac:dyDescent="0.3">
      <c r="A491" s="18" t="s">
        <v>6972</v>
      </c>
      <c r="B491" s="18"/>
      <c r="C491" s="18"/>
      <c r="D491" s="18">
        <v>1.3</v>
      </c>
      <c r="E491" s="18"/>
      <c r="F491" s="18" t="s">
        <v>6176</v>
      </c>
      <c r="G491" s="95">
        <v>50.55</v>
      </c>
      <c r="H491" s="19">
        <v>42837.576388888891</v>
      </c>
      <c r="I491" s="19">
        <v>43558.527777777781</v>
      </c>
      <c r="J491" s="1" t="s">
        <v>95</v>
      </c>
      <c r="K491" s="1" t="s">
        <v>1874</v>
      </c>
      <c r="L491" t="s">
        <v>5960</v>
      </c>
      <c r="M491" t="s">
        <v>5960</v>
      </c>
      <c r="N491" s="1" t="s">
        <v>1548</v>
      </c>
      <c r="O491" s="1" t="str">
        <f t="shared" si="49"/>
        <v>SF282_20_W_2 [mV]</v>
      </c>
      <c r="Q491" s="59" t="s">
        <v>5980</v>
      </c>
      <c r="R491" s="1" t="s">
        <v>5051</v>
      </c>
      <c r="S491" s="46" t="s">
        <v>4600</v>
      </c>
      <c r="T491" s="46"/>
      <c r="U491" s="1" t="s">
        <v>5049</v>
      </c>
      <c r="V491" s="1" t="s">
        <v>4543</v>
      </c>
      <c r="X491" s="1" t="str">
        <f t="shared" si="50"/>
        <v>_282_20_W_2</v>
      </c>
      <c r="Y491" s="59" t="s">
        <v>4883</v>
      </c>
      <c r="AB491" s="1">
        <v>0.1</v>
      </c>
      <c r="AC491" s="1">
        <v>0.75</v>
      </c>
      <c r="AI491">
        <v>652191.15760000004</v>
      </c>
      <c r="AJ491">
        <v>5772978.7800000003</v>
      </c>
      <c r="AN491" s="1" t="s">
        <v>3316</v>
      </c>
      <c r="AO491" s="21" t="s">
        <v>3262</v>
      </c>
      <c r="AP491" s="21" t="s">
        <v>3263</v>
      </c>
      <c r="AQ491" s="21" t="s">
        <v>3258</v>
      </c>
      <c r="AR491" s="1" t="s">
        <v>6439</v>
      </c>
    </row>
    <row r="492" spans="1:44" x14ac:dyDescent="0.3">
      <c r="A492" s="18" t="s">
        <v>3229</v>
      </c>
      <c r="B492" s="18">
        <v>423</v>
      </c>
      <c r="C492" s="18"/>
      <c r="D492" s="18">
        <v>1.3</v>
      </c>
      <c r="E492" s="18"/>
      <c r="F492" s="18" t="s">
        <v>6174</v>
      </c>
      <c r="G492" s="95">
        <v>63.7</v>
      </c>
      <c r="H492" s="19">
        <v>42117.416666666664</v>
      </c>
      <c r="I492" s="19">
        <v>42313.590277777781</v>
      </c>
      <c r="J492" s="1" t="s">
        <v>27</v>
      </c>
      <c r="K492" s="1" t="s">
        <v>1875</v>
      </c>
      <c r="L492" t="s">
        <v>3204</v>
      </c>
      <c r="M492" t="s">
        <v>3228</v>
      </c>
      <c r="N492" t="s">
        <v>1548</v>
      </c>
      <c r="O492" s="1" t="str">
        <f t="shared" ref="O492:O572" si="51">CONCATENATE(M492," [",N492,"]")</f>
        <v>SF301_20_N [mV]</v>
      </c>
      <c r="Q492" s="59"/>
      <c r="S492" s="46"/>
      <c r="T492" s="46"/>
      <c r="V492" s="1" t="s">
        <v>4543</v>
      </c>
      <c r="Y492" s="59" t="s">
        <v>4845</v>
      </c>
      <c r="AB492" s="1">
        <v>0.1</v>
      </c>
      <c r="AC492" s="1">
        <v>0.75</v>
      </c>
      <c r="AI492">
        <v>652232.65599999996</v>
      </c>
      <c r="AJ492">
        <v>5772954.0959999999</v>
      </c>
      <c r="AN492" s="1" t="s">
        <v>3316</v>
      </c>
      <c r="AO492" s="21" t="s">
        <v>3262</v>
      </c>
      <c r="AP492" s="21" t="s">
        <v>3263</v>
      </c>
      <c r="AQ492" s="21" t="s">
        <v>3258</v>
      </c>
      <c r="AR492" s="1" t="s">
        <v>6439</v>
      </c>
    </row>
    <row r="493" spans="1:44" x14ac:dyDescent="0.3">
      <c r="A493" s="18" t="s">
        <v>3231</v>
      </c>
      <c r="B493" s="18">
        <v>424</v>
      </c>
      <c r="C493" s="18"/>
      <c r="D493" s="18">
        <v>1.3</v>
      </c>
      <c r="E493" s="18"/>
      <c r="F493" s="18" t="s">
        <v>6174</v>
      </c>
      <c r="G493" s="95">
        <v>63.7</v>
      </c>
      <c r="H493" s="19">
        <v>42117.416666666664</v>
      </c>
      <c r="I493" s="19">
        <v>42313.590277777781</v>
      </c>
      <c r="J493" s="1" t="s">
        <v>27</v>
      </c>
      <c r="K493" s="1" t="s">
        <v>1875</v>
      </c>
      <c r="L493" t="s">
        <v>3205</v>
      </c>
      <c r="M493" t="s">
        <v>3230</v>
      </c>
      <c r="N493" t="s">
        <v>1548</v>
      </c>
      <c r="O493" s="1" t="str">
        <f t="shared" si="51"/>
        <v>SF301_20_W [mV]</v>
      </c>
      <c r="Q493" s="59"/>
      <c r="S493" s="46"/>
      <c r="T493" s="46"/>
      <c r="V493" s="1" t="s">
        <v>4543</v>
      </c>
      <c r="Y493" s="59" t="s">
        <v>4845</v>
      </c>
      <c r="AB493" s="1">
        <v>0.1</v>
      </c>
      <c r="AC493" s="1">
        <v>0.75</v>
      </c>
      <c r="AI493">
        <v>652232.65599999996</v>
      </c>
      <c r="AJ493">
        <v>5772954.0959999999</v>
      </c>
      <c r="AN493" s="1" t="s">
        <v>3316</v>
      </c>
      <c r="AO493" s="21" t="s">
        <v>3262</v>
      </c>
      <c r="AP493" s="21" t="s">
        <v>3263</v>
      </c>
      <c r="AQ493" s="21" t="s">
        <v>3258</v>
      </c>
      <c r="AR493" s="1" t="s">
        <v>6439</v>
      </c>
    </row>
    <row r="494" spans="1:44" x14ac:dyDescent="0.3">
      <c r="A494" s="18" t="s">
        <v>2325</v>
      </c>
      <c r="B494" s="18">
        <v>425</v>
      </c>
      <c r="C494" s="18"/>
      <c r="D494" s="18">
        <v>1.3</v>
      </c>
      <c r="E494" s="18"/>
      <c r="F494" s="18" t="s">
        <v>6174</v>
      </c>
      <c r="G494" s="95">
        <v>63.47</v>
      </c>
      <c r="H494" s="25">
        <v>41732.590277777781</v>
      </c>
      <c r="I494" s="7">
        <v>41939.465277777781</v>
      </c>
      <c r="J494" s="1" t="s">
        <v>27</v>
      </c>
      <c r="K494" s="1" t="s">
        <v>1875</v>
      </c>
      <c r="L494" s="1" t="s">
        <v>316</v>
      </c>
      <c r="M494" s="1" t="s">
        <v>316</v>
      </c>
      <c r="N494" t="s">
        <v>1548</v>
      </c>
      <c r="O494" s="1" t="str">
        <f t="shared" si="51"/>
        <v>SF301_20_SE [mV]</v>
      </c>
      <c r="Q494" s="59"/>
      <c r="S494" s="46"/>
      <c r="T494" s="46"/>
      <c r="V494" s="1" t="s">
        <v>4543</v>
      </c>
      <c r="Y494" s="59" t="s">
        <v>4845</v>
      </c>
      <c r="AB494" s="1">
        <v>0.1</v>
      </c>
      <c r="AC494" s="1">
        <v>0.75</v>
      </c>
      <c r="AI494">
        <v>652232.65599999996</v>
      </c>
      <c r="AJ494">
        <v>5772954.0959999999</v>
      </c>
      <c r="AN494" s="1" t="s">
        <v>3316</v>
      </c>
      <c r="AO494" s="21" t="s">
        <v>3262</v>
      </c>
      <c r="AP494" s="21" t="s">
        <v>3263</v>
      </c>
      <c r="AQ494" s="21" t="s">
        <v>3258</v>
      </c>
      <c r="AR494" s="1" t="s">
        <v>6439</v>
      </c>
    </row>
    <row r="495" spans="1:44" x14ac:dyDescent="0.3">
      <c r="A495" s="18" t="s">
        <v>2326</v>
      </c>
      <c r="B495" s="18">
        <v>426</v>
      </c>
      <c r="C495" s="18"/>
      <c r="D495" s="18">
        <v>1.3</v>
      </c>
      <c r="E495" s="18"/>
      <c r="F495" s="18" t="s">
        <v>6174</v>
      </c>
      <c r="G495" s="95">
        <v>63.47</v>
      </c>
      <c r="H495" s="25">
        <v>41732.590277777781</v>
      </c>
      <c r="I495" s="7">
        <v>42117</v>
      </c>
      <c r="J495" s="1" t="s">
        <v>27</v>
      </c>
      <c r="K495" s="1" t="s">
        <v>1875</v>
      </c>
      <c r="L495" s="1" t="s">
        <v>317</v>
      </c>
      <c r="M495" s="1" t="s">
        <v>317</v>
      </c>
      <c r="N495" t="s">
        <v>1548</v>
      </c>
      <c r="O495" s="1" t="str">
        <f t="shared" si="51"/>
        <v>SF301_40_W [mV]</v>
      </c>
      <c r="Q495" s="59"/>
      <c r="S495" s="46"/>
      <c r="T495" s="46"/>
      <c r="V495" s="1" t="s">
        <v>4543</v>
      </c>
      <c r="Y495" s="59" t="s">
        <v>4845</v>
      </c>
      <c r="AB495" s="1">
        <v>0.1</v>
      </c>
      <c r="AC495" s="1">
        <v>0.75</v>
      </c>
      <c r="AI495">
        <v>652232.65599999996</v>
      </c>
      <c r="AJ495">
        <v>5772954.0959999999</v>
      </c>
      <c r="AN495" s="1" t="s">
        <v>3316</v>
      </c>
      <c r="AO495" s="21" t="s">
        <v>3262</v>
      </c>
      <c r="AP495" s="21" t="s">
        <v>3263</v>
      </c>
      <c r="AQ495" s="21" t="s">
        <v>3258</v>
      </c>
      <c r="AR495" s="1" t="s">
        <v>6439</v>
      </c>
    </row>
    <row r="496" spans="1:44" x14ac:dyDescent="0.3">
      <c r="A496" s="18" t="s">
        <v>5950</v>
      </c>
      <c r="B496" s="18">
        <v>427</v>
      </c>
      <c r="C496" s="18"/>
      <c r="D496" s="18">
        <v>1.3</v>
      </c>
      <c r="E496" s="18"/>
      <c r="F496" s="18"/>
      <c r="G496" s="18"/>
      <c r="H496" s="19">
        <v>41452.5625</v>
      </c>
      <c r="I496" s="7">
        <v>41744.486111111109</v>
      </c>
      <c r="J496" s="1" t="s">
        <v>34</v>
      </c>
      <c r="K496" s="1" t="s">
        <v>1872</v>
      </c>
      <c r="L496" s="1" t="s">
        <v>3511</v>
      </c>
      <c r="M496" s="1" t="s">
        <v>3511</v>
      </c>
      <c r="N496" s="26" t="s">
        <v>1548</v>
      </c>
      <c r="O496" s="1" t="str">
        <f t="shared" si="51"/>
        <v>SF068_43_NW_NT2 [mV]</v>
      </c>
      <c r="Q496" s="57"/>
      <c r="S496" s="46"/>
      <c r="T496" s="46"/>
      <c r="U496" s="1" t="s">
        <v>5049</v>
      </c>
      <c r="V496" s="1" t="s">
        <v>4543</v>
      </c>
      <c r="X496" s="1" t="str">
        <f>CONCATENATE("_",MID(M496,3,11))</f>
        <v>_068_43_NW_N</v>
      </c>
      <c r="Y496" s="59" t="s">
        <v>4863</v>
      </c>
      <c r="AH496" s="1" t="s">
        <v>5929</v>
      </c>
      <c r="AI496">
        <v>652235.21660000004</v>
      </c>
      <c r="AJ496">
        <v>5773009.9189999998</v>
      </c>
      <c r="AN496" s="1" t="s">
        <v>3316</v>
      </c>
      <c r="AO496" s="21" t="s">
        <v>3262</v>
      </c>
      <c r="AP496" s="21" t="s">
        <v>3263</v>
      </c>
      <c r="AQ496" s="21" t="s">
        <v>3258</v>
      </c>
      <c r="AR496" s="1" t="s">
        <v>6439</v>
      </c>
    </row>
    <row r="497" spans="1:44" x14ac:dyDescent="0.3">
      <c r="A497" s="18" t="s">
        <v>7016</v>
      </c>
      <c r="B497" s="18">
        <v>428</v>
      </c>
      <c r="C497" s="18"/>
      <c r="D497" s="18">
        <v>1.3</v>
      </c>
      <c r="E497" s="18"/>
      <c r="F497" s="18"/>
      <c r="G497" s="18"/>
      <c r="H497" s="19">
        <v>41451.652777777781</v>
      </c>
      <c r="I497" s="19">
        <v>41606.548611111109</v>
      </c>
      <c r="J497" s="1" t="s">
        <v>73</v>
      </c>
      <c r="K497" s="1" t="s">
        <v>1873</v>
      </c>
      <c r="L497" s="1" t="s">
        <v>318</v>
      </c>
      <c r="M497" t="s">
        <v>2968</v>
      </c>
      <c r="N497" t="s">
        <v>1548</v>
      </c>
      <c r="O497" s="1" t="str">
        <f t="shared" si="51"/>
        <v>SF080_20_E [mV]</v>
      </c>
      <c r="Q497" s="91" t="s">
        <v>5854</v>
      </c>
      <c r="R497" s="1" t="s">
        <v>5050</v>
      </c>
      <c r="S497" s="46" t="s">
        <v>4600</v>
      </c>
      <c r="T497" s="46"/>
      <c r="U497" s="1" t="s">
        <v>5049</v>
      </c>
      <c r="V497" s="1" t="s">
        <v>4543</v>
      </c>
      <c r="X497" s="1" t="str">
        <f t="shared" ref="X497:X500" si="52">CONCATENATE("_",MID(M497,3,10))</f>
        <v>_080_20_E</v>
      </c>
      <c r="Y497" s="59" t="s">
        <v>4884</v>
      </c>
      <c r="AB497" s="1">
        <v>0.1</v>
      </c>
      <c r="AC497" s="1">
        <v>0.75</v>
      </c>
      <c r="AI497">
        <v>652223.23899999994</v>
      </c>
      <c r="AJ497">
        <v>5773009.3200000003</v>
      </c>
      <c r="AN497" s="1" t="s">
        <v>3316</v>
      </c>
      <c r="AO497" s="21" t="s">
        <v>3262</v>
      </c>
      <c r="AP497" s="21" t="s">
        <v>3263</v>
      </c>
      <c r="AQ497" s="21" t="s">
        <v>3258</v>
      </c>
      <c r="AR497" s="1" t="s">
        <v>6439</v>
      </c>
    </row>
    <row r="498" spans="1:44" x14ac:dyDescent="0.3">
      <c r="A498" s="18" t="s">
        <v>7017</v>
      </c>
      <c r="B498" s="18">
        <v>429</v>
      </c>
      <c r="C498" s="18"/>
      <c r="D498" s="18">
        <v>1.3</v>
      </c>
      <c r="E498" s="18"/>
      <c r="F498" s="18"/>
      <c r="G498" s="18"/>
      <c r="H498" s="19">
        <v>41451.652777777781</v>
      </c>
      <c r="I498" s="19">
        <v>41606.548611111109</v>
      </c>
      <c r="J498" s="1" t="s">
        <v>73</v>
      </c>
      <c r="K498" s="1" t="s">
        <v>1873</v>
      </c>
      <c r="L498" s="1" t="s">
        <v>319</v>
      </c>
      <c r="M498" t="s">
        <v>2967</v>
      </c>
      <c r="N498" t="s">
        <v>1548</v>
      </c>
      <c r="O498" s="1" t="str">
        <f t="shared" si="51"/>
        <v>SF080_20_W [mV]</v>
      </c>
      <c r="Q498" s="91" t="s">
        <v>5855</v>
      </c>
      <c r="R498" s="1" t="s">
        <v>5050</v>
      </c>
      <c r="S498" s="46" t="s">
        <v>4600</v>
      </c>
      <c r="T498" s="46"/>
      <c r="U498" s="1" t="s">
        <v>5049</v>
      </c>
      <c r="V498" s="1" t="s">
        <v>4543</v>
      </c>
      <c r="X498" s="1" t="str">
        <f t="shared" si="52"/>
        <v>_080_20_W</v>
      </c>
      <c r="Y498" s="59" t="s">
        <v>4884</v>
      </c>
      <c r="AB498" s="1">
        <v>0.1</v>
      </c>
      <c r="AC498" s="1">
        <v>0.75</v>
      </c>
      <c r="AI498">
        <v>652223.23899999994</v>
      </c>
      <c r="AJ498">
        <v>5773009.3200000003</v>
      </c>
      <c r="AN498" s="1" t="s">
        <v>3316</v>
      </c>
      <c r="AO498" s="21" t="s">
        <v>3262</v>
      </c>
      <c r="AP498" s="21" t="s">
        <v>3263</v>
      </c>
      <c r="AQ498" s="21" t="s">
        <v>3258</v>
      </c>
      <c r="AR498" s="1" t="s">
        <v>6439</v>
      </c>
    </row>
    <row r="499" spans="1:44" x14ac:dyDescent="0.3">
      <c r="A499" s="18" t="s">
        <v>5948</v>
      </c>
      <c r="B499" s="18">
        <v>430</v>
      </c>
      <c r="C499" s="18"/>
      <c r="D499" s="18">
        <v>1.3</v>
      </c>
      <c r="E499" s="18"/>
      <c r="F499" s="18"/>
      <c r="G499" s="18"/>
      <c r="H499" s="19">
        <v>41451.652777777781</v>
      </c>
      <c r="I499" s="7">
        <v>41606</v>
      </c>
      <c r="J499" s="1" t="s">
        <v>73</v>
      </c>
      <c r="K499" s="1" t="s">
        <v>1873</v>
      </c>
      <c r="L499" s="1" t="s">
        <v>320</v>
      </c>
      <c r="M499" t="s">
        <v>2972</v>
      </c>
      <c r="N499" t="s">
        <v>1548</v>
      </c>
      <c r="O499" s="1" t="str">
        <f t="shared" si="51"/>
        <v>SF081_20_N [mV]</v>
      </c>
      <c r="Q499" s="91" t="s">
        <v>5856</v>
      </c>
      <c r="R499" s="1" t="s">
        <v>5050</v>
      </c>
      <c r="S499" s="46" t="s">
        <v>4600</v>
      </c>
      <c r="T499" s="46"/>
      <c r="U499" s="1" t="s">
        <v>5049</v>
      </c>
      <c r="V499" s="1" t="s">
        <v>4543</v>
      </c>
      <c r="X499" s="1" t="str">
        <f t="shared" si="52"/>
        <v>_081_20_N</v>
      </c>
      <c r="Y499" s="59" t="s">
        <v>4885</v>
      </c>
      <c r="AB499" s="1">
        <v>0.1</v>
      </c>
      <c r="AC499" s="1">
        <v>0.75</v>
      </c>
      <c r="AI499">
        <v>652224.1483</v>
      </c>
      <c r="AJ499">
        <v>5773011.2889999999</v>
      </c>
      <c r="AN499" s="1" t="s">
        <v>3316</v>
      </c>
      <c r="AO499" s="21" t="s">
        <v>3262</v>
      </c>
      <c r="AP499" s="21" t="s">
        <v>3263</v>
      </c>
      <c r="AQ499" s="21" t="s">
        <v>3258</v>
      </c>
      <c r="AR499" s="1" t="s">
        <v>6439</v>
      </c>
    </row>
    <row r="500" spans="1:44" x14ac:dyDescent="0.3">
      <c r="A500" s="18" t="s">
        <v>5949</v>
      </c>
      <c r="B500" s="18">
        <v>431</v>
      </c>
      <c r="C500" s="18"/>
      <c r="D500" s="18">
        <v>1.3</v>
      </c>
      <c r="E500" s="18"/>
      <c r="F500" s="18"/>
      <c r="G500" s="18"/>
      <c r="H500" s="19">
        <v>41451.652777777781</v>
      </c>
      <c r="I500" s="7">
        <v>41606</v>
      </c>
      <c r="J500" s="1" t="s">
        <v>73</v>
      </c>
      <c r="K500" s="1" t="s">
        <v>1873</v>
      </c>
      <c r="L500" s="1" t="s">
        <v>321</v>
      </c>
      <c r="M500" t="s">
        <v>2971</v>
      </c>
      <c r="N500" t="s">
        <v>1548</v>
      </c>
      <c r="O500" s="1" t="str">
        <f t="shared" si="51"/>
        <v>SF081_20_S [mV]</v>
      </c>
      <c r="Q500" s="91" t="s">
        <v>5857</v>
      </c>
      <c r="R500" s="1" t="s">
        <v>5050</v>
      </c>
      <c r="S500" s="46" t="s">
        <v>4600</v>
      </c>
      <c r="T500" s="46"/>
      <c r="U500" s="1" t="s">
        <v>5049</v>
      </c>
      <c r="V500" s="1" t="s">
        <v>4543</v>
      </c>
      <c r="X500" s="1" t="str">
        <f t="shared" si="52"/>
        <v>_081_20_S</v>
      </c>
      <c r="Y500" s="59" t="s">
        <v>4885</v>
      </c>
      <c r="AB500" s="1">
        <v>0.1</v>
      </c>
      <c r="AC500" s="1">
        <v>0.75</v>
      </c>
      <c r="AI500">
        <v>652224.1483</v>
      </c>
      <c r="AJ500">
        <v>5773011.2889999999</v>
      </c>
      <c r="AN500" s="1" t="s">
        <v>3316</v>
      </c>
      <c r="AO500" s="21" t="s">
        <v>3262</v>
      </c>
      <c r="AP500" s="21" t="s">
        <v>3263</v>
      </c>
      <c r="AQ500" s="21" t="s">
        <v>3258</v>
      </c>
      <c r="AR500" s="1" t="s">
        <v>6439</v>
      </c>
    </row>
    <row r="501" spans="1:44" ht="28.8" x14ac:dyDescent="0.3">
      <c r="A501" s="18" t="s">
        <v>7020</v>
      </c>
      <c r="B501" s="18"/>
      <c r="C501" s="18"/>
      <c r="D501" s="18">
        <v>1.3</v>
      </c>
      <c r="E501" s="18"/>
      <c r="F501" s="18" t="s">
        <v>6175</v>
      </c>
      <c r="G501" s="95">
        <v>18.2</v>
      </c>
      <c r="H501" s="19">
        <v>42837.541666666664</v>
      </c>
      <c r="I501" s="19">
        <v>43558.527777777781</v>
      </c>
      <c r="J501" s="1" t="s">
        <v>73</v>
      </c>
      <c r="K501" s="1" t="s">
        <v>1873</v>
      </c>
      <c r="L501" t="s">
        <v>5951</v>
      </c>
      <c r="M501" t="s">
        <v>5951</v>
      </c>
      <c r="N501" t="s">
        <v>1548</v>
      </c>
      <c r="O501" s="1" t="str">
        <f t="shared" si="51"/>
        <v>SF048_20_NE_1 [mV]</v>
      </c>
      <c r="Q501" s="59" t="s">
        <v>5972</v>
      </c>
      <c r="R501" s="1" t="s">
        <v>5050</v>
      </c>
      <c r="S501" s="46" t="s">
        <v>4600</v>
      </c>
      <c r="T501" s="46"/>
      <c r="U501" s="1" t="s">
        <v>5049</v>
      </c>
      <c r="V501" s="1" t="s">
        <v>4543</v>
      </c>
      <c r="X501" s="1" t="str">
        <f>CONCATENATE("_",MID(M501,3,11))</f>
        <v>_048_20_NE_1</v>
      </c>
      <c r="Y501" s="59" t="s">
        <v>4859</v>
      </c>
      <c r="AB501" s="1">
        <v>0.1</v>
      </c>
      <c r="AC501" s="1">
        <v>0.75</v>
      </c>
      <c r="AI501">
        <v>652221.26029999997</v>
      </c>
      <c r="AJ501">
        <v>5773031.5489999996</v>
      </c>
      <c r="AK501" s="1" t="s">
        <v>195</v>
      </c>
      <c r="AN501" s="1" t="s">
        <v>3316</v>
      </c>
      <c r="AO501" s="21" t="s">
        <v>3262</v>
      </c>
      <c r="AP501" s="21" t="s">
        <v>3263</v>
      </c>
      <c r="AQ501" s="21" t="s">
        <v>3258</v>
      </c>
      <c r="AR501" s="1" t="s">
        <v>6439</v>
      </c>
    </row>
    <row r="502" spans="1:44" ht="28.8" x14ac:dyDescent="0.3">
      <c r="A502" s="18" t="s">
        <v>7021</v>
      </c>
      <c r="B502" s="18"/>
      <c r="C502" s="18"/>
      <c r="D502" s="18">
        <v>1.3</v>
      </c>
      <c r="E502" s="18"/>
      <c r="F502" s="18" t="s">
        <v>6175</v>
      </c>
      <c r="G502" s="95">
        <v>18.2</v>
      </c>
      <c r="H502" s="19">
        <v>42837.541666666664</v>
      </c>
      <c r="I502" s="19">
        <v>43558.527777777781</v>
      </c>
      <c r="J502" s="1" t="s">
        <v>73</v>
      </c>
      <c r="K502" s="1" t="s">
        <v>1873</v>
      </c>
      <c r="L502" t="s">
        <v>5952</v>
      </c>
      <c r="M502" t="s">
        <v>5952</v>
      </c>
      <c r="N502" t="s">
        <v>1548</v>
      </c>
      <c r="O502" s="1" t="str">
        <f t="shared" si="51"/>
        <v>SF048_20_NE_2 [mV]</v>
      </c>
      <c r="Q502" s="59" t="s">
        <v>5973</v>
      </c>
      <c r="R502" s="1" t="s">
        <v>5050</v>
      </c>
      <c r="S502" s="46" t="s">
        <v>4600</v>
      </c>
      <c r="T502" s="46"/>
      <c r="U502" s="1" t="s">
        <v>5049</v>
      </c>
      <c r="V502" s="1" t="s">
        <v>4543</v>
      </c>
      <c r="X502" s="1" t="str">
        <f t="shared" ref="X502:X504" si="53">CONCATENATE("_",MID(M502,3,11))</f>
        <v>_048_20_NE_2</v>
      </c>
      <c r="Y502" s="59" t="s">
        <v>4859</v>
      </c>
      <c r="AB502" s="1">
        <v>0.1</v>
      </c>
      <c r="AC502" s="1">
        <v>0.75</v>
      </c>
      <c r="AI502">
        <v>652221.26029999997</v>
      </c>
      <c r="AJ502">
        <v>5773031.5489999996</v>
      </c>
      <c r="AK502" s="1" t="s">
        <v>195</v>
      </c>
      <c r="AN502" s="1" t="s">
        <v>3316</v>
      </c>
      <c r="AO502" s="21" t="s">
        <v>3262</v>
      </c>
      <c r="AP502" s="21" t="s">
        <v>3263</v>
      </c>
      <c r="AQ502" s="21" t="s">
        <v>3258</v>
      </c>
      <c r="AR502" s="1" t="s">
        <v>6439</v>
      </c>
    </row>
    <row r="503" spans="1:44" ht="28.8" x14ac:dyDescent="0.3">
      <c r="A503" s="18" t="s">
        <v>7022</v>
      </c>
      <c r="B503" s="18"/>
      <c r="C503" s="18"/>
      <c r="D503" s="18">
        <v>1.3</v>
      </c>
      <c r="E503" s="18"/>
      <c r="F503" s="18" t="s">
        <v>6176</v>
      </c>
      <c r="G503" s="95">
        <v>54.88</v>
      </c>
      <c r="H503" s="19">
        <v>42837.541666666664</v>
      </c>
      <c r="I503" s="19">
        <v>43558.527777777781</v>
      </c>
      <c r="J503" s="1" t="s">
        <v>73</v>
      </c>
      <c r="K503" s="1" t="s">
        <v>1873</v>
      </c>
      <c r="L503" t="s">
        <v>4211</v>
      </c>
      <c r="M503" t="s">
        <v>4211</v>
      </c>
      <c r="N503" t="s">
        <v>1548</v>
      </c>
      <c r="O503" s="1" t="str">
        <f t="shared" si="51"/>
        <v>SF057_20_NE_1 [mV]</v>
      </c>
      <c r="Q503" s="59" t="s">
        <v>5840</v>
      </c>
      <c r="R503" s="1" t="s">
        <v>5050</v>
      </c>
      <c r="S503" s="46" t="s">
        <v>4600</v>
      </c>
      <c r="T503" s="46"/>
      <c r="U503" s="1" t="s">
        <v>5049</v>
      </c>
      <c r="V503" s="1" t="s">
        <v>4543</v>
      </c>
      <c r="X503" s="1" t="str">
        <f t="shared" si="53"/>
        <v>_057_20_NE_1</v>
      </c>
      <c r="Y503" s="59" t="s">
        <v>4861</v>
      </c>
      <c r="AB503" s="1">
        <v>0.1</v>
      </c>
      <c r="AC503" s="1">
        <v>0.8</v>
      </c>
      <c r="AI503">
        <v>652209.94259999995</v>
      </c>
      <c r="AJ503">
        <v>5773013.8260000004</v>
      </c>
      <c r="AK503" s="1" t="s">
        <v>195</v>
      </c>
      <c r="AN503" s="1" t="s">
        <v>3316</v>
      </c>
      <c r="AO503" s="21" t="s">
        <v>3262</v>
      </c>
      <c r="AP503" s="21" t="s">
        <v>3263</v>
      </c>
      <c r="AQ503" s="21" t="s">
        <v>3258</v>
      </c>
      <c r="AR503" s="1" t="s">
        <v>6439</v>
      </c>
    </row>
    <row r="504" spans="1:44" ht="28.8" x14ac:dyDescent="0.3">
      <c r="A504" s="18" t="s">
        <v>7023</v>
      </c>
      <c r="B504" s="18"/>
      <c r="C504" s="18"/>
      <c r="D504" s="18">
        <v>1.3</v>
      </c>
      <c r="E504" s="18"/>
      <c r="F504" s="18" t="s">
        <v>6176</v>
      </c>
      <c r="G504" s="95">
        <v>54.88</v>
      </c>
      <c r="H504" s="19">
        <v>42837.541666666664</v>
      </c>
      <c r="I504" s="19">
        <v>43558.527777777781</v>
      </c>
      <c r="J504" s="1" t="s">
        <v>73</v>
      </c>
      <c r="K504" s="1" t="s">
        <v>1873</v>
      </c>
      <c r="L504" t="s">
        <v>4212</v>
      </c>
      <c r="M504" t="s">
        <v>4212</v>
      </c>
      <c r="N504" t="s">
        <v>1548</v>
      </c>
      <c r="O504" s="1" t="str">
        <f t="shared" si="51"/>
        <v>SF057_20_NE_2 [mV]</v>
      </c>
      <c r="Q504" s="59" t="s">
        <v>5841</v>
      </c>
      <c r="R504" s="1" t="s">
        <v>5050</v>
      </c>
      <c r="S504" s="46" t="s">
        <v>4600</v>
      </c>
      <c r="T504" s="46"/>
      <c r="U504" s="1" t="s">
        <v>5049</v>
      </c>
      <c r="V504" s="1" t="s">
        <v>4543</v>
      </c>
      <c r="X504" s="1" t="str">
        <f t="shared" si="53"/>
        <v>_057_20_NE_2</v>
      </c>
      <c r="Y504" s="59" t="s">
        <v>4861</v>
      </c>
      <c r="AB504" s="1">
        <v>0.1</v>
      </c>
      <c r="AC504" s="1">
        <v>0.75</v>
      </c>
      <c r="AI504">
        <v>652209.94259999995</v>
      </c>
      <c r="AJ504">
        <v>5773013.8260000004</v>
      </c>
      <c r="AK504" s="1" t="s">
        <v>195</v>
      </c>
      <c r="AN504" s="1" t="s">
        <v>3316</v>
      </c>
      <c r="AO504" s="21" t="s">
        <v>3262</v>
      </c>
      <c r="AP504" s="21" t="s">
        <v>3263</v>
      </c>
      <c r="AQ504" s="21" t="s">
        <v>3258</v>
      </c>
      <c r="AR504" s="1" t="s">
        <v>6439</v>
      </c>
    </row>
    <row r="505" spans="1:44" x14ac:dyDescent="0.3">
      <c r="A505" s="18" t="s">
        <v>2517</v>
      </c>
      <c r="B505" s="18">
        <v>432</v>
      </c>
      <c r="C505" s="18"/>
      <c r="D505" s="18">
        <v>1</v>
      </c>
      <c r="E505" s="18"/>
      <c r="F505" s="18"/>
      <c r="G505" s="18"/>
      <c r="H505" s="19">
        <v>41809.75</v>
      </c>
      <c r="I505" s="7"/>
      <c r="J505" s="1" t="s">
        <v>8</v>
      </c>
      <c r="K505" s="1" t="s">
        <v>1878</v>
      </c>
      <c r="L505" s="1" t="s">
        <v>3633</v>
      </c>
      <c r="M505" s="1" t="s">
        <v>1779</v>
      </c>
      <c r="N505" s="1" t="s">
        <v>10</v>
      </c>
      <c r="O505" s="1" t="str">
        <f t="shared" si="51"/>
        <v>VPmax01 [hPa]</v>
      </c>
      <c r="Q505" s="57" t="s">
        <v>4777</v>
      </c>
      <c r="R505" s="1" t="s">
        <v>4575</v>
      </c>
      <c r="S505" s="46" t="s">
        <v>4403</v>
      </c>
      <c r="T505" s="46"/>
      <c r="U505" t="s">
        <v>4524</v>
      </c>
      <c r="V505" s="1" t="s">
        <v>4543</v>
      </c>
      <c r="X505" s="1" t="s">
        <v>4527</v>
      </c>
      <c r="Y505" s="59" t="s">
        <v>4815</v>
      </c>
      <c r="AF505" s="18" t="s">
        <v>18</v>
      </c>
      <c r="AI505" s="1">
        <v>652261.80000000005</v>
      </c>
      <c r="AJ505" s="1">
        <v>5772996.2999999998</v>
      </c>
      <c r="AN505" s="1" t="s">
        <v>3316</v>
      </c>
      <c r="AO505" s="21" t="s">
        <v>3262</v>
      </c>
      <c r="AP505" s="21" t="s">
        <v>3263</v>
      </c>
      <c r="AQ505" s="21" t="s">
        <v>3258</v>
      </c>
      <c r="AR505" s="1" t="s">
        <v>3633</v>
      </c>
    </row>
    <row r="506" spans="1:44" ht="28.8" x14ac:dyDescent="0.3">
      <c r="A506" s="18" t="s">
        <v>2507</v>
      </c>
      <c r="B506" s="18">
        <v>433</v>
      </c>
      <c r="C506" s="18"/>
      <c r="D506" s="18">
        <v>14.2</v>
      </c>
      <c r="E506" s="18"/>
      <c r="F506" s="18"/>
      <c r="G506" s="18"/>
      <c r="H506" s="19">
        <v>41829.319444444445</v>
      </c>
      <c r="I506" s="7"/>
      <c r="J506" s="1" t="s">
        <v>6</v>
      </c>
      <c r="K506" s="1" t="s">
        <v>1876</v>
      </c>
      <c r="L506" s="1" t="s">
        <v>3633</v>
      </c>
      <c r="M506" t="s">
        <v>1768</v>
      </c>
      <c r="N506" s="1" t="s">
        <v>10</v>
      </c>
      <c r="O506" s="1" t="str">
        <f t="shared" si="51"/>
        <v>VPmax14 [hPa]</v>
      </c>
      <c r="Q506" s="57" t="s">
        <v>4778</v>
      </c>
      <c r="R506" s="1" t="s">
        <v>4574</v>
      </c>
      <c r="S506" s="46" t="s">
        <v>4403</v>
      </c>
      <c r="T506" s="46"/>
      <c r="U506" t="s">
        <v>4524</v>
      </c>
      <c r="V506" s="1" t="s">
        <v>4543</v>
      </c>
      <c r="X506" s="1" t="s">
        <v>4527</v>
      </c>
      <c r="Y506" s="59" t="s">
        <v>4815</v>
      </c>
      <c r="AF506" s="18" t="s">
        <v>17</v>
      </c>
      <c r="AI506" s="1">
        <v>652261.80000000005</v>
      </c>
      <c r="AJ506" s="1">
        <v>5772996.2999999998</v>
      </c>
      <c r="AN506" s="1" t="s">
        <v>3316</v>
      </c>
      <c r="AO506" s="21" t="s">
        <v>3262</v>
      </c>
      <c r="AP506" s="21" t="s">
        <v>3263</v>
      </c>
      <c r="AQ506" s="21" t="s">
        <v>3258</v>
      </c>
      <c r="AR506" s="1" t="s">
        <v>3633</v>
      </c>
    </row>
    <row r="507" spans="1:44" ht="28.8" x14ac:dyDescent="0.3">
      <c r="A507" s="18" t="s">
        <v>2506</v>
      </c>
      <c r="B507" s="18">
        <v>434</v>
      </c>
      <c r="C507" s="18"/>
      <c r="D507" s="18">
        <v>22</v>
      </c>
      <c r="E507" s="18"/>
      <c r="F507" s="18"/>
      <c r="G507" s="18"/>
      <c r="H507" s="19">
        <v>41829.319444444445</v>
      </c>
      <c r="I507" s="7"/>
      <c r="J507" s="1" t="s">
        <v>6</v>
      </c>
      <c r="K507" s="1" t="s">
        <v>1876</v>
      </c>
      <c r="L507" s="1" t="s">
        <v>3633</v>
      </c>
      <c r="M507" t="s">
        <v>1767</v>
      </c>
      <c r="N507" s="1" t="s">
        <v>10</v>
      </c>
      <c r="O507" s="1" t="str">
        <f t="shared" si="51"/>
        <v>VPmax22 [hPa]</v>
      </c>
      <c r="Q507" s="57" t="s">
        <v>4779</v>
      </c>
      <c r="R507" s="1" t="s">
        <v>4574</v>
      </c>
      <c r="S507" s="46" t="s">
        <v>4403</v>
      </c>
      <c r="T507" s="46"/>
      <c r="U507" t="s">
        <v>4524</v>
      </c>
      <c r="V507" s="1" t="s">
        <v>4543</v>
      </c>
      <c r="X507" s="1" t="s">
        <v>4527</v>
      </c>
      <c r="Y507" s="59" t="s">
        <v>4815</v>
      </c>
      <c r="AF507" s="18" t="s">
        <v>19</v>
      </c>
      <c r="AI507" s="1">
        <v>652261.80000000005</v>
      </c>
      <c r="AJ507" s="1">
        <v>5772996.2999999998</v>
      </c>
      <c r="AN507" s="1" t="s">
        <v>3316</v>
      </c>
      <c r="AO507" s="21" t="s">
        <v>3262</v>
      </c>
      <c r="AP507" s="21" t="s">
        <v>3263</v>
      </c>
      <c r="AQ507" s="21" t="s">
        <v>3258</v>
      </c>
      <c r="AR507" s="1" t="s">
        <v>3633</v>
      </c>
    </row>
    <row r="508" spans="1:44" ht="28.8" x14ac:dyDescent="0.3">
      <c r="A508" s="18" t="s">
        <v>2505</v>
      </c>
      <c r="B508" s="18">
        <v>435</v>
      </c>
      <c r="C508" s="18"/>
      <c r="D508" s="18">
        <v>29</v>
      </c>
      <c r="E508" s="18"/>
      <c r="F508" s="18"/>
      <c r="G508" s="18"/>
      <c r="H508" s="19">
        <v>41829.319444444445</v>
      </c>
      <c r="I508" s="7"/>
      <c r="J508" s="1" t="s">
        <v>6</v>
      </c>
      <c r="K508" s="1" t="s">
        <v>1876</v>
      </c>
      <c r="L508" s="1" t="s">
        <v>3633</v>
      </c>
      <c r="M508" t="s">
        <v>1766</v>
      </c>
      <c r="N508" s="1" t="s">
        <v>10</v>
      </c>
      <c r="O508" s="1" t="str">
        <f t="shared" si="51"/>
        <v>VPmax29 [hPa]</v>
      </c>
      <c r="Q508" s="57" t="s">
        <v>4780</v>
      </c>
      <c r="R508" s="1" t="s">
        <v>4574</v>
      </c>
      <c r="S508" s="46" t="s">
        <v>4403</v>
      </c>
      <c r="T508" s="46"/>
      <c r="U508" t="s">
        <v>4524</v>
      </c>
      <c r="V508" s="1" t="s">
        <v>4543</v>
      </c>
      <c r="X508" s="1" t="s">
        <v>4527</v>
      </c>
      <c r="Y508" s="59" t="s">
        <v>4815</v>
      </c>
      <c r="AF508" s="18" t="s">
        <v>20</v>
      </c>
      <c r="AI508" s="1">
        <v>652261.80000000005</v>
      </c>
      <c r="AJ508" s="1">
        <v>5772996.2999999998</v>
      </c>
      <c r="AN508" s="1" t="s">
        <v>3316</v>
      </c>
      <c r="AO508" s="21" t="s">
        <v>3262</v>
      </c>
      <c r="AP508" s="21" t="s">
        <v>3263</v>
      </c>
      <c r="AQ508" s="21" t="s">
        <v>3258</v>
      </c>
      <c r="AR508" s="1" t="s">
        <v>3633</v>
      </c>
    </row>
    <row r="509" spans="1:44" x14ac:dyDescent="0.3">
      <c r="A509" s="18" t="s">
        <v>2515</v>
      </c>
      <c r="B509" s="18">
        <v>436</v>
      </c>
      <c r="C509" s="18"/>
      <c r="D509" s="18">
        <v>2</v>
      </c>
      <c r="E509" s="18"/>
      <c r="F509" s="18"/>
      <c r="G509" s="18"/>
      <c r="H509" s="19">
        <v>41809.75</v>
      </c>
      <c r="I509" s="7"/>
      <c r="J509" s="1" t="s">
        <v>8</v>
      </c>
      <c r="K509" s="1" t="s">
        <v>1878</v>
      </c>
      <c r="L509" s="1" t="s">
        <v>3633</v>
      </c>
      <c r="M509" s="1" t="s">
        <v>1777</v>
      </c>
      <c r="N509" s="1" t="s">
        <v>10</v>
      </c>
      <c r="O509" s="1" t="str">
        <f t="shared" si="51"/>
        <v>VPmax02 [hPa]</v>
      </c>
      <c r="Q509" s="57" t="s">
        <v>4247</v>
      </c>
      <c r="R509" s="1" t="s">
        <v>4575</v>
      </c>
      <c r="S509" s="46" t="s">
        <v>4403</v>
      </c>
      <c r="T509" s="46"/>
      <c r="U509" t="s">
        <v>4524</v>
      </c>
      <c r="V509" s="1" t="s">
        <v>4543</v>
      </c>
      <c r="X509" s="1" t="s">
        <v>4527</v>
      </c>
      <c r="Y509" s="59" t="s">
        <v>4815</v>
      </c>
      <c r="AF509" s="18" t="s">
        <v>21</v>
      </c>
      <c r="AI509" s="1">
        <v>652261.80000000005</v>
      </c>
      <c r="AJ509" s="1">
        <v>5772996.2999999998</v>
      </c>
      <c r="AN509" s="1" t="s">
        <v>3316</v>
      </c>
      <c r="AO509" s="21" t="s">
        <v>3262</v>
      </c>
      <c r="AP509" s="21" t="s">
        <v>3263</v>
      </c>
      <c r="AQ509" s="21" t="s">
        <v>3258</v>
      </c>
      <c r="AR509" s="1" t="s">
        <v>3633</v>
      </c>
    </row>
    <row r="510" spans="1:44" ht="28.8" x14ac:dyDescent="0.3">
      <c r="A510" s="18" t="s">
        <v>2502</v>
      </c>
      <c r="B510" s="18">
        <v>437</v>
      </c>
      <c r="C510" s="18"/>
      <c r="D510" s="18">
        <v>33</v>
      </c>
      <c r="E510" s="18"/>
      <c r="F510" s="18"/>
      <c r="G510" s="18"/>
      <c r="H510" s="19">
        <v>41900.604166666664</v>
      </c>
      <c r="I510" s="19">
        <v>43531.590277777781</v>
      </c>
      <c r="J510" s="1" t="s">
        <v>6</v>
      </c>
      <c r="K510" s="1" t="s">
        <v>1876</v>
      </c>
      <c r="L510" s="1" t="s">
        <v>3633</v>
      </c>
      <c r="M510" t="s">
        <v>1764</v>
      </c>
      <c r="N510" s="1" t="s">
        <v>10</v>
      </c>
      <c r="O510" s="1" t="str">
        <f t="shared" si="51"/>
        <v>VPmax33 [hPa]</v>
      </c>
      <c r="Q510" s="57" t="s">
        <v>4781</v>
      </c>
      <c r="R510" s="1" t="s">
        <v>4574</v>
      </c>
      <c r="S510" s="46" t="s">
        <v>4403</v>
      </c>
      <c r="T510" s="46"/>
      <c r="U510" t="s">
        <v>4524</v>
      </c>
      <c r="V510" s="1" t="s">
        <v>4543</v>
      </c>
      <c r="X510" s="1" t="s">
        <v>4527</v>
      </c>
      <c r="Y510" s="59" t="s">
        <v>4815</v>
      </c>
      <c r="AF510" s="18" t="s">
        <v>16</v>
      </c>
      <c r="AI510" s="1">
        <v>652261.80000000005</v>
      </c>
      <c r="AJ510" s="1">
        <v>5772996.2999999998</v>
      </c>
      <c r="AN510" s="1" t="s">
        <v>3316</v>
      </c>
      <c r="AO510" s="21" t="s">
        <v>3262</v>
      </c>
      <c r="AP510" s="21" t="s">
        <v>3263</v>
      </c>
      <c r="AQ510" s="21" t="s">
        <v>3258</v>
      </c>
      <c r="AR510" s="1" t="s">
        <v>3633</v>
      </c>
    </row>
    <row r="511" spans="1:44" ht="28.8" x14ac:dyDescent="0.3">
      <c r="A511" s="18" t="s">
        <v>6929</v>
      </c>
      <c r="B511" s="18"/>
      <c r="C511" s="18"/>
      <c r="D511" s="18">
        <v>38</v>
      </c>
      <c r="E511" s="18"/>
      <c r="F511" s="18"/>
      <c r="G511" s="18"/>
      <c r="H511" s="19">
        <v>43531.597222222219</v>
      </c>
      <c r="I511" s="7"/>
      <c r="J511" s="1" t="s">
        <v>6</v>
      </c>
      <c r="K511" s="1" t="s">
        <v>1876</v>
      </c>
      <c r="L511" s="1" t="s">
        <v>3633</v>
      </c>
      <c r="M511" t="s">
        <v>6926</v>
      </c>
      <c r="N511" s="1" t="s">
        <v>10</v>
      </c>
      <c r="O511" s="1" t="str">
        <f t="shared" ref="O511" si="54">CONCATENATE(M511," [",N511,"]")</f>
        <v>VPmax38 [hPa]</v>
      </c>
      <c r="Q511" s="57"/>
      <c r="S511" s="46"/>
      <c r="T511" s="46"/>
      <c r="U511"/>
      <c r="Y511" s="59" t="s">
        <v>4815</v>
      </c>
      <c r="AF511" s="18" t="s">
        <v>6924</v>
      </c>
      <c r="AI511" s="1">
        <v>652261.80000000005</v>
      </c>
      <c r="AJ511" s="1">
        <v>5772996.2999999998</v>
      </c>
      <c r="AN511" s="1" t="s">
        <v>3316</v>
      </c>
      <c r="AO511" s="21" t="s">
        <v>3262</v>
      </c>
      <c r="AP511" s="21" t="s">
        <v>3263</v>
      </c>
      <c r="AQ511" s="21" t="s">
        <v>3258</v>
      </c>
      <c r="AR511" s="1" t="s">
        <v>3633</v>
      </c>
    </row>
    <row r="512" spans="1:44" x14ac:dyDescent="0.3">
      <c r="A512" s="18" t="s">
        <v>4529</v>
      </c>
      <c r="B512" s="18">
        <v>438</v>
      </c>
      <c r="C512" s="18"/>
      <c r="D512" s="18">
        <v>4</v>
      </c>
      <c r="E512" s="18"/>
      <c r="F512" s="18"/>
      <c r="G512" s="18"/>
      <c r="H512" s="19">
        <v>41809.75</v>
      </c>
      <c r="I512" s="7"/>
      <c r="J512" s="1" t="s">
        <v>8</v>
      </c>
      <c r="K512" s="1" t="s">
        <v>1878</v>
      </c>
      <c r="L512" s="1" t="s">
        <v>3633</v>
      </c>
      <c r="M512" s="1" t="s">
        <v>1775</v>
      </c>
      <c r="N512" s="1" t="s">
        <v>10</v>
      </c>
      <c r="O512" s="1" t="str">
        <f t="shared" si="51"/>
        <v>VPmax04 [hPa]</v>
      </c>
      <c r="Q512" s="57" t="s">
        <v>4782</v>
      </c>
      <c r="R512" s="1" t="s">
        <v>4575</v>
      </c>
      <c r="S512" s="46" t="s">
        <v>4403</v>
      </c>
      <c r="T512" s="46"/>
      <c r="U512" t="s">
        <v>4524</v>
      </c>
      <c r="V512" s="1" t="s">
        <v>4543</v>
      </c>
      <c r="X512" s="1" t="s">
        <v>4527</v>
      </c>
      <c r="Y512" s="59" t="s">
        <v>4815</v>
      </c>
      <c r="AF512" s="18" t="s">
        <v>461</v>
      </c>
      <c r="AI512" s="1">
        <v>652261.80000000005</v>
      </c>
      <c r="AJ512" s="1">
        <v>5772996.2999999998</v>
      </c>
      <c r="AN512" s="1" t="s">
        <v>3316</v>
      </c>
      <c r="AO512" s="21" t="s">
        <v>3262</v>
      </c>
      <c r="AP512" s="21" t="s">
        <v>3263</v>
      </c>
      <c r="AQ512" s="21" t="s">
        <v>3258</v>
      </c>
      <c r="AR512" s="1" t="s">
        <v>3633</v>
      </c>
    </row>
    <row r="513" spans="1:52" ht="28.8" x14ac:dyDescent="0.3">
      <c r="A513" s="18" t="s">
        <v>2497</v>
      </c>
      <c r="B513" s="18">
        <v>439</v>
      </c>
      <c r="C513" s="18"/>
      <c r="D513" s="18">
        <v>49</v>
      </c>
      <c r="E513" s="18"/>
      <c r="F513" s="18"/>
      <c r="G513" s="18"/>
      <c r="H513" s="19">
        <v>41794.736111111109</v>
      </c>
      <c r="I513" s="7"/>
      <c r="J513" s="1" t="s">
        <v>3</v>
      </c>
      <c r="K513" s="1" t="s">
        <v>1723</v>
      </c>
      <c r="L513" s="1" t="s">
        <v>3633</v>
      </c>
      <c r="M513" t="s">
        <v>1761</v>
      </c>
      <c r="N513" s="1" t="s">
        <v>10</v>
      </c>
      <c r="O513" s="1" t="str">
        <f t="shared" si="51"/>
        <v>VPmax50 [hPa]</v>
      </c>
      <c r="Q513" s="57" t="s">
        <v>4783</v>
      </c>
      <c r="R513" s="1" t="s">
        <v>4573</v>
      </c>
      <c r="S513" s="46" t="s">
        <v>4403</v>
      </c>
      <c r="T513" s="46"/>
      <c r="U513" t="s">
        <v>4524</v>
      </c>
      <c r="V513" s="1" t="s">
        <v>4543</v>
      </c>
      <c r="X513" s="1" t="s">
        <v>4527</v>
      </c>
      <c r="Y513" s="59" t="s">
        <v>4815</v>
      </c>
      <c r="AF513" s="18" t="s">
        <v>1491</v>
      </c>
      <c r="AI513" s="1">
        <v>652261.80000000005</v>
      </c>
      <c r="AJ513" s="1">
        <v>5772996.2999999998</v>
      </c>
      <c r="AL513" s="1">
        <v>20</v>
      </c>
      <c r="AM513" s="1">
        <v>50</v>
      </c>
      <c r="AN513" s="1" t="s">
        <v>3316</v>
      </c>
      <c r="AO513" s="21" t="s">
        <v>3262</v>
      </c>
      <c r="AP513" s="21" t="s">
        <v>3263</v>
      </c>
      <c r="AQ513" s="21" t="s">
        <v>3258</v>
      </c>
      <c r="AR513" s="1" t="s">
        <v>3633</v>
      </c>
    </row>
    <row r="514" spans="1:52" ht="28.8" x14ac:dyDescent="0.3">
      <c r="A514" s="18" t="s">
        <v>2508</v>
      </c>
      <c r="B514" s="18">
        <v>440</v>
      </c>
      <c r="C514" s="18"/>
      <c r="D514" s="18">
        <v>8</v>
      </c>
      <c r="E514" s="18"/>
      <c r="F514" s="18"/>
      <c r="G514" s="18"/>
      <c r="H514" s="19">
        <v>41809.75</v>
      </c>
      <c r="I514" s="7"/>
      <c r="J514" s="1" t="s">
        <v>8</v>
      </c>
      <c r="K514" s="1" t="s">
        <v>1878</v>
      </c>
      <c r="L514" s="1" t="s">
        <v>3633</v>
      </c>
      <c r="M514" t="s">
        <v>1769</v>
      </c>
      <c r="N514" s="1" t="s">
        <v>10</v>
      </c>
      <c r="O514" s="1" t="str">
        <f t="shared" si="51"/>
        <v>VPmax08 [hPa]</v>
      </c>
      <c r="Q514" s="57" t="s">
        <v>4784</v>
      </c>
      <c r="R514" s="1" t="s">
        <v>4575</v>
      </c>
      <c r="S514" s="46" t="s">
        <v>4403</v>
      </c>
      <c r="T514" s="46"/>
      <c r="U514" t="s">
        <v>4524</v>
      </c>
      <c r="V514" s="1" t="s">
        <v>4543</v>
      </c>
      <c r="X514" s="1" t="s">
        <v>4527</v>
      </c>
      <c r="Y514" s="59" t="s">
        <v>4815</v>
      </c>
      <c r="AF514" s="18" t="s">
        <v>462</v>
      </c>
      <c r="AI514" s="1">
        <v>652261.80000000005</v>
      </c>
      <c r="AJ514" s="1">
        <v>5772996.2999999998</v>
      </c>
      <c r="AN514" s="1" t="s">
        <v>3316</v>
      </c>
      <c r="AO514" s="21" t="s">
        <v>3262</v>
      </c>
      <c r="AP514" s="21" t="s">
        <v>3263</v>
      </c>
      <c r="AQ514" s="21" t="s">
        <v>3258</v>
      </c>
      <c r="AR514" s="1" t="s">
        <v>3633</v>
      </c>
    </row>
    <row r="515" spans="1:52" ht="53.4" x14ac:dyDescent="0.3">
      <c r="A515" s="18" t="s">
        <v>7067</v>
      </c>
      <c r="B515" s="18">
        <v>441</v>
      </c>
      <c r="C515" s="18"/>
      <c r="D515" s="18">
        <v>49</v>
      </c>
      <c r="E515" s="18"/>
      <c r="F515" s="18"/>
      <c r="G515" s="18"/>
      <c r="H515" s="19">
        <v>41794.736111111109</v>
      </c>
      <c r="I515" s="7"/>
      <c r="J515" s="1" t="s">
        <v>3</v>
      </c>
      <c r="K515" s="1" t="s">
        <v>1723</v>
      </c>
      <c r="L515" s="1" t="s">
        <v>326</v>
      </c>
      <c r="M515" s="1" t="s">
        <v>326</v>
      </c>
      <c r="N515" s="1" t="s">
        <v>130</v>
      </c>
      <c r="O515" s="1" t="str">
        <f t="shared" si="51"/>
        <v>SWDRspn1 [W/m**2]</v>
      </c>
      <c r="P515" t="s">
        <v>6877</v>
      </c>
      <c r="Q515" s="57" t="s">
        <v>4785</v>
      </c>
      <c r="R515" s="1" t="s">
        <v>4573</v>
      </c>
      <c r="S515" s="46" t="s">
        <v>4403</v>
      </c>
      <c r="T515" s="46"/>
      <c r="U515" s="46" t="s">
        <v>4438</v>
      </c>
      <c r="V515" s="1" t="s">
        <v>4543</v>
      </c>
      <c r="X515" s="46" t="s">
        <v>4445</v>
      </c>
      <c r="Y515" s="59" t="s">
        <v>4815</v>
      </c>
      <c r="Z515" s="46"/>
      <c r="AA515" s="46"/>
      <c r="AB515" s="1">
        <v>-50</v>
      </c>
      <c r="AC515" s="1">
        <v>1300</v>
      </c>
      <c r="AD515" s="1">
        <v>0</v>
      </c>
      <c r="AE515" s="1">
        <v>1300</v>
      </c>
      <c r="AF515" s="1" t="s">
        <v>398</v>
      </c>
      <c r="AG515" s="1" t="s">
        <v>2486</v>
      </c>
      <c r="AI515" s="1">
        <v>652261.80000000005</v>
      </c>
      <c r="AJ515" s="1">
        <v>5772996.2999999998</v>
      </c>
      <c r="AL515">
        <v>20</v>
      </c>
      <c r="AM515">
        <v>50</v>
      </c>
      <c r="AN515" s="1" t="s">
        <v>3316</v>
      </c>
      <c r="AO515" s="21" t="s">
        <v>3262</v>
      </c>
      <c r="AP515" s="21" t="s">
        <v>3263</v>
      </c>
      <c r="AQ515" s="21" t="s">
        <v>3258</v>
      </c>
      <c r="AR515" s="21" t="s">
        <v>3670</v>
      </c>
      <c r="AS515" s="18" t="s">
        <v>3773</v>
      </c>
    </row>
    <row r="516" spans="1:52" ht="106.2" x14ac:dyDescent="0.3">
      <c r="A516" s="18" t="s">
        <v>7066</v>
      </c>
      <c r="B516" s="18">
        <v>442</v>
      </c>
      <c r="C516" s="18"/>
      <c r="D516" s="18">
        <v>49</v>
      </c>
      <c r="E516" s="18"/>
      <c r="F516" s="18"/>
      <c r="G516" s="18"/>
      <c r="H516" s="19">
        <v>41794.736111111109</v>
      </c>
      <c r="I516" s="7"/>
      <c r="J516" s="1" t="s">
        <v>3</v>
      </c>
      <c r="K516" s="1" t="s">
        <v>1723</v>
      </c>
      <c r="L516" s="1" t="s">
        <v>324</v>
      </c>
      <c r="M516" s="1" t="s">
        <v>324</v>
      </c>
      <c r="N516" s="1" t="s">
        <v>130</v>
      </c>
      <c r="O516" s="1" t="str">
        <f t="shared" si="51"/>
        <v>SWDR [W/m**2]</v>
      </c>
      <c r="P516" t="s">
        <v>6873</v>
      </c>
      <c r="Q516" s="57" t="s">
        <v>4786</v>
      </c>
      <c r="R516" s="1" t="s">
        <v>4573</v>
      </c>
      <c r="S516" s="46" t="s">
        <v>4403</v>
      </c>
      <c r="T516" s="46"/>
      <c r="U516" s="46" t="s">
        <v>4438</v>
      </c>
      <c r="V516" s="1" t="s">
        <v>4543</v>
      </c>
      <c r="X516" s="46" t="s">
        <v>4436</v>
      </c>
      <c r="Y516" s="59" t="s">
        <v>4815</v>
      </c>
      <c r="Z516" t="s">
        <v>4560</v>
      </c>
      <c r="AA516" t="s">
        <v>4659</v>
      </c>
      <c r="AB516" s="1">
        <v>-50</v>
      </c>
      <c r="AC516" s="1">
        <v>1300</v>
      </c>
      <c r="AD516" s="1">
        <v>0</v>
      </c>
      <c r="AE516" s="1">
        <v>1300</v>
      </c>
      <c r="AF516" t="s">
        <v>2433</v>
      </c>
      <c r="AG516" s="1" t="s">
        <v>2485</v>
      </c>
      <c r="AI516" s="1">
        <v>652261.80000000005</v>
      </c>
      <c r="AJ516" s="1">
        <v>5772996.2999999998</v>
      </c>
      <c r="AL516">
        <v>20</v>
      </c>
      <c r="AM516">
        <v>50</v>
      </c>
      <c r="AN516" s="1" t="s">
        <v>3316</v>
      </c>
      <c r="AO516" s="21" t="s">
        <v>3262</v>
      </c>
      <c r="AP516" s="21" t="s">
        <v>3263</v>
      </c>
      <c r="AQ516" s="21" t="s">
        <v>3258</v>
      </c>
      <c r="AR516" s="21" t="s">
        <v>3670</v>
      </c>
      <c r="AS516" s="21" t="s">
        <v>3774</v>
      </c>
      <c r="AT516" s="39" t="s">
        <v>3583</v>
      </c>
      <c r="AU516" s="61" t="s">
        <v>4975</v>
      </c>
      <c r="AV516" s="21"/>
      <c r="AW516" s="21" t="s">
        <v>3272</v>
      </c>
      <c r="AX516" s="21" t="s">
        <v>3271</v>
      </c>
      <c r="AY516" s="39" t="s">
        <v>3583</v>
      </c>
      <c r="AZ516" s="21" t="s">
        <v>3525</v>
      </c>
    </row>
    <row r="517" spans="1:52" ht="53.4" x14ac:dyDescent="0.3">
      <c r="A517" s="18" t="s">
        <v>7068</v>
      </c>
      <c r="B517" s="18">
        <v>443</v>
      </c>
      <c r="C517" s="18"/>
      <c r="D517" s="18">
        <v>49</v>
      </c>
      <c r="E517" s="18"/>
      <c r="F517" s="18"/>
      <c r="G517" s="18"/>
      <c r="H517" s="19">
        <v>41794.736111111109</v>
      </c>
      <c r="I517" s="7"/>
      <c r="J517" s="1" t="s">
        <v>3</v>
      </c>
      <c r="K517" s="1" t="s">
        <v>1723</v>
      </c>
      <c r="L517" s="1" t="s">
        <v>328</v>
      </c>
      <c r="M517" s="1" t="s">
        <v>328</v>
      </c>
      <c r="N517" s="1" t="s">
        <v>130</v>
      </c>
      <c r="O517" s="1" t="str">
        <f t="shared" si="51"/>
        <v>SWUR [W/m**2]</v>
      </c>
      <c r="P517" t="s">
        <v>6874</v>
      </c>
      <c r="Q517" s="57" t="s">
        <v>4787</v>
      </c>
      <c r="R517" s="1" t="s">
        <v>4573</v>
      </c>
      <c r="S517" s="46" t="s">
        <v>4403</v>
      </c>
      <c r="T517" s="46"/>
      <c r="U517" t="s">
        <v>4437</v>
      </c>
      <c r="V517" s="1" t="s">
        <v>4543</v>
      </c>
      <c r="X517" s="46" t="s">
        <v>4436</v>
      </c>
      <c r="Y517" s="59" t="s">
        <v>4815</v>
      </c>
      <c r="Z517" s="46"/>
      <c r="AA517" s="46"/>
      <c r="AB517" s="1">
        <v>-100</v>
      </c>
      <c r="AC517" s="1">
        <v>1100</v>
      </c>
      <c r="AD517" s="1">
        <v>0</v>
      </c>
      <c r="AE517" s="1">
        <v>1100</v>
      </c>
      <c r="AF517" t="s">
        <v>2432</v>
      </c>
      <c r="AI517" s="1">
        <v>652261.80000000005</v>
      </c>
      <c r="AJ517" s="1">
        <v>5772996.2999999998</v>
      </c>
      <c r="AL517">
        <v>20</v>
      </c>
      <c r="AM517">
        <v>50</v>
      </c>
      <c r="AN517" s="1" t="s">
        <v>3316</v>
      </c>
      <c r="AO517" s="21" t="s">
        <v>3262</v>
      </c>
      <c r="AP517" s="21" t="s">
        <v>3263</v>
      </c>
      <c r="AQ517" s="21" t="s">
        <v>3258</v>
      </c>
      <c r="AR517" s="21" t="s">
        <v>3670</v>
      </c>
      <c r="AT517" s="39" t="s">
        <v>3583</v>
      </c>
      <c r="AU517" s="61" t="s">
        <v>4975</v>
      </c>
      <c r="AY517" s="39" t="s">
        <v>3583</v>
      </c>
    </row>
    <row r="518" spans="1:52" x14ac:dyDescent="0.3">
      <c r="A518" s="18" t="s">
        <v>329</v>
      </c>
      <c r="B518" s="18">
        <v>444</v>
      </c>
      <c r="C518" s="18"/>
      <c r="D518" s="18">
        <v>2</v>
      </c>
      <c r="E518" s="18"/>
      <c r="F518" s="18"/>
      <c r="G518" s="18"/>
      <c r="H518" s="19">
        <v>41809.743055555555</v>
      </c>
      <c r="I518" s="7"/>
      <c r="J518" s="1" t="s">
        <v>8</v>
      </c>
      <c r="K518" s="1" t="s">
        <v>1878</v>
      </c>
      <c r="L518" t="s">
        <v>1498</v>
      </c>
      <c r="M518" t="s">
        <v>330</v>
      </c>
      <c r="N518" s="1" t="s">
        <v>133</v>
      </c>
      <c r="O518" s="1" t="str">
        <f t="shared" si="51"/>
        <v>snowheight [m]</v>
      </c>
      <c r="Q518" s="57" t="s">
        <v>3688</v>
      </c>
      <c r="R518" s="1" t="s">
        <v>4575</v>
      </c>
      <c r="S518" s="46" t="s">
        <v>4403</v>
      </c>
      <c r="T518" s="46"/>
      <c r="U518" t="s">
        <v>4448</v>
      </c>
      <c r="V518" s="1" t="s">
        <v>4543</v>
      </c>
      <c r="Y518" s="59" t="s">
        <v>4815</v>
      </c>
      <c r="AB518" s="1">
        <v>0.02</v>
      </c>
      <c r="AC518" s="1">
        <v>0.8</v>
      </c>
      <c r="AF518" s="1" t="s">
        <v>126</v>
      </c>
      <c r="AI518" s="1">
        <v>652261.80000000005</v>
      </c>
      <c r="AJ518" s="1">
        <v>5772996.2999999998</v>
      </c>
      <c r="AL518" s="1">
        <v>70</v>
      </c>
      <c r="AM518" s="1">
        <v>90</v>
      </c>
      <c r="AN518" s="1" t="s">
        <v>3316</v>
      </c>
      <c r="AO518" s="21" t="s">
        <v>3262</v>
      </c>
      <c r="AP518" s="21" t="s">
        <v>3263</v>
      </c>
      <c r="AQ518" s="21" t="s">
        <v>3258</v>
      </c>
      <c r="AR518" s="1" t="s">
        <v>3633</v>
      </c>
    </row>
    <row r="519" spans="1:52" x14ac:dyDescent="0.3">
      <c r="A519" t="s">
        <v>7049</v>
      </c>
      <c r="B519" s="18"/>
      <c r="C519" s="18"/>
      <c r="D519" s="18">
        <v>1.3</v>
      </c>
      <c r="E519" s="18"/>
      <c r="F519" s="18" t="s">
        <v>6174</v>
      </c>
      <c r="G519" s="204">
        <v>35.18</v>
      </c>
      <c r="H519" s="19">
        <v>43558.5625</v>
      </c>
      <c r="I519" s="7"/>
      <c r="J519" s="1" t="s">
        <v>27</v>
      </c>
      <c r="K519" s="1" t="s">
        <v>1875</v>
      </c>
      <c r="L519" t="s">
        <v>6984</v>
      </c>
      <c r="M519" t="s">
        <v>7051</v>
      </c>
      <c r="N519" t="s">
        <v>1548</v>
      </c>
      <c r="O519" s="1" t="str">
        <f t="shared" si="51"/>
        <v>SF185_20_NW_1 [mV]</v>
      </c>
      <c r="Q519" s="57"/>
      <c r="S519" s="46"/>
      <c r="T519" s="46"/>
      <c r="U519"/>
      <c r="Y519" s="59" t="s">
        <v>4871</v>
      </c>
      <c r="AB519" s="1">
        <v>0.1</v>
      </c>
      <c r="AC519" s="1">
        <v>0.75</v>
      </c>
      <c r="AI519">
        <v>652237.82909999997</v>
      </c>
      <c r="AJ519">
        <v>5772970.3959999997</v>
      </c>
      <c r="AN519" s="1" t="s">
        <v>3316</v>
      </c>
      <c r="AO519" s="21" t="s">
        <v>3262</v>
      </c>
      <c r="AP519" s="21" t="s">
        <v>3263</v>
      </c>
      <c r="AQ519" s="21" t="s">
        <v>3258</v>
      </c>
      <c r="AR519" s="1" t="s">
        <v>6439</v>
      </c>
    </row>
    <row r="520" spans="1:52" x14ac:dyDescent="0.3">
      <c r="A520" t="s">
        <v>7050</v>
      </c>
      <c r="B520" s="18"/>
      <c r="C520" s="18"/>
      <c r="D520" s="18">
        <v>1.3</v>
      </c>
      <c r="E520" s="18"/>
      <c r="F520" s="18" t="s">
        <v>6174</v>
      </c>
      <c r="G520" s="204">
        <v>35.18</v>
      </c>
      <c r="H520" s="19">
        <v>43558.5625</v>
      </c>
      <c r="I520" s="7"/>
      <c r="J520" s="1" t="s">
        <v>27</v>
      </c>
      <c r="K520" s="1" t="s">
        <v>1875</v>
      </c>
      <c r="L520" t="s">
        <v>6985</v>
      </c>
      <c r="M520" t="s">
        <v>7052</v>
      </c>
      <c r="N520" t="s">
        <v>1548</v>
      </c>
      <c r="O520" s="1" t="str">
        <f t="shared" si="51"/>
        <v>SF185_20_NW_2 [mV]</v>
      </c>
      <c r="Q520" s="57"/>
      <c r="S520" s="46"/>
      <c r="T520" s="46"/>
      <c r="U520"/>
      <c r="Y520" s="59" t="s">
        <v>4871</v>
      </c>
      <c r="AB520" s="1">
        <v>0.1</v>
      </c>
      <c r="AC520" s="1">
        <v>0.75</v>
      </c>
      <c r="AI520">
        <v>652237.82909999997</v>
      </c>
      <c r="AJ520">
        <v>5772970.3959999997</v>
      </c>
      <c r="AN520" s="1" t="s">
        <v>3316</v>
      </c>
      <c r="AO520" s="21" t="s">
        <v>3262</v>
      </c>
      <c r="AP520" s="21" t="s">
        <v>3263</v>
      </c>
      <c r="AQ520" s="21" t="s">
        <v>3258</v>
      </c>
      <c r="AR520" s="1" t="s">
        <v>6439</v>
      </c>
    </row>
    <row r="521" spans="1:52" x14ac:dyDescent="0.3">
      <c r="A521" t="s">
        <v>7055</v>
      </c>
      <c r="B521" s="18"/>
      <c r="C521" s="18"/>
      <c r="D521" s="18">
        <v>1.3</v>
      </c>
      <c r="E521" s="18"/>
      <c r="F521" s="18" t="s">
        <v>6174</v>
      </c>
      <c r="G521" s="204">
        <v>38.119999999999997</v>
      </c>
      <c r="H521" s="19">
        <v>43558.5625</v>
      </c>
      <c r="I521" s="7"/>
      <c r="J521" s="1" t="s">
        <v>27</v>
      </c>
      <c r="K521" s="1" t="s">
        <v>1875</v>
      </c>
      <c r="L521" t="s">
        <v>6986</v>
      </c>
      <c r="M521" t="s">
        <v>7053</v>
      </c>
      <c r="N521" t="s">
        <v>1548</v>
      </c>
      <c r="O521" s="1" t="str">
        <f t="shared" si="51"/>
        <v>SF190_20_NNW_1 [mV]</v>
      </c>
      <c r="Q521" s="57"/>
      <c r="S521" s="46"/>
      <c r="T521" s="46"/>
      <c r="U521"/>
      <c r="Y521" s="59" t="s">
        <v>4873</v>
      </c>
      <c r="AB521" s="1">
        <v>0.1</v>
      </c>
      <c r="AC521" s="1">
        <v>0.75</v>
      </c>
      <c r="AI521">
        <v>652247.56090000004</v>
      </c>
      <c r="AJ521">
        <v>5772959.1859999998</v>
      </c>
      <c r="AN521" s="1" t="s">
        <v>3316</v>
      </c>
      <c r="AO521" s="21" t="s">
        <v>3262</v>
      </c>
      <c r="AP521" s="21" t="s">
        <v>3263</v>
      </c>
      <c r="AQ521" s="21" t="s">
        <v>3258</v>
      </c>
      <c r="AR521" s="1" t="s">
        <v>6439</v>
      </c>
    </row>
    <row r="522" spans="1:52" x14ac:dyDescent="0.3">
      <c r="A522" t="s">
        <v>7056</v>
      </c>
      <c r="B522" s="18"/>
      <c r="C522" s="18"/>
      <c r="D522" s="18">
        <v>1.3</v>
      </c>
      <c r="E522" s="18"/>
      <c r="F522" s="18" t="s">
        <v>6174</v>
      </c>
      <c r="G522" s="204">
        <v>38.119999999999997</v>
      </c>
      <c r="H522" s="19">
        <v>43558.5625</v>
      </c>
      <c r="I522" s="7"/>
      <c r="J522" s="1" t="s">
        <v>27</v>
      </c>
      <c r="K522" s="1" t="s">
        <v>1875</v>
      </c>
      <c r="L522" t="s">
        <v>6987</v>
      </c>
      <c r="M522" t="s">
        <v>7054</v>
      </c>
      <c r="N522" t="s">
        <v>1548</v>
      </c>
      <c r="O522" s="1" t="str">
        <f t="shared" si="51"/>
        <v>SF190_20_NNW_2 [mV]</v>
      </c>
      <c r="Q522" s="57"/>
      <c r="S522" s="46"/>
      <c r="T522" s="46"/>
      <c r="U522"/>
      <c r="Y522" s="59" t="s">
        <v>4873</v>
      </c>
      <c r="AB522" s="1">
        <v>0.1</v>
      </c>
      <c r="AC522" s="1">
        <v>0.75</v>
      </c>
      <c r="AI522">
        <v>652247.56090000004</v>
      </c>
      <c r="AJ522">
        <v>5772959.1859999998</v>
      </c>
      <c r="AN522" s="1" t="s">
        <v>3316</v>
      </c>
      <c r="AO522" s="21" t="s">
        <v>3262</v>
      </c>
      <c r="AP522" s="21" t="s">
        <v>3263</v>
      </c>
      <c r="AQ522" s="21" t="s">
        <v>3258</v>
      </c>
      <c r="AR522" s="1" t="s">
        <v>6439</v>
      </c>
    </row>
    <row r="523" spans="1:52" x14ac:dyDescent="0.3">
      <c r="A523" t="s">
        <v>7045</v>
      </c>
      <c r="B523" s="18"/>
      <c r="C523" s="18"/>
      <c r="D523" s="18">
        <v>1.3</v>
      </c>
      <c r="E523" s="18"/>
      <c r="F523" s="18" t="s">
        <v>6175</v>
      </c>
      <c r="G523" s="201">
        <v>22.9</v>
      </c>
      <c r="H523" s="19">
        <v>43558.5625</v>
      </c>
      <c r="I523" s="7"/>
      <c r="J523" s="1" t="s">
        <v>27</v>
      </c>
      <c r="K523" s="1" t="s">
        <v>1875</v>
      </c>
      <c r="L523" t="s">
        <v>6988</v>
      </c>
      <c r="M523" t="s">
        <v>7047</v>
      </c>
      <c r="N523" t="s">
        <v>1548</v>
      </c>
      <c r="O523" s="1" t="str">
        <f t="shared" si="51"/>
        <v>SF192_20_WNW_1 [mV]</v>
      </c>
      <c r="Q523" s="57"/>
      <c r="S523" s="46"/>
      <c r="T523" s="46"/>
      <c r="U523"/>
      <c r="Y523" s="59"/>
      <c r="AB523" s="1">
        <v>0.1</v>
      </c>
      <c r="AC523" s="1">
        <v>0.75</v>
      </c>
      <c r="AI523">
        <v>652249.17689999996</v>
      </c>
      <c r="AJ523">
        <v>5772969.6710000001</v>
      </c>
      <c r="AN523" s="1" t="s">
        <v>3316</v>
      </c>
      <c r="AO523" s="21" t="s">
        <v>3262</v>
      </c>
      <c r="AP523" s="21" t="s">
        <v>3263</v>
      </c>
      <c r="AQ523" s="21" t="s">
        <v>3258</v>
      </c>
      <c r="AR523" s="1" t="s">
        <v>6439</v>
      </c>
    </row>
    <row r="524" spans="1:52" x14ac:dyDescent="0.3">
      <c r="A524" t="s">
        <v>7046</v>
      </c>
      <c r="B524" s="18"/>
      <c r="C524" s="18"/>
      <c r="D524" s="18">
        <v>1.3</v>
      </c>
      <c r="E524" s="18"/>
      <c r="F524" s="18" t="s">
        <v>6175</v>
      </c>
      <c r="G524" s="201">
        <v>22.9</v>
      </c>
      <c r="H524" s="19">
        <v>43558.5625</v>
      </c>
      <c r="I524" s="7"/>
      <c r="J524" s="1" t="s">
        <v>27</v>
      </c>
      <c r="K524" s="1" t="s">
        <v>1875</v>
      </c>
      <c r="L524" t="s">
        <v>6989</v>
      </c>
      <c r="M524" t="s">
        <v>7048</v>
      </c>
      <c r="N524" t="s">
        <v>1548</v>
      </c>
      <c r="O524" s="1" t="str">
        <f t="shared" si="51"/>
        <v>SF192_20_WNW_2 [mV]</v>
      </c>
      <c r="Q524" s="57"/>
      <c r="S524" s="46"/>
      <c r="T524" s="46"/>
      <c r="U524"/>
      <c r="Y524" s="59"/>
      <c r="AB524" s="1">
        <v>0.1</v>
      </c>
      <c r="AC524" s="1">
        <v>0.75</v>
      </c>
      <c r="AI524">
        <v>652249.17689999996</v>
      </c>
      <c r="AJ524">
        <v>5772969.6710000001</v>
      </c>
      <c r="AN524" s="1" t="s">
        <v>3316</v>
      </c>
      <c r="AO524" s="21" t="s">
        <v>3262</v>
      </c>
      <c r="AP524" s="21" t="s">
        <v>3263</v>
      </c>
      <c r="AQ524" s="21" t="s">
        <v>3258</v>
      </c>
      <c r="AR524" s="1" t="s">
        <v>6439</v>
      </c>
    </row>
    <row r="525" spans="1:52" x14ac:dyDescent="0.3">
      <c r="A525" t="s">
        <v>6982</v>
      </c>
      <c r="B525" s="18"/>
      <c r="C525" s="18"/>
      <c r="D525" s="18">
        <v>1.3</v>
      </c>
      <c r="E525" s="18"/>
      <c r="F525" s="18" t="s">
        <v>6174</v>
      </c>
      <c r="G525" s="204">
        <v>58.6</v>
      </c>
      <c r="H525" s="19">
        <v>43558.5625</v>
      </c>
      <c r="I525" s="7"/>
      <c r="J525" s="1" t="s">
        <v>27</v>
      </c>
      <c r="K525" s="1" t="s">
        <v>1875</v>
      </c>
      <c r="L525" t="s">
        <v>6990</v>
      </c>
      <c r="M525" t="s">
        <v>6990</v>
      </c>
      <c r="N525" t="s">
        <v>1548</v>
      </c>
      <c r="O525" s="1" t="str">
        <f t="shared" si="51"/>
        <v>SF194_20_N_1 [mV]</v>
      </c>
      <c r="Q525" s="57"/>
      <c r="S525" s="46"/>
      <c r="T525" s="46"/>
      <c r="U525"/>
      <c r="Y525" s="59"/>
      <c r="AB525" s="1">
        <v>0.1</v>
      </c>
      <c r="AC525" s="1">
        <v>0.75</v>
      </c>
      <c r="AI525">
        <v>652243.18999999994</v>
      </c>
      <c r="AJ525">
        <v>5772972.7390000001</v>
      </c>
      <c r="AN525" s="1" t="s">
        <v>3316</v>
      </c>
      <c r="AO525" s="21" t="s">
        <v>3262</v>
      </c>
      <c r="AP525" s="21" t="s">
        <v>3263</v>
      </c>
      <c r="AQ525" s="21" t="s">
        <v>3258</v>
      </c>
      <c r="AR525" s="1" t="s">
        <v>6439</v>
      </c>
    </row>
    <row r="526" spans="1:52" x14ac:dyDescent="0.3">
      <c r="A526" t="s">
        <v>6983</v>
      </c>
      <c r="B526" s="18"/>
      <c r="C526" s="18"/>
      <c r="D526" s="18">
        <v>1.3</v>
      </c>
      <c r="E526" s="18"/>
      <c r="F526" s="18" t="s">
        <v>6174</v>
      </c>
      <c r="G526" s="204">
        <v>58.6</v>
      </c>
      <c r="H526" s="19">
        <v>43558.5625</v>
      </c>
      <c r="I526" s="7"/>
      <c r="J526" s="1" t="s">
        <v>27</v>
      </c>
      <c r="K526" s="1" t="s">
        <v>1875</v>
      </c>
      <c r="L526" t="s">
        <v>6991</v>
      </c>
      <c r="M526" t="s">
        <v>6991</v>
      </c>
      <c r="N526" t="s">
        <v>1548</v>
      </c>
      <c r="O526" s="1" t="str">
        <f t="shared" si="51"/>
        <v>SF194_20_N_2 [mV]</v>
      </c>
      <c r="Q526" s="57"/>
      <c r="S526" s="46"/>
      <c r="T526" s="46"/>
      <c r="U526"/>
      <c r="Y526" s="59"/>
      <c r="AB526" s="1">
        <v>0.1</v>
      </c>
      <c r="AC526" s="1">
        <v>0.75</v>
      </c>
      <c r="AI526">
        <v>652243.18999999994</v>
      </c>
      <c r="AJ526">
        <v>5772972.7390000001</v>
      </c>
      <c r="AN526" s="1" t="s">
        <v>3316</v>
      </c>
      <c r="AO526" s="21" t="s">
        <v>3262</v>
      </c>
      <c r="AP526" s="21" t="s">
        <v>3263</v>
      </c>
      <c r="AQ526" s="21" t="s">
        <v>3258</v>
      </c>
      <c r="AR526" s="1" t="s">
        <v>6439</v>
      </c>
    </row>
    <row r="527" spans="1:52" x14ac:dyDescent="0.3">
      <c r="A527" t="s">
        <v>7059</v>
      </c>
      <c r="B527" s="18"/>
      <c r="C527" s="18"/>
      <c r="D527" s="18">
        <v>1.3</v>
      </c>
      <c r="E527" s="18"/>
      <c r="F527" s="18" t="s">
        <v>6174</v>
      </c>
      <c r="G527" s="204">
        <v>65.900000000000006</v>
      </c>
      <c r="H527" s="19">
        <v>43558.5625</v>
      </c>
      <c r="I527" s="7"/>
      <c r="J527" s="1" t="s">
        <v>27</v>
      </c>
      <c r="K527" s="1" t="s">
        <v>1875</v>
      </c>
      <c r="L527" t="s">
        <v>6992</v>
      </c>
      <c r="M527" t="s">
        <v>7057</v>
      </c>
      <c r="N527" t="s">
        <v>1548</v>
      </c>
      <c r="O527" s="1" t="str">
        <f t="shared" si="51"/>
        <v>SF301_20_NNE_1 [mV]</v>
      </c>
      <c r="Q527" s="57"/>
      <c r="S527" s="46"/>
      <c r="T527" s="46"/>
      <c r="U527"/>
      <c r="Y527" s="59" t="s">
        <v>4845</v>
      </c>
      <c r="AB527" s="1">
        <v>0.1</v>
      </c>
      <c r="AC527" s="1">
        <v>0.75</v>
      </c>
      <c r="AI527">
        <v>652232.65599999996</v>
      </c>
      <c r="AJ527">
        <v>5772954.0959999999</v>
      </c>
      <c r="AN527" s="1" t="s">
        <v>3316</v>
      </c>
      <c r="AO527" s="21" t="s">
        <v>3262</v>
      </c>
      <c r="AP527" s="21" t="s">
        <v>3263</v>
      </c>
      <c r="AQ527" s="21" t="s">
        <v>3258</v>
      </c>
      <c r="AR527" s="1" t="s">
        <v>6439</v>
      </c>
    </row>
    <row r="528" spans="1:52" x14ac:dyDescent="0.3">
      <c r="A528" t="s">
        <v>7060</v>
      </c>
      <c r="B528" s="18"/>
      <c r="C528" s="18"/>
      <c r="D528" s="18">
        <v>1.3</v>
      </c>
      <c r="E528" s="18"/>
      <c r="F528" s="18" t="s">
        <v>6174</v>
      </c>
      <c r="G528" s="204">
        <v>65.900000000000006</v>
      </c>
      <c r="H528" s="19">
        <v>43558.5625</v>
      </c>
      <c r="I528" s="7"/>
      <c r="J528" s="1" t="s">
        <v>27</v>
      </c>
      <c r="K528" s="1" t="s">
        <v>1875</v>
      </c>
      <c r="L528" t="s">
        <v>6993</v>
      </c>
      <c r="M528" t="s">
        <v>7058</v>
      </c>
      <c r="N528" t="s">
        <v>1548</v>
      </c>
      <c r="O528" s="1" t="str">
        <f t="shared" si="51"/>
        <v>SF301_20_NNE_2 [mV]</v>
      </c>
      <c r="Q528" s="57"/>
      <c r="S528" s="46"/>
      <c r="T528" s="46"/>
      <c r="U528"/>
      <c r="Y528" s="59" t="s">
        <v>4845</v>
      </c>
      <c r="AB528" s="1">
        <v>0.1</v>
      </c>
      <c r="AC528" s="1">
        <v>0.75</v>
      </c>
      <c r="AI528">
        <v>652232.65599999996</v>
      </c>
      <c r="AJ528">
        <v>5772954.0959999999</v>
      </c>
      <c r="AN528" s="1" t="s">
        <v>3316</v>
      </c>
      <c r="AO528" s="21" t="s">
        <v>3262</v>
      </c>
      <c r="AP528" s="21" t="s">
        <v>3263</v>
      </c>
      <c r="AQ528" s="21" t="s">
        <v>3258</v>
      </c>
      <c r="AR528" s="1" t="s">
        <v>6439</v>
      </c>
    </row>
    <row r="529" spans="1:49" x14ac:dyDescent="0.3">
      <c r="A529" s="18" t="s">
        <v>7000</v>
      </c>
      <c r="B529" s="18"/>
      <c r="C529" s="18"/>
      <c r="D529" s="18">
        <v>1.3</v>
      </c>
      <c r="E529" s="18"/>
      <c r="F529" s="18"/>
      <c r="G529" s="18"/>
      <c r="H529" s="19">
        <v>43572.5625</v>
      </c>
      <c r="I529" s="19">
        <v>43572.645833333336</v>
      </c>
      <c r="J529" s="1" t="s">
        <v>34</v>
      </c>
      <c r="K529" s="1" t="s">
        <v>1872</v>
      </c>
      <c r="L529" t="s">
        <v>1558</v>
      </c>
      <c r="M529" t="s">
        <v>6998</v>
      </c>
      <c r="O529" s="1" t="str">
        <f t="shared" si="51"/>
        <v>dummya []</v>
      </c>
      <c r="Q529" s="57"/>
      <c r="S529" s="46"/>
      <c r="T529" s="46"/>
      <c r="U529"/>
      <c r="Y529" s="59"/>
      <c r="AN529" s="1" t="s">
        <v>3316</v>
      </c>
      <c r="AO529" s="21" t="s">
        <v>3262</v>
      </c>
      <c r="AP529" s="21" t="s">
        <v>3263</v>
      </c>
      <c r="AQ529" s="21"/>
    </row>
    <row r="530" spans="1:49" x14ac:dyDescent="0.3">
      <c r="A530" s="18" t="s">
        <v>7001</v>
      </c>
      <c r="B530" s="18"/>
      <c r="C530" s="18"/>
      <c r="D530" s="18">
        <v>1.3</v>
      </c>
      <c r="E530" s="18"/>
      <c r="F530" s="18"/>
      <c r="G530" s="18"/>
      <c r="H530" s="19">
        <v>43572.5625</v>
      </c>
      <c r="I530" s="19">
        <v>43572.645833333336</v>
      </c>
      <c r="J530" s="1" t="s">
        <v>34</v>
      </c>
      <c r="K530" s="1" t="s">
        <v>1872</v>
      </c>
      <c r="L530" t="s">
        <v>1559</v>
      </c>
      <c r="M530" t="s">
        <v>6999</v>
      </c>
      <c r="O530" s="1" t="str">
        <f t="shared" si="51"/>
        <v>dummyb []</v>
      </c>
      <c r="Q530" s="57"/>
      <c r="S530" s="46"/>
      <c r="T530" s="46"/>
      <c r="U530"/>
      <c r="Y530" s="59"/>
      <c r="AN530" s="1" t="s">
        <v>3316</v>
      </c>
      <c r="AO530" s="21" t="s">
        <v>3262</v>
      </c>
      <c r="AP530" s="21" t="s">
        <v>3263</v>
      </c>
      <c r="AQ530" s="21"/>
    </row>
    <row r="531" spans="1:49" ht="40.200000000000003" x14ac:dyDescent="0.3">
      <c r="A531" s="18" t="s">
        <v>4393</v>
      </c>
      <c r="B531" s="18">
        <v>445</v>
      </c>
      <c r="C531" s="18"/>
      <c r="D531" s="18">
        <v>0.05</v>
      </c>
      <c r="E531" s="18"/>
      <c r="F531" s="18"/>
      <c r="G531" s="18"/>
      <c r="H531" s="7">
        <v>41368.458333333336</v>
      </c>
      <c r="I531" s="7"/>
      <c r="J531" s="1" t="s">
        <v>27</v>
      </c>
      <c r="K531" s="1" t="s">
        <v>1875</v>
      </c>
      <c r="L531" s="1" t="s">
        <v>1516</v>
      </c>
      <c r="M531" s="1" t="s">
        <v>3253</v>
      </c>
      <c r="N531" s="1" t="s">
        <v>130</v>
      </c>
      <c r="O531" s="1" t="str">
        <f t="shared" si="51"/>
        <v>SHF01a [W/m**2]</v>
      </c>
      <c r="Q531" s="57" t="s">
        <v>5000</v>
      </c>
      <c r="R531" s="1" t="s">
        <v>4571</v>
      </c>
      <c r="S531" s="46" t="s">
        <v>4421</v>
      </c>
      <c r="T531" s="46"/>
      <c r="U531" t="s">
        <v>4423</v>
      </c>
      <c r="V531" s="1" t="s">
        <v>4543</v>
      </c>
      <c r="X531" s="1" t="s">
        <v>4624</v>
      </c>
      <c r="Y531" s="18" t="s">
        <v>4816</v>
      </c>
      <c r="Z531" t="s">
        <v>4565</v>
      </c>
      <c r="AA531" s="26" t="s">
        <v>4662</v>
      </c>
      <c r="AB531" s="1">
        <v>-200</v>
      </c>
      <c r="AC531" s="1">
        <v>200</v>
      </c>
      <c r="AF531" t="s">
        <v>6708</v>
      </c>
      <c r="AI531" s="1">
        <v>652246.6</v>
      </c>
      <c r="AJ531" s="1">
        <v>5772967.9000000004</v>
      </c>
      <c r="AL531">
        <v>20</v>
      </c>
      <c r="AM531">
        <v>50</v>
      </c>
      <c r="AN531" s="1" t="s">
        <v>3316</v>
      </c>
      <c r="AO531" s="21" t="s">
        <v>3262</v>
      </c>
      <c r="AP531" s="21" t="s">
        <v>3263</v>
      </c>
      <c r="AQ531" s="21" t="s">
        <v>3258</v>
      </c>
      <c r="AR531" s="21"/>
      <c r="AS531" s="21" t="s">
        <v>5801</v>
      </c>
      <c r="AT531" s="21" t="s">
        <v>3664</v>
      </c>
      <c r="AV531" s="21"/>
      <c r="AW531" s="21" t="s">
        <v>3264</v>
      </c>
    </row>
    <row r="532" spans="1:49" ht="40.200000000000003" x14ac:dyDescent="0.3">
      <c r="A532" s="18" t="s">
        <v>4394</v>
      </c>
      <c r="B532" s="18">
        <v>446</v>
      </c>
      <c r="C532" s="18"/>
      <c r="D532" s="18">
        <v>0.05</v>
      </c>
      <c r="E532" s="18"/>
      <c r="F532" s="18"/>
      <c r="G532" s="18"/>
      <c r="H532" s="7">
        <v>41368.458333333336</v>
      </c>
      <c r="I532" s="7"/>
      <c r="J532" s="1" t="s">
        <v>27</v>
      </c>
      <c r="K532" s="1" t="s">
        <v>1875</v>
      </c>
      <c r="L532" s="1" t="s">
        <v>1517</v>
      </c>
      <c r="M532" s="1" t="s">
        <v>3254</v>
      </c>
      <c r="N532" s="1" t="s">
        <v>130</v>
      </c>
      <c r="O532" s="1" t="str">
        <f t="shared" si="51"/>
        <v>SHF02b [W/m**2]</v>
      </c>
      <c r="Q532" s="57" t="s">
        <v>5001</v>
      </c>
      <c r="R532" s="1" t="s">
        <v>4571</v>
      </c>
      <c r="S532" s="46" t="s">
        <v>4421</v>
      </c>
      <c r="T532" s="46"/>
      <c r="U532" t="s">
        <v>4423</v>
      </c>
      <c r="V532" s="1" t="s">
        <v>4543</v>
      </c>
      <c r="X532" s="1" t="s">
        <v>4625</v>
      </c>
      <c r="Y532" s="18" t="s">
        <v>4817</v>
      </c>
      <c r="Z532" t="s">
        <v>4566</v>
      </c>
      <c r="AA532" s="26" t="s">
        <v>4663</v>
      </c>
      <c r="AB532" s="1">
        <v>-200</v>
      </c>
      <c r="AC532" s="1">
        <v>200</v>
      </c>
      <c r="AF532" t="s">
        <v>6709</v>
      </c>
      <c r="AI532" s="1">
        <v>652247.6</v>
      </c>
      <c r="AJ532" s="1">
        <v>5772981.9000000004</v>
      </c>
      <c r="AL532">
        <v>20</v>
      </c>
      <c r="AM532">
        <v>50</v>
      </c>
      <c r="AN532" s="1" t="s">
        <v>3316</v>
      </c>
      <c r="AO532" s="21" t="s">
        <v>3262</v>
      </c>
      <c r="AP532" s="21" t="s">
        <v>3263</v>
      </c>
      <c r="AQ532" s="21" t="s">
        <v>3258</v>
      </c>
      <c r="AR532" s="18"/>
      <c r="AS532" s="21" t="s">
        <v>5801</v>
      </c>
      <c r="AT532" s="21" t="s">
        <v>3664</v>
      </c>
    </row>
    <row r="533" spans="1:49" ht="40.200000000000003" x14ac:dyDescent="0.3">
      <c r="A533" s="18" t="s">
        <v>4395</v>
      </c>
      <c r="B533" s="18">
        <v>447</v>
      </c>
      <c r="C533" s="18"/>
      <c r="D533" s="18">
        <v>0.05</v>
      </c>
      <c r="E533" s="18"/>
      <c r="F533" s="18"/>
      <c r="G533" s="18"/>
      <c r="H533" s="19">
        <v>41808.736111111109</v>
      </c>
      <c r="I533" s="7"/>
      <c r="J533" s="1" t="s">
        <v>34</v>
      </c>
      <c r="K533" s="1" t="s">
        <v>1872</v>
      </c>
      <c r="L533" s="1" t="s">
        <v>1518</v>
      </c>
      <c r="M533" s="1" t="s">
        <v>1518</v>
      </c>
      <c r="N533" s="1" t="s">
        <v>130</v>
      </c>
      <c r="O533" s="1" t="str">
        <f t="shared" si="51"/>
        <v>SHF03 [W/m**2]</v>
      </c>
      <c r="Q533" s="57" t="s">
        <v>5002</v>
      </c>
      <c r="R533" s="1" t="s">
        <v>5047</v>
      </c>
      <c r="S533" s="46" t="s">
        <v>4421</v>
      </c>
      <c r="T533" s="46"/>
      <c r="U533" t="s">
        <v>4423</v>
      </c>
      <c r="V533" s="1" t="s">
        <v>4543</v>
      </c>
      <c r="X533" s="1" t="s">
        <v>4626</v>
      </c>
      <c r="Y533" s="59" t="s">
        <v>4920</v>
      </c>
      <c r="Z533" t="s">
        <v>4567</v>
      </c>
      <c r="AA533" s="26" t="s">
        <v>4664</v>
      </c>
      <c r="AB533" s="1">
        <v>-200</v>
      </c>
      <c r="AC533" s="1">
        <v>200</v>
      </c>
      <c r="AF533" t="s">
        <v>6710</v>
      </c>
      <c r="AG533" s="1" t="s">
        <v>3257</v>
      </c>
      <c r="AI533" s="26">
        <v>652253.69999999995</v>
      </c>
      <c r="AJ533" s="26">
        <v>5772979.7999999998</v>
      </c>
      <c r="AL533">
        <v>20</v>
      </c>
      <c r="AM533">
        <v>50</v>
      </c>
      <c r="AN533" s="1" t="s">
        <v>3316</v>
      </c>
      <c r="AO533" s="21" t="s">
        <v>3262</v>
      </c>
      <c r="AP533" s="21" t="s">
        <v>3263</v>
      </c>
      <c r="AQ533" s="21" t="s">
        <v>3258</v>
      </c>
      <c r="AR533" s="18"/>
      <c r="AS533" s="21" t="s">
        <v>5801</v>
      </c>
      <c r="AT533" s="21" t="s">
        <v>3664</v>
      </c>
    </row>
    <row r="534" spans="1:49" ht="40.200000000000003" x14ac:dyDescent="0.3">
      <c r="A534" s="18" t="s">
        <v>4395</v>
      </c>
      <c r="B534" s="18">
        <v>448</v>
      </c>
      <c r="C534" s="18"/>
      <c r="D534" s="18">
        <v>0.05</v>
      </c>
      <c r="E534" s="18"/>
      <c r="F534" s="18"/>
      <c r="G534" s="18"/>
      <c r="H534" s="7">
        <v>41368.458333333336</v>
      </c>
      <c r="I534" s="19">
        <v>41733.326388888891</v>
      </c>
      <c r="J534" s="1" t="s">
        <v>27</v>
      </c>
      <c r="K534" s="1" t="s">
        <v>1875</v>
      </c>
      <c r="L534" s="1" t="s">
        <v>1518</v>
      </c>
      <c r="M534" s="1" t="s">
        <v>1518</v>
      </c>
      <c r="N534" s="1" t="s">
        <v>130</v>
      </c>
      <c r="O534" s="1" t="str">
        <f t="shared" si="51"/>
        <v>SHF03 [W/m**2]</v>
      </c>
      <c r="Q534" s="57" t="s">
        <v>5002</v>
      </c>
      <c r="R534" s="1" t="s">
        <v>4571</v>
      </c>
      <c r="S534" s="46" t="s">
        <v>4421</v>
      </c>
      <c r="T534" s="46"/>
      <c r="U534" t="s">
        <v>4423</v>
      </c>
      <c r="V534" s="1" t="s">
        <v>4543</v>
      </c>
      <c r="X534" s="1" t="s">
        <v>4626</v>
      </c>
      <c r="Y534" s="59" t="s">
        <v>4919</v>
      </c>
      <c r="Z534" t="s">
        <v>4567</v>
      </c>
      <c r="AA534" s="26" t="s">
        <v>4664</v>
      </c>
      <c r="AB534" s="1">
        <v>-200</v>
      </c>
      <c r="AC534" s="1">
        <v>200</v>
      </c>
      <c r="AF534" t="s">
        <v>6710</v>
      </c>
      <c r="AH534" s="1" t="s">
        <v>334</v>
      </c>
      <c r="AI534" s="31">
        <v>652245.92236660398</v>
      </c>
      <c r="AJ534" s="31">
        <v>5773021.3514331197</v>
      </c>
      <c r="AL534">
        <v>20</v>
      </c>
      <c r="AM534">
        <v>50</v>
      </c>
      <c r="AN534" s="1" t="s">
        <v>3316</v>
      </c>
      <c r="AO534" s="21" t="s">
        <v>3262</v>
      </c>
      <c r="AP534" s="21" t="s">
        <v>3263</v>
      </c>
      <c r="AQ534" s="21" t="s">
        <v>3258</v>
      </c>
      <c r="AR534" s="18"/>
      <c r="AS534" s="21" t="s">
        <v>5801</v>
      </c>
      <c r="AT534" s="21" t="s">
        <v>3664</v>
      </c>
    </row>
    <row r="535" spans="1:49" ht="40.200000000000003" x14ac:dyDescent="0.3">
      <c r="A535" s="18" t="s">
        <v>4396</v>
      </c>
      <c r="B535" s="18">
        <v>449</v>
      </c>
      <c r="C535" s="18"/>
      <c r="D535" s="18">
        <v>0.05</v>
      </c>
      <c r="E535" s="18"/>
      <c r="F535" s="18"/>
      <c r="G535" s="18"/>
      <c r="H535" s="7">
        <v>41368.458333333336</v>
      </c>
      <c r="I535" s="7"/>
      <c r="J535" s="1" t="s">
        <v>27</v>
      </c>
      <c r="K535" s="1" t="s">
        <v>1875</v>
      </c>
      <c r="L535" s="1" t="s">
        <v>1519</v>
      </c>
      <c r="M535" s="1" t="s">
        <v>3255</v>
      </c>
      <c r="N535" s="1" t="s">
        <v>130</v>
      </c>
      <c r="O535" s="1" t="str">
        <f t="shared" si="51"/>
        <v>SHF04 [W/m**2]</v>
      </c>
      <c r="Q535" s="57" t="s">
        <v>5003</v>
      </c>
      <c r="R535" s="1" t="s">
        <v>4571</v>
      </c>
      <c r="S535" s="46" t="s">
        <v>4421</v>
      </c>
      <c r="T535" s="46"/>
      <c r="U535" t="s">
        <v>4423</v>
      </c>
      <c r="V535" s="1" t="s">
        <v>4543</v>
      </c>
      <c r="X535" s="1" t="s">
        <v>4627</v>
      </c>
      <c r="Y535" s="59" t="s">
        <v>4818</v>
      </c>
      <c r="Z535" t="s">
        <v>4568</v>
      </c>
      <c r="AA535" s="26" t="s">
        <v>4665</v>
      </c>
      <c r="AB535" s="1">
        <v>-200</v>
      </c>
      <c r="AC535" s="1">
        <v>200</v>
      </c>
      <c r="AF535" t="s">
        <v>6711</v>
      </c>
      <c r="AI535">
        <v>652239.41360358603</v>
      </c>
      <c r="AJ535">
        <v>5772981.6241661599</v>
      </c>
      <c r="AL535">
        <v>20</v>
      </c>
      <c r="AM535">
        <v>50</v>
      </c>
      <c r="AN535" s="1" t="s">
        <v>3316</v>
      </c>
      <c r="AO535" s="21" t="s">
        <v>3262</v>
      </c>
      <c r="AP535" s="21" t="s">
        <v>3263</v>
      </c>
      <c r="AQ535" s="21" t="s">
        <v>3258</v>
      </c>
      <c r="AR535" s="21" t="s">
        <v>3394</v>
      </c>
      <c r="AS535" s="21" t="s">
        <v>5801</v>
      </c>
      <c r="AT535" s="21" t="s">
        <v>3664</v>
      </c>
    </row>
    <row r="536" spans="1:49" ht="43.2" x14ac:dyDescent="0.3">
      <c r="A536" s="18" t="s">
        <v>4397</v>
      </c>
      <c r="B536" s="18">
        <v>450</v>
      </c>
      <c r="C536" s="18"/>
      <c r="D536" s="18">
        <v>0.05</v>
      </c>
      <c r="E536" s="18"/>
      <c r="F536" s="18"/>
      <c r="G536" s="18"/>
      <c r="H536" s="7">
        <v>41368.458333333336</v>
      </c>
      <c r="I536" s="7"/>
      <c r="J536" s="1" t="s">
        <v>27</v>
      </c>
      <c r="K536" s="1" t="s">
        <v>1875</v>
      </c>
      <c r="L536" s="1" t="s">
        <v>1520</v>
      </c>
      <c r="M536" s="1" t="s">
        <v>3256</v>
      </c>
      <c r="N536" s="1" t="s">
        <v>130</v>
      </c>
      <c r="O536" s="1" t="str">
        <f t="shared" si="51"/>
        <v>SHF05 [W/m**2]</v>
      </c>
      <c r="Q536" s="57" t="s">
        <v>5004</v>
      </c>
      <c r="R536" s="1" t="s">
        <v>4571</v>
      </c>
      <c r="S536" s="46" t="s">
        <v>4421</v>
      </c>
      <c r="T536" s="46"/>
      <c r="U536" t="s">
        <v>4423</v>
      </c>
      <c r="V536" s="1" t="s">
        <v>4543</v>
      </c>
      <c r="X536" s="1" t="s">
        <v>4628</v>
      </c>
      <c r="Y536" s="59" t="s">
        <v>4844</v>
      </c>
      <c r="Z536" t="s">
        <v>4569</v>
      </c>
      <c r="AA536" s="26" t="s">
        <v>4666</v>
      </c>
      <c r="AB536" s="1">
        <v>-200</v>
      </c>
      <c r="AC536" s="1">
        <v>200</v>
      </c>
      <c r="AF536" t="s">
        <v>6712</v>
      </c>
      <c r="AH536" s="18" t="s">
        <v>1784</v>
      </c>
      <c r="AI536">
        <v>652253.02644331194</v>
      </c>
      <c r="AJ536">
        <v>5772973.8454005998</v>
      </c>
      <c r="AL536">
        <v>20</v>
      </c>
      <c r="AM536">
        <v>50</v>
      </c>
      <c r="AN536" s="1" t="s">
        <v>3316</v>
      </c>
      <c r="AO536" s="21" t="s">
        <v>3262</v>
      </c>
      <c r="AP536" s="21" t="s">
        <v>3263</v>
      </c>
      <c r="AQ536" s="21" t="s">
        <v>3258</v>
      </c>
      <c r="AR536" s="21" t="s">
        <v>3394</v>
      </c>
      <c r="AS536" s="21" t="s">
        <v>5801</v>
      </c>
      <c r="AT536" s="21" t="s">
        <v>3664</v>
      </c>
    </row>
    <row r="537" spans="1:49" ht="43.2" x14ac:dyDescent="0.3">
      <c r="A537" s="18" t="s">
        <v>4398</v>
      </c>
      <c r="B537" s="18">
        <v>451</v>
      </c>
      <c r="C537" s="18"/>
      <c r="D537" s="18">
        <v>0.05</v>
      </c>
      <c r="E537" s="18"/>
      <c r="F537" s="18"/>
      <c r="G537" s="18"/>
      <c r="H537" s="19">
        <v>41808.736111111109</v>
      </c>
      <c r="I537" s="7"/>
      <c r="J537" s="1" t="s">
        <v>34</v>
      </c>
      <c r="K537" s="1" t="s">
        <v>1872</v>
      </c>
      <c r="L537" s="1" t="s">
        <v>1521</v>
      </c>
      <c r="M537" s="1" t="s">
        <v>3257</v>
      </c>
      <c r="N537" s="1" t="s">
        <v>130</v>
      </c>
      <c r="O537" s="1" t="str">
        <f t="shared" si="51"/>
        <v>SHF06 [W/m**2]</v>
      </c>
      <c r="Q537" s="57" t="s">
        <v>5005</v>
      </c>
      <c r="R537" s="1" t="s">
        <v>5047</v>
      </c>
      <c r="S537" s="46" t="s">
        <v>4421</v>
      </c>
      <c r="T537" s="46"/>
      <c r="U537" t="s">
        <v>4423</v>
      </c>
      <c r="V537" s="1" t="s">
        <v>4543</v>
      </c>
      <c r="X537" s="1" t="s">
        <v>4629</v>
      </c>
      <c r="Y537" s="59" t="s">
        <v>4921</v>
      </c>
      <c r="Z537" t="s">
        <v>4570</v>
      </c>
      <c r="AA537" s="26" t="s">
        <v>4667</v>
      </c>
      <c r="AB537" s="1">
        <v>-200</v>
      </c>
      <c r="AC537" s="1">
        <v>200</v>
      </c>
      <c r="AF537" t="s">
        <v>6713</v>
      </c>
      <c r="AG537" s="1" t="s">
        <v>1518</v>
      </c>
      <c r="AH537" s="18" t="s">
        <v>1784</v>
      </c>
      <c r="AI537">
        <v>652237.07203640195</v>
      </c>
      <c r="AJ537">
        <v>5773016.7833927302</v>
      </c>
      <c r="AL537">
        <v>20</v>
      </c>
      <c r="AM537">
        <v>50</v>
      </c>
      <c r="AN537" s="1" t="s">
        <v>3316</v>
      </c>
      <c r="AO537" s="21" t="s">
        <v>3262</v>
      </c>
      <c r="AP537" s="21" t="s">
        <v>3263</v>
      </c>
      <c r="AQ537" s="21" t="s">
        <v>3258</v>
      </c>
      <c r="AR537" s="21" t="s">
        <v>3394</v>
      </c>
      <c r="AS537" s="21" t="s">
        <v>5801</v>
      </c>
      <c r="AT537" s="21" t="s">
        <v>3664</v>
      </c>
    </row>
    <row r="538" spans="1:49" ht="40.200000000000003" x14ac:dyDescent="0.3">
      <c r="A538" s="18" t="s">
        <v>4398</v>
      </c>
      <c r="B538" s="18">
        <v>452</v>
      </c>
      <c r="C538" s="18"/>
      <c r="D538" s="18">
        <v>0.05</v>
      </c>
      <c r="E538" s="18"/>
      <c r="F538" s="18"/>
      <c r="G538" s="18"/>
      <c r="H538" s="7">
        <v>41368.458333333336</v>
      </c>
      <c r="I538" s="19">
        <v>41733.326388888891</v>
      </c>
      <c r="J538" s="1" t="s">
        <v>27</v>
      </c>
      <c r="K538" s="1" t="s">
        <v>1875</v>
      </c>
      <c r="L538" s="1" t="s">
        <v>1521</v>
      </c>
      <c r="M538" s="1" t="s">
        <v>3257</v>
      </c>
      <c r="N538" s="1" t="s">
        <v>130</v>
      </c>
      <c r="O538" s="1" t="str">
        <f t="shared" si="51"/>
        <v>SHF06 [W/m**2]</v>
      </c>
      <c r="Q538" s="57" t="s">
        <v>5005</v>
      </c>
      <c r="R538" s="1" t="s">
        <v>4571</v>
      </c>
      <c r="S538" s="46" t="s">
        <v>4421</v>
      </c>
      <c r="T538" s="46"/>
      <c r="U538" t="s">
        <v>4423</v>
      </c>
      <c r="V538" s="1" t="s">
        <v>4543</v>
      </c>
      <c r="X538" s="1" t="s">
        <v>4629</v>
      </c>
      <c r="Y538" s="59" t="s">
        <v>4922</v>
      </c>
      <c r="Z538" t="s">
        <v>4570</v>
      </c>
      <c r="AA538" s="26" t="s">
        <v>4667</v>
      </c>
      <c r="AB538" s="1">
        <v>-200</v>
      </c>
      <c r="AC538" s="1">
        <v>200</v>
      </c>
      <c r="AF538" t="s">
        <v>6713</v>
      </c>
      <c r="AI538" s="1">
        <v>652238.6</v>
      </c>
      <c r="AJ538" s="1">
        <v>5772971.5999999996</v>
      </c>
      <c r="AL538">
        <v>20</v>
      </c>
      <c r="AM538">
        <v>50</v>
      </c>
      <c r="AN538" s="1" t="s">
        <v>3316</v>
      </c>
      <c r="AO538" s="21" t="s">
        <v>3262</v>
      </c>
      <c r="AP538" s="21" t="s">
        <v>3263</v>
      </c>
      <c r="AQ538" s="21" t="s">
        <v>3258</v>
      </c>
      <c r="AR538" s="21" t="s">
        <v>3394</v>
      </c>
      <c r="AS538" s="21" t="s">
        <v>5801</v>
      </c>
      <c r="AT538" s="21" t="s">
        <v>3664</v>
      </c>
    </row>
    <row r="539" spans="1:49" x14ac:dyDescent="0.3">
      <c r="A539" s="18" t="s">
        <v>335</v>
      </c>
      <c r="B539" s="18">
        <v>453</v>
      </c>
      <c r="C539" s="18"/>
      <c r="D539" s="18">
        <v>0.05</v>
      </c>
      <c r="E539" s="18"/>
      <c r="F539" s="18"/>
      <c r="G539" s="18"/>
      <c r="H539" s="7">
        <v>41809</v>
      </c>
      <c r="I539" s="7"/>
      <c r="J539" s="1" t="s">
        <v>34</v>
      </c>
      <c r="K539" s="1" t="s">
        <v>1872</v>
      </c>
      <c r="L539" s="1" t="s">
        <v>336</v>
      </c>
      <c r="M539" s="1" t="s">
        <v>337</v>
      </c>
      <c r="O539" s="1" t="str">
        <f t="shared" si="51"/>
        <v>SHFheatBC1 []</v>
      </c>
      <c r="Q539" s="57" t="s">
        <v>5662</v>
      </c>
      <c r="R539" s="1" t="s">
        <v>5047</v>
      </c>
      <c r="S539" s="46" t="s">
        <v>4421</v>
      </c>
      <c r="T539" s="46"/>
      <c r="U539" s="1" t="s">
        <v>4630</v>
      </c>
      <c r="V539" s="1" t="s">
        <v>4543</v>
      </c>
      <c r="X539" s="1" t="s">
        <v>4578</v>
      </c>
      <c r="Y539" s="59" t="s">
        <v>4848</v>
      </c>
      <c r="AI539">
        <v>652243.24765729601</v>
      </c>
      <c r="AJ539">
        <v>5773015.67046089</v>
      </c>
      <c r="AN539" s="1" t="s">
        <v>3316</v>
      </c>
      <c r="AO539" s="21" t="s">
        <v>3262</v>
      </c>
      <c r="AP539" s="21" t="s">
        <v>3263</v>
      </c>
      <c r="AQ539" s="21" t="s">
        <v>3258</v>
      </c>
    </row>
    <row r="540" spans="1:49" x14ac:dyDescent="0.3">
      <c r="A540" s="18" t="s">
        <v>1387</v>
      </c>
      <c r="B540" s="18">
        <v>454</v>
      </c>
      <c r="C540" s="18"/>
      <c r="D540" s="18">
        <v>0.05</v>
      </c>
      <c r="E540" s="18"/>
      <c r="F540" s="18"/>
      <c r="G540" s="18"/>
      <c r="H540" s="7">
        <v>41368.458333333336</v>
      </c>
      <c r="I540" s="7"/>
      <c r="J540" s="1" t="s">
        <v>27</v>
      </c>
      <c r="K540" s="1" t="s">
        <v>1875</v>
      </c>
      <c r="L540" s="1" t="s">
        <v>336</v>
      </c>
      <c r="M540" t="s">
        <v>4176</v>
      </c>
      <c r="O540" s="1" t="str">
        <f t="shared" si="51"/>
        <v>SHFheatT5 []</v>
      </c>
      <c r="Q540" s="57" t="s">
        <v>5006</v>
      </c>
      <c r="R540" s="1" t="s">
        <v>4571</v>
      </c>
      <c r="S540" s="46" t="s">
        <v>4421</v>
      </c>
      <c r="T540" s="46"/>
      <c r="U540" s="1" t="s">
        <v>4630</v>
      </c>
      <c r="V540" s="1" t="s">
        <v>4543</v>
      </c>
      <c r="X540" s="1" t="s">
        <v>4581</v>
      </c>
      <c r="Y540" s="59" t="s">
        <v>4851</v>
      </c>
      <c r="AI540">
        <v>652244.80000000005</v>
      </c>
      <c r="AJ540">
        <v>5772973.7000000002</v>
      </c>
      <c r="AN540" s="1" t="s">
        <v>3316</v>
      </c>
      <c r="AO540" s="21" t="s">
        <v>3262</v>
      </c>
      <c r="AP540" s="21" t="s">
        <v>3263</v>
      </c>
      <c r="AQ540" s="21" t="s">
        <v>3258</v>
      </c>
    </row>
    <row r="541" spans="1:49" ht="40.200000000000003" x14ac:dyDescent="0.3">
      <c r="A541" s="18" t="s">
        <v>2327</v>
      </c>
      <c r="B541" s="18">
        <v>455</v>
      </c>
      <c r="C541" s="18" t="s">
        <v>6936</v>
      </c>
      <c r="D541" s="18">
        <v>0.1</v>
      </c>
      <c r="E541" s="18"/>
      <c r="F541" s="18"/>
      <c r="G541" s="18"/>
      <c r="H541" s="7">
        <v>41368.458333333336</v>
      </c>
      <c r="I541" s="7"/>
      <c r="J541" s="1" t="s">
        <v>27</v>
      </c>
      <c r="K541" s="1" t="s">
        <v>1875</v>
      </c>
      <c r="L541" s="1" t="s">
        <v>338</v>
      </c>
      <c r="M541" s="1" t="s">
        <v>338</v>
      </c>
      <c r="N541" s="1" t="s">
        <v>5</v>
      </c>
      <c r="O541" s="1" t="str">
        <f t="shared" si="51"/>
        <v>SMa010 [%]</v>
      </c>
      <c r="Q541" s="57" t="s">
        <v>5007</v>
      </c>
      <c r="R541" s="1" t="s">
        <v>4571</v>
      </c>
      <c r="S541" s="46" t="s">
        <v>4421</v>
      </c>
      <c r="T541" s="46"/>
      <c r="U541" t="s">
        <v>4424</v>
      </c>
      <c r="V541" s="1" t="s">
        <v>4543</v>
      </c>
      <c r="X541" s="1" t="s">
        <v>4547</v>
      </c>
      <c r="Y541" s="18" t="s">
        <v>4816</v>
      </c>
      <c r="AA541" s="1" t="s">
        <v>4668</v>
      </c>
      <c r="AB541" s="1">
        <v>4</v>
      </c>
      <c r="AC541" s="1">
        <v>60</v>
      </c>
      <c r="AG541" s="1" t="s">
        <v>340</v>
      </c>
      <c r="AI541" s="1">
        <v>652246.6</v>
      </c>
      <c r="AJ541" s="1">
        <v>5772967.9000000004</v>
      </c>
      <c r="AL541">
        <v>20</v>
      </c>
      <c r="AM541">
        <v>50</v>
      </c>
      <c r="AN541" s="1" t="s">
        <v>3316</v>
      </c>
      <c r="AO541" s="21" t="s">
        <v>3262</v>
      </c>
      <c r="AP541" s="21" t="s">
        <v>3263</v>
      </c>
      <c r="AQ541" s="21" t="s">
        <v>3258</v>
      </c>
      <c r="AR541" s="21" t="s">
        <v>4291</v>
      </c>
      <c r="AS541" s="21"/>
    </row>
    <row r="542" spans="1:49" ht="40.200000000000003" x14ac:dyDescent="0.3">
      <c r="A542" s="18" t="s">
        <v>2328</v>
      </c>
      <c r="B542" s="18">
        <v>456</v>
      </c>
      <c r="C542" s="18" t="s">
        <v>6936</v>
      </c>
      <c r="D542" s="18">
        <v>0.1</v>
      </c>
      <c r="E542" s="18"/>
      <c r="F542" s="18"/>
      <c r="G542" s="18"/>
      <c r="H542" s="7">
        <v>41368.458333333336</v>
      </c>
      <c r="I542" s="7"/>
      <c r="J542" s="1" t="s">
        <v>27</v>
      </c>
      <c r="K542" s="1" t="s">
        <v>1875</v>
      </c>
      <c r="L542" s="1" t="s">
        <v>340</v>
      </c>
      <c r="M542" s="1" t="s">
        <v>340</v>
      </c>
      <c r="N542" s="1" t="s">
        <v>5</v>
      </c>
      <c r="O542" s="1" t="str">
        <f t="shared" si="51"/>
        <v>SMb010 [%]</v>
      </c>
      <c r="Q542" s="57" t="s">
        <v>5008</v>
      </c>
      <c r="R542" s="1" t="s">
        <v>4571</v>
      </c>
      <c r="S542" s="46" t="s">
        <v>4421</v>
      </c>
      <c r="T542" s="46"/>
      <c r="U542" t="s">
        <v>4424</v>
      </c>
      <c r="V542" s="1" t="s">
        <v>4543</v>
      </c>
      <c r="X542" s="1" t="s">
        <v>4548</v>
      </c>
      <c r="Y542" s="18" t="s">
        <v>4817</v>
      </c>
      <c r="AA542" s="1" t="s">
        <v>4668</v>
      </c>
      <c r="AB542" s="1">
        <v>4</v>
      </c>
      <c r="AC542" s="1">
        <v>60</v>
      </c>
      <c r="AG542" s="1" t="s">
        <v>338</v>
      </c>
      <c r="AI542" s="1">
        <v>652247.6</v>
      </c>
      <c r="AJ542" s="1">
        <v>5772981.9000000004</v>
      </c>
      <c r="AL542">
        <v>20</v>
      </c>
      <c r="AM542">
        <v>50</v>
      </c>
      <c r="AN542" s="1" t="s">
        <v>3316</v>
      </c>
      <c r="AO542" s="21" t="s">
        <v>3262</v>
      </c>
      <c r="AP542" s="21" t="s">
        <v>3263</v>
      </c>
      <c r="AQ542" s="21" t="s">
        <v>3258</v>
      </c>
      <c r="AR542" s="21" t="s">
        <v>4291</v>
      </c>
      <c r="AS542" s="21"/>
    </row>
    <row r="543" spans="1:49" ht="40.200000000000003" x14ac:dyDescent="0.3">
      <c r="A543" s="18" t="s">
        <v>2329</v>
      </c>
      <c r="B543" s="18">
        <v>457</v>
      </c>
      <c r="C543" s="18" t="s">
        <v>6936</v>
      </c>
      <c r="D543" s="18">
        <v>0.2</v>
      </c>
      <c r="E543" s="18"/>
      <c r="F543" s="18"/>
      <c r="G543" s="18"/>
      <c r="H543" s="7">
        <v>41368.458333333336</v>
      </c>
      <c r="I543" s="7"/>
      <c r="J543" s="1" t="s">
        <v>27</v>
      </c>
      <c r="K543" s="1" t="s">
        <v>1875</v>
      </c>
      <c r="L543" s="1" t="s">
        <v>341</v>
      </c>
      <c r="M543" s="1" t="s">
        <v>341</v>
      </c>
      <c r="N543" s="1" t="s">
        <v>5</v>
      </c>
      <c r="O543" s="1" t="str">
        <f t="shared" si="51"/>
        <v>SMa020 [%]</v>
      </c>
      <c r="Q543" s="57" t="s">
        <v>5009</v>
      </c>
      <c r="R543" s="1" t="s">
        <v>4571</v>
      </c>
      <c r="S543" s="46" t="s">
        <v>4421</v>
      </c>
      <c r="T543" s="46"/>
      <c r="U543" t="s">
        <v>4424</v>
      </c>
      <c r="V543" s="1" t="s">
        <v>4543</v>
      </c>
      <c r="X543" s="1" t="s">
        <v>4547</v>
      </c>
      <c r="Y543" s="18" t="s">
        <v>4816</v>
      </c>
      <c r="AA543" s="1" t="s">
        <v>4669</v>
      </c>
      <c r="AB543" s="1">
        <v>5</v>
      </c>
      <c r="AC543" s="1">
        <v>60</v>
      </c>
      <c r="AG543" s="1" t="s">
        <v>342</v>
      </c>
      <c r="AI543" s="1">
        <v>652246.6</v>
      </c>
      <c r="AJ543" s="1">
        <v>5772967.9000000004</v>
      </c>
      <c r="AL543">
        <v>20</v>
      </c>
      <c r="AM543">
        <v>50</v>
      </c>
      <c r="AN543" s="1" t="s">
        <v>3316</v>
      </c>
      <c r="AO543" s="21" t="s">
        <v>3262</v>
      </c>
      <c r="AP543" s="21" t="s">
        <v>3263</v>
      </c>
      <c r="AQ543" s="21" t="s">
        <v>3258</v>
      </c>
      <c r="AR543" s="21" t="s">
        <v>6438</v>
      </c>
      <c r="AS543" s="21"/>
    </row>
    <row r="544" spans="1:49" ht="40.200000000000003" x14ac:dyDescent="0.3">
      <c r="A544" s="18" t="s">
        <v>2330</v>
      </c>
      <c r="B544" s="18">
        <v>458</v>
      </c>
      <c r="C544" s="18" t="s">
        <v>6936</v>
      </c>
      <c r="D544" s="18">
        <v>0.2</v>
      </c>
      <c r="E544" s="18"/>
      <c r="F544" s="18"/>
      <c r="G544" s="18"/>
      <c r="H544" s="7">
        <v>41368.458333333336</v>
      </c>
      <c r="I544" s="7"/>
      <c r="J544" s="1" t="s">
        <v>27</v>
      </c>
      <c r="K544" s="1" t="s">
        <v>1875</v>
      </c>
      <c r="L544" s="1" t="s">
        <v>342</v>
      </c>
      <c r="M544" s="1" t="s">
        <v>342</v>
      </c>
      <c r="N544" s="1" t="s">
        <v>5</v>
      </c>
      <c r="O544" s="1" t="str">
        <f t="shared" si="51"/>
        <v>SMb020 [%]</v>
      </c>
      <c r="Q544" s="57" t="s">
        <v>5010</v>
      </c>
      <c r="R544" s="1" t="s">
        <v>4571</v>
      </c>
      <c r="S544" s="46" t="s">
        <v>4421</v>
      </c>
      <c r="T544" s="46"/>
      <c r="U544" t="s">
        <v>4424</v>
      </c>
      <c r="V544" s="1" t="s">
        <v>4543</v>
      </c>
      <c r="X544" s="1" t="s">
        <v>4548</v>
      </c>
      <c r="Y544" s="18" t="s">
        <v>4817</v>
      </c>
      <c r="AA544" s="1" t="s">
        <v>4669</v>
      </c>
      <c r="AB544" s="1">
        <v>5</v>
      </c>
      <c r="AC544" s="1">
        <v>60</v>
      </c>
      <c r="AG544" s="1" t="s">
        <v>341</v>
      </c>
      <c r="AI544" s="1">
        <v>652247.6</v>
      </c>
      <c r="AJ544" s="1">
        <v>5772981.9000000004</v>
      </c>
      <c r="AL544">
        <v>20</v>
      </c>
      <c r="AM544">
        <v>50</v>
      </c>
      <c r="AN544" s="1" t="s">
        <v>3316</v>
      </c>
      <c r="AO544" s="21" t="s">
        <v>3262</v>
      </c>
      <c r="AP544" s="21" t="s">
        <v>3263</v>
      </c>
      <c r="AQ544" s="21" t="s">
        <v>3258</v>
      </c>
      <c r="AR544" s="21" t="s">
        <v>4291</v>
      </c>
      <c r="AS544" s="21"/>
    </row>
    <row r="545" spans="1:45" ht="40.200000000000003" x14ac:dyDescent="0.3">
      <c r="A545" s="18" t="s">
        <v>2331</v>
      </c>
      <c r="B545" s="18">
        <v>459</v>
      </c>
      <c r="C545" s="18" t="s">
        <v>6936</v>
      </c>
      <c r="D545" s="18">
        <v>0.3</v>
      </c>
      <c r="E545" s="18"/>
      <c r="F545" s="18"/>
      <c r="G545" s="18"/>
      <c r="H545" s="7">
        <v>41368.458333333336</v>
      </c>
      <c r="I545" s="7"/>
      <c r="J545" s="1" t="s">
        <v>27</v>
      </c>
      <c r="K545" s="1" t="s">
        <v>1875</v>
      </c>
      <c r="L545" s="1" t="s">
        <v>343</v>
      </c>
      <c r="M545" s="1" t="s">
        <v>343</v>
      </c>
      <c r="N545" s="1" t="s">
        <v>5</v>
      </c>
      <c r="O545" s="1" t="str">
        <f t="shared" si="51"/>
        <v>SMa030 [%]</v>
      </c>
      <c r="Q545" s="57" t="s">
        <v>5011</v>
      </c>
      <c r="R545" s="1" t="s">
        <v>4571</v>
      </c>
      <c r="S545" s="46" t="s">
        <v>4421</v>
      </c>
      <c r="T545" s="46"/>
      <c r="U545" t="s">
        <v>4424</v>
      </c>
      <c r="V545" s="1" t="s">
        <v>4543</v>
      </c>
      <c r="X545" s="1" t="s">
        <v>4547</v>
      </c>
      <c r="Y545" s="18" t="s">
        <v>4816</v>
      </c>
      <c r="AA545" s="1" t="s">
        <v>4670</v>
      </c>
      <c r="AB545" s="1">
        <v>5</v>
      </c>
      <c r="AC545" s="1">
        <v>60</v>
      </c>
      <c r="AG545" s="1" t="s">
        <v>344</v>
      </c>
      <c r="AI545" s="1">
        <v>652246.6</v>
      </c>
      <c r="AJ545" s="1">
        <v>5772967.9000000004</v>
      </c>
      <c r="AL545">
        <v>20</v>
      </c>
      <c r="AM545">
        <v>50</v>
      </c>
      <c r="AN545" s="1" t="s">
        <v>3316</v>
      </c>
      <c r="AO545" s="21" t="s">
        <v>3262</v>
      </c>
      <c r="AP545" s="21" t="s">
        <v>3263</v>
      </c>
      <c r="AQ545" s="21" t="s">
        <v>3258</v>
      </c>
      <c r="AR545" s="21" t="s">
        <v>6438</v>
      </c>
      <c r="AS545" s="21"/>
    </row>
    <row r="546" spans="1:45" ht="40.200000000000003" x14ac:dyDescent="0.3">
      <c r="A546" s="18" t="s">
        <v>2332</v>
      </c>
      <c r="B546" s="18">
        <v>460</v>
      </c>
      <c r="C546" s="18" t="s">
        <v>6936</v>
      </c>
      <c r="D546" s="18">
        <v>0.3</v>
      </c>
      <c r="E546" s="18"/>
      <c r="F546" s="18"/>
      <c r="G546" s="18"/>
      <c r="H546" s="7">
        <v>41368.458333333336</v>
      </c>
      <c r="I546" s="7"/>
      <c r="J546" s="1" t="s">
        <v>27</v>
      </c>
      <c r="K546" s="1" t="s">
        <v>1875</v>
      </c>
      <c r="L546" s="1" t="s">
        <v>344</v>
      </c>
      <c r="M546" s="1" t="s">
        <v>344</v>
      </c>
      <c r="N546" s="1" t="s">
        <v>5</v>
      </c>
      <c r="O546" s="1" t="str">
        <f t="shared" si="51"/>
        <v>SMb030 [%]</v>
      </c>
      <c r="Q546" s="57" t="s">
        <v>5012</v>
      </c>
      <c r="R546" s="1" t="s">
        <v>4571</v>
      </c>
      <c r="S546" s="46" t="s">
        <v>4421</v>
      </c>
      <c r="T546" s="46"/>
      <c r="U546" t="s">
        <v>4424</v>
      </c>
      <c r="V546" s="1" t="s">
        <v>4543</v>
      </c>
      <c r="X546" s="1" t="s">
        <v>4548</v>
      </c>
      <c r="Y546" s="18" t="s">
        <v>4817</v>
      </c>
      <c r="AA546" s="1" t="s">
        <v>4670</v>
      </c>
      <c r="AB546" s="1">
        <v>5</v>
      </c>
      <c r="AC546" s="1">
        <v>60</v>
      </c>
      <c r="AG546" s="1" t="s">
        <v>343</v>
      </c>
      <c r="AI546" s="1">
        <v>652247.6</v>
      </c>
      <c r="AJ546" s="1">
        <v>5772981.9000000004</v>
      </c>
      <c r="AL546">
        <v>20</v>
      </c>
      <c r="AM546">
        <v>50</v>
      </c>
      <c r="AN546" s="1" t="s">
        <v>3316</v>
      </c>
      <c r="AO546" s="21" t="s">
        <v>3262</v>
      </c>
      <c r="AP546" s="21" t="s">
        <v>3263</v>
      </c>
      <c r="AQ546" s="21" t="s">
        <v>3258</v>
      </c>
      <c r="AR546" s="21" t="s">
        <v>4291</v>
      </c>
      <c r="AS546" s="21"/>
    </row>
    <row r="547" spans="1:45" ht="40.200000000000003" x14ac:dyDescent="0.3">
      <c r="A547" s="18" t="s">
        <v>2333</v>
      </c>
      <c r="B547" s="18">
        <v>461</v>
      </c>
      <c r="C547" s="18" t="s">
        <v>6936</v>
      </c>
      <c r="D547" s="18">
        <v>0.4</v>
      </c>
      <c r="E547" s="18"/>
      <c r="F547" s="18"/>
      <c r="G547" s="18"/>
      <c r="H547" s="7">
        <v>41368.458333333336</v>
      </c>
      <c r="I547" s="7"/>
      <c r="J547" s="1" t="s">
        <v>27</v>
      </c>
      <c r="K547" s="1" t="s">
        <v>1875</v>
      </c>
      <c r="L547" s="1" t="s">
        <v>345</v>
      </c>
      <c r="M547" s="1" t="s">
        <v>345</v>
      </c>
      <c r="N547" s="1" t="s">
        <v>5</v>
      </c>
      <c r="O547" s="1" t="str">
        <f t="shared" si="51"/>
        <v>SMa040 [%]</v>
      </c>
      <c r="Q547" s="57" t="s">
        <v>5013</v>
      </c>
      <c r="R547" s="1" t="s">
        <v>4571</v>
      </c>
      <c r="S547" s="46" t="s">
        <v>4421</v>
      </c>
      <c r="T547" s="46"/>
      <c r="U547" t="s">
        <v>4424</v>
      </c>
      <c r="V547" s="1" t="s">
        <v>4543</v>
      </c>
      <c r="X547" s="1" t="s">
        <v>4547</v>
      </c>
      <c r="Y547" s="18" t="s">
        <v>4816</v>
      </c>
      <c r="AA547" s="1" t="s">
        <v>4671</v>
      </c>
      <c r="AB547" s="1">
        <v>5</v>
      </c>
      <c r="AC547" s="1">
        <v>60</v>
      </c>
      <c r="AG547" s="1" t="s">
        <v>346</v>
      </c>
      <c r="AI547" s="1">
        <v>652246.6</v>
      </c>
      <c r="AJ547" s="1">
        <v>5772967.9000000004</v>
      </c>
      <c r="AL547">
        <v>20</v>
      </c>
      <c r="AM547">
        <v>50</v>
      </c>
      <c r="AN547" s="1" t="s">
        <v>3316</v>
      </c>
      <c r="AO547" s="21" t="s">
        <v>3262</v>
      </c>
      <c r="AP547" s="21" t="s">
        <v>3263</v>
      </c>
      <c r="AQ547" s="21" t="s">
        <v>3258</v>
      </c>
      <c r="AR547" s="21" t="s">
        <v>6438</v>
      </c>
      <c r="AS547" s="21"/>
    </row>
    <row r="548" spans="1:45" ht="40.200000000000003" x14ac:dyDescent="0.3">
      <c r="A548" s="18" t="s">
        <v>2334</v>
      </c>
      <c r="B548" s="18">
        <v>462</v>
      </c>
      <c r="C548" s="18" t="s">
        <v>6936</v>
      </c>
      <c r="D548" s="18">
        <v>0.4</v>
      </c>
      <c r="E548" s="18"/>
      <c r="F548" s="18"/>
      <c r="G548" s="18"/>
      <c r="H548" s="7">
        <v>41368.458333333336</v>
      </c>
      <c r="I548" s="7"/>
      <c r="J548" s="1" t="s">
        <v>27</v>
      </c>
      <c r="K548" s="1" t="s">
        <v>1875</v>
      </c>
      <c r="L548" s="1" t="s">
        <v>346</v>
      </c>
      <c r="M548" s="1" t="s">
        <v>346</v>
      </c>
      <c r="N548" s="1" t="s">
        <v>5</v>
      </c>
      <c r="O548" s="1" t="str">
        <f t="shared" si="51"/>
        <v>SMb040 [%]</v>
      </c>
      <c r="Q548" s="57" t="s">
        <v>5014</v>
      </c>
      <c r="R548" s="1" t="s">
        <v>4571</v>
      </c>
      <c r="S548" s="46" t="s">
        <v>4421</v>
      </c>
      <c r="T548" s="46"/>
      <c r="U548" t="s">
        <v>4424</v>
      </c>
      <c r="V548" s="1" t="s">
        <v>4543</v>
      </c>
      <c r="X548" s="1" t="s">
        <v>4548</v>
      </c>
      <c r="Y548" s="18" t="s">
        <v>4817</v>
      </c>
      <c r="AA548" s="1" t="s">
        <v>4671</v>
      </c>
      <c r="AB548" s="1">
        <v>5</v>
      </c>
      <c r="AC548" s="1">
        <v>60</v>
      </c>
      <c r="AG548" s="1" t="s">
        <v>345</v>
      </c>
      <c r="AI548" s="1">
        <v>652247.6</v>
      </c>
      <c r="AJ548" s="1">
        <v>5772981.9000000004</v>
      </c>
      <c r="AL548">
        <v>20</v>
      </c>
      <c r="AM548">
        <v>50</v>
      </c>
      <c r="AN548" s="1" t="s">
        <v>3316</v>
      </c>
      <c r="AO548" s="21" t="s">
        <v>3262</v>
      </c>
      <c r="AP548" s="21" t="s">
        <v>3263</v>
      </c>
      <c r="AQ548" s="21" t="s">
        <v>3258</v>
      </c>
      <c r="AR548" s="21" t="s">
        <v>4291</v>
      </c>
      <c r="AS548" s="21"/>
    </row>
    <row r="549" spans="1:45" ht="40.200000000000003" x14ac:dyDescent="0.3">
      <c r="A549" s="18" t="s">
        <v>2335</v>
      </c>
      <c r="B549" s="18">
        <v>463</v>
      </c>
      <c r="C549" s="18" t="s">
        <v>6936</v>
      </c>
      <c r="D549" s="18">
        <v>0.5</v>
      </c>
      <c r="E549" s="18"/>
      <c r="F549" s="18"/>
      <c r="G549" s="18"/>
      <c r="H549" s="7">
        <v>41368.458333333336</v>
      </c>
      <c r="I549" s="7"/>
      <c r="J549" s="1" t="s">
        <v>27</v>
      </c>
      <c r="K549" s="1" t="s">
        <v>1875</v>
      </c>
      <c r="L549" s="1" t="s">
        <v>347</v>
      </c>
      <c r="M549" s="1" t="s">
        <v>347</v>
      </c>
      <c r="N549" s="1" t="s">
        <v>5</v>
      </c>
      <c r="O549" s="1" t="str">
        <f t="shared" si="51"/>
        <v>SMa050 [%]</v>
      </c>
      <c r="Q549" s="57" t="s">
        <v>5015</v>
      </c>
      <c r="R549" s="1" t="s">
        <v>4571</v>
      </c>
      <c r="S549" s="46" t="s">
        <v>4421</v>
      </c>
      <c r="T549" s="46"/>
      <c r="U549" t="s">
        <v>4424</v>
      </c>
      <c r="V549" s="1" t="s">
        <v>4543</v>
      </c>
      <c r="X549" s="1" t="s">
        <v>4547</v>
      </c>
      <c r="Y549" s="18" t="s">
        <v>4816</v>
      </c>
      <c r="AA549" s="1" t="s">
        <v>4672</v>
      </c>
      <c r="AB549" s="1">
        <v>5</v>
      </c>
      <c r="AC549" s="1">
        <v>60</v>
      </c>
      <c r="AG549" s="1" t="s">
        <v>348</v>
      </c>
      <c r="AI549" s="1">
        <v>652246.6</v>
      </c>
      <c r="AJ549" s="1">
        <v>5772967.9000000004</v>
      </c>
      <c r="AL549">
        <v>20</v>
      </c>
      <c r="AM549">
        <v>50</v>
      </c>
      <c r="AN549" s="1" t="s">
        <v>3316</v>
      </c>
      <c r="AO549" s="21" t="s">
        <v>3262</v>
      </c>
      <c r="AP549" s="21" t="s">
        <v>3263</v>
      </c>
      <c r="AQ549" s="21" t="s">
        <v>3258</v>
      </c>
      <c r="AR549" s="21" t="s">
        <v>4291</v>
      </c>
      <c r="AS549" s="21"/>
    </row>
    <row r="550" spans="1:45" ht="40.200000000000003" x14ac:dyDescent="0.3">
      <c r="A550" s="18" t="s">
        <v>2336</v>
      </c>
      <c r="B550" s="18">
        <v>464</v>
      </c>
      <c r="C550" s="18" t="s">
        <v>6936</v>
      </c>
      <c r="D550" s="18">
        <v>0.5</v>
      </c>
      <c r="E550" s="18"/>
      <c r="F550" s="18"/>
      <c r="G550" s="18"/>
      <c r="H550" s="7">
        <v>41368.458333333336</v>
      </c>
      <c r="I550" s="7"/>
      <c r="J550" s="1" t="s">
        <v>27</v>
      </c>
      <c r="K550" s="1" t="s">
        <v>1875</v>
      </c>
      <c r="L550" s="1" t="s">
        <v>348</v>
      </c>
      <c r="M550" s="1" t="s">
        <v>348</v>
      </c>
      <c r="N550" s="1" t="s">
        <v>5</v>
      </c>
      <c r="O550" s="1" t="str">
        <f t="shared" si="51"/>
        <v>SMb050 [%]</v>
      </c>
      <c r="Q550" s="57" t="s">
        <v>5016</v>
      </c>
      <c r="R550" s="1" t="s">
        <v>4571</v>
      </c>
      <c r="S550" s="46" t="s">
        <v>4421</v>
      </c>
      <c r="T550" s="46"/>
      <c r="U550" t="s">
        <v>4424</v>
      </c>
      <c r="V550" s="1" t="s">
        <v>4543</v>
      </c>
      <c r="X550" s="1" t="s">
        <v>4548</v>
      </c>
      <c r="Y550" s="18" t="s">
        <v>4817</v>
      </c>
      <c r="AA550" s="1" t="s">
        <v>4672</v>
      </c>
      <c r="AB550" s="1">
        <v>5</v>
      </c>
      <c r="AC550" s="1">
        <v>60</v>
      </c>
      <c r="AG550" s="1" t="s">
        <v>347</v>
      </c>
      <c r="AI550" s="1">
        <v>652247.6</v>
      </c>
      <c r="AJ550" s="1">
        <v>5772981.9000000004</v>
      </c>
      <c r="AL550">
        <v>20</v>
      </c>
      <c r="AM550">
        <v>50</v>
      </c>
      <c r="AN550" s="1" t="s">
        <v>3316</v>
      </c>
      <c r="AO550" s="21" t="s">
        <v>3262</v>
      </c>
      <c r="AP550" s="21" t="s">
        <v>3263</v>
      </c>
      <c r="AQ550" s="21" t="s">
        <v>3258</v>
      </c>
      <c r="AR550" s="21" t="s">
        <v>4291</v>
      </c>
      <c r="AS550" s="21"/>
    </row>
    <row r="551" spans="1:45" ht="40.200000000000003" x14ac:dyDescent="0.3">
      <c r="A551" s="18" t="s">
        <v>2337</v>
      </c>
      <c r="B551" s="18">
        <v>465</v>
      </c>
      <c r="C551" s="18" t="s">
        <v>6936</v>
      </c>
      <c r="D551" s="18">
        <v>0.8</v>
      </c>
      <c r="E551" s="18"/>
      <c r="F551" s="18"/>
      <c r="G551" s="18"/>
      <c r="H551" s="7">
        <v>41368.458333333336</v>
      </c>
      <c r="I551" s="7"/>
      <c r="J551" s="1" t="s">
        <v>27</v>
      </c>
      <c r="K551" s="1" t="s">
        <v>1875</v>
      </c>
      <c r="L551" s="1" t="s">
        <v>1509</v>
      </c>
      <c r="M551" s="1" t="s">
        <v>349</v>
      </c>
      <c r="N551" s="1" t="s">
        <v>5</v>
      </c>
      <c r="O551" s="1" t="str">
        <f t="shared" si="51"/>
        <v>SMa080 [%]</v>
      </c>
      <c r="Q551" s="57" t="s">
        <v>5017</v>
      </c>
      <c r="R551" s="1" t="s">
        <v>4571</v>
      </c>
      <c r="S551" s="46" t="s">
        <v>4421</v>
      </c>
      <c r="T551" s="46"/>
      <c r="U551" t="s">
        <v>4424</v>
      </c>
      <c r="V551" s="1" t="s">
        <v>4543</v>
      </c>
      <c r="X551" s="1" t="s">
        <v>4547</v>
      </c>
      <c r="Y551" s="18" t="s">
        <v>4816</v>
      </c>
      <c r="AA551" s="1" t="s">
        <v>4673</v>
      </c>
      <c r="AB551" s="1">
        <v>5</v>
      </c>
      <c r="AC551" s="1">
        <v>60</v>
      </c>
      <c r="AG551" s="1" t="s">
        <v>350</v>
      </c>
      <c r="AI551" s="1">
        <v>652246.6</v>
      </c>
      <c r="AJ551" s="1">
        <v>5772967.9000000004</v>
      </c>
      <c r="AL551">
        <v>20</v>
      </c>
      <c r="AM551">
        <v>50</v>
      </c>
      <c r="AN551" s="1" t="s">
        <v>3316</v>
      </c>
      <c r="AO551" s="21" t="s">
        <v>3262</v>
      </c>
      <c r="AP551" s="21" t="s">
        <v>3263</v>
      </c>
      <c r="AQ551" s="21" t="s">
        <v>3258</v>
      </c>
      <c r="AR551" s="21" t="s">
        <v>4291</v>
      </c>
      <c r="AS551" s="21"/>
    </row>
    <row r="552" spans="1:45" ht="40.200000000000003" x14ac:dyDescent="0.3">
      <c r="A552" s="18" t="s">
        <v>2338</v>
      </c>
      <c r="B552" s="18">
        <v>466</v>
      </c>
      <c r="C552" s="18" t="s">
        <v>6936</v>
      </c>
      <c r="D552" s="18">
        <v>0.8</v>
      </c>
      <c r="E552" s="18"/>
      <c r="F552" s="18"/>
      <c r="G552" s="18"/>
      <c r="H552" s="7">
        <v>41368.458333333336</v>
      </c>
      <c r="I552" s="7"/>
      <c r="J552" s="1" t="s">
        <v>27</v>
      </c>
      <c r="K552" s="1" t="s">
        <v>1875</v>
      </c>
      <c r="L552" s="1" t="s">
        <v>1510</v>
      </c>
      <c r="M552" s="1" t="s">
        <v>350</v>
      </c>
      <c r="N552" s="1" t="s">
        <v>5</v>
      </c>
      <c r="O552" s="1" t="str">
        <f t="shared" si="51"/>
        <v>SMb080 [%]</v>
      </c>
      <c r="Q552" s="57" t="s">
        <v>5018</v>
      </c>
      <c r="R552" s="1" t="s">
        <v>4571</v>
      </c>
      <c r="S552" s="46" t="s">
        <v>4421</v>
      </c>
      <c r="T552" s="46"/>
      <c r="U552" t="s">
        <v>4424</v>
      </c>
      <c r="V552" s="1" t="s">
        <v>4543</v>
      </c>
      <c r="X552" s="1" t="s">
        <v>4548</v>
      </c>
      <c r="Y552" s="18" t="s">
        <v>4817</v>
      </c>
      <c r="AA552" s="1" t="s">
        <v>4673</v>
      </c>
      <c r="AB552" s="1">
        <v>5</v>
      </c>
      <c r="AC552" s="1">
        <v>60</v>
      </c>
      <c r="AG552" s="1" t="s">
        <v>349</v>
      </c>
      <c r="AI552" s="1">
        <v>652247.6</v>
      </c>
      <c r="AJ552" s="1">
        <v>5772981.9000000004</v>
      </c>
      <c r="AL552">
        <v>20</v>
      </c>
      <c r="AM552">
        <v>50</v>
      </c>
      <c r="AN552" s="1" t="s">
        <v>3316</v>
      </c>
      <c r="AO552" s="21" t="s">
        <v>3262</v>
      </c>
      <c r="AP552" s="21" t="s">
        <v>3263</v>
      </c>
      <c r="AQ552" s="21" t="s">
        <v>3258</v>
      </c>
      <c r="AR552" s="21" t="s">
        <v>4291</v>
      </c>
      <c r="AS552" s="21"/>
    </row>
    <row r="553" spans="1:45" ht="40.200000000000003" x14ac:dyDescent="0.3">
      <c r="A553" s="18" t="s">
        <v>3486</v>
      </c>
      <c r="B553" s="18">
        <v>467</v>
      </c>
      <c r="C553" s="18" t="s">
        <v>6936</v>
      </c>
      <c r="D553" s="18">
        <v>0.1</v>
      </c>
      <c r="E553" s="18"/>
      <c r="F553" s="18"/>
      <c r="G553" s="18"/>
      <c r="H553" s="19">
        <v>41368.458333333336</v>
      </c>
      <c r="I553" s="19">
        <v>41792.631944444445</v>
      </c>
      <c r="J553" s="1" t="s">
        <v>27</v>
      </c>
      <c r="K553" s="1" t="s">
        <v>1875</v>
      </c>
      <c r="L553" t="s">
        <v>3478</v>
      </c>
      <c r="M553" t="s">
        <v>3478</v>
      </c>
      <c r="N553" s="1" t="s">
        <v>5</v>
      </c>
      <c r="O553" s="1" t="str">
        <f t="shared" si="51"/>
        <v>SMSR01 [%]</v>
      </c>
      <c r="Q553" s="57" t="s">
        <v>5019</v>
      </c>
      <c r="R553" s="1" t="s">
        <v>4571</v>
      </c>
      <c r="S553" s="46" t="s">
        <v>4421</v>
      </c>
      <c r="T553" s="46"/>
      <c r="U553" t="s">
        <v>4424</v>
      </c>
      <c r="V553" s="1" t="s">
        <v>4543</v>
      </c>
      <c r="X553" s="1" t="s">
        <v>4549</v>
      </c>
      <c r="Y553" s="59" t="s">
        <v>4886</v>
      </c>
      <c r="AI553">
        <v>652257.03565837804</v>
      </c>
      <c r="AJ553">
        <v>5772972.8153334297</v>
      </c>
      <c r="AN553" s="1" t="s">
        <v>3316</v>
      </c>
      <c r="AO553" s="21" t="s">
        <v>3262</v>
      </c>
      <c r="AP553" s="21" t="s">
        <v>3263</v>
      </c>
      <c r="AQ553" s="21" t="s">
        <v>3258</v>
      </c>
      <c r="AR553" s="21" t="s">
        <v>4291</v>
      </c>
      <c r="AS553" s="21"/>
    </row>
    <row r="554" spans="1:45" ht="40.200000000000003" x14ac:dyDescent="0.3">
      <c r="A554" s="18" t="s">
        <v>3487</v>
      </c>
      <c r="B554" s="18">
        <v>468</v>
      </c>
      <c r="C554" s="18" t="s">
        <v>6936</v>
      </c>
      <c r="D554" s="18">
        <v>0.3</v>
      </c>
      <c r="E554" s="18"/>
      <c r="F554" s="18"/>
      <c r="G554" s="18"/>
      <c r="H554" s="19">
        <v>41368.458333333336</v>
      </c>
      <c r="I554" s="19">
        <v>41792.631944444445</v>
      </c>
      <c r="J554" s="1" t="s">
        <v>27</v>
      </c>
      <c r="K554" s="1" t="s">
        <v>1875</v>
      </c>
      <c r="L554" t="s">
        <v>3479</v>
      </c>
      <c r="M554" t="s">
        <v>3479</v>
      </c>
      <c r="N554" s="1" t="s">
        <v>5</v>
      </c>
      <c r="O554" s="1" t="str">
        <f t="shared" si="51"/>
        <v>SMSR02 [%]</v>
      </c>
      <c r="Q554" s="57" t="s">
        <v>5020</v>
      </c>
      <c r="R554" s="1" t="s">
        <v>4571</v>
      </c>
      <c r="S554" s="46" t="s">
        <v>4421</v>
      </c>
      <c r="T554" s="46"/>
      <c r="U554" t="s">
        <v>4424</v>
      </c>
      <c r="V554" s="1" t="s">
        <v>4543</v>
      </c>
      <c r="X554" s="1" t="s">
        <v>4549</v>
      </c>
      <c r="Y554" s="59" t="s">
        <v>4886</v>
      </c>
      <c r="AI554">
        <v>652257.03565837804</v>
      </c>
      <c r="AJ554">
        <v>5772972.8153334297</v>
      </c>
      <c r="AN554" s="1" t="s">
        <v>3316</v>
      </c>
      <c r="AO554" s="21" t="s">
        <v>3262</v>
      </c>
      <c r="AP554" s="21" t="s">
        <v>3263</v>
      </c>
      <c r="AQ554" s="21" t="s">
        <v>3258</v>
      </c>
      <c r="AR554" s="21" t="s">
        <v>4291</v>
      </c>
      <c r="AS554" s="21"/>
    </row>
    <row r="555" spans="1:45" ht="40.200000000000003" x14ac:dyDescent="0.3">
      <c r="A555" s="18" t="s">
        <v>3488</v>
      </c>
      <c r="B555" s="18">
        <v>469</v>
      </c>
      <c r="C555" s="18" t="s">
        <v>6936</v>
      </c>
      <c r="D555" s="18">
        <v>0.1</v>
      </c>
      <c r="E555" s="18"/>
      <c r="F555" s="18"/>
      <c r="G555" s="18"/>
      <c r="H555" s="19">
        <v>41368.458333333336</v>
      </c>
      <c r="I555" s="19">
        <v>41792.631944444445</v>
      </c>
      <c r="J555" s="1" t="s">
        <v>27</v>
      </c>
      <c r="K555" s="1" t="s">
        <v>1875</v>
      </c>
      <c r="L555" t="s">
        <v>3480</v>
      </c>
      <c r="M555" t="s">
        <v>3480</v>
      </c>
      <c r="N555" s="1" t="s">
        <v>5</v>
      </c>
      <c r="O555" s="1" t="str">
        <f t="shared" si="51"/>
        <v>SMSR03 [%]</v>
      </c>
      <c r="Q555" s="57" t="s">
        <v>5021</v>
      </c>
      <c r="R555" s="1" t="s">
        <v>4571</v>
      </c>
      <c r="S555" s="46" t="s">
        <v>4421</v>
      </c>
      <c r="T555" s="46"/>
      <c r="U555" t="s">
        <v>4424</v>
      </c>
      <c r="V555" s="1" t="s">
        <v>4543</v>
      </c>
      <c r="X555" s="1" t="s">
        <v>4550</v>
      </c>
      <c r="Y555" s="59" t="s">
        <v>4887</v>
      </c>
      <c r="AI555">
        <v>652243.74031928706</v>
      </c>
      <c r="AJ555">
        <v>5772963.0257305196</v>
      </c>
      <c r="AN555" s="1" t="s">
        <v>3316</v>
      </c>
      <c r="AO555" s="21" t="s">
        <v>3262</v>
      </c>
      <c r="AP555" s="21" t="s">
        <v>3263</v>
      </c>
      <c r="AQ555" s="21" t="s">
        <v>3258</v>
      </c>
      <c r="AR555" s="21" t="s">
        <v>4291</v>
      </c>
      <c r="AS555" s="21"/>
    </row>
    <row r="556" spans="1:45" ht="40.200000000000003" x14ac:dyDescent="0.3">
      <c r="A556" s="18" t="s">
        <v>3489</v>
      </c>
      <c r="B556" s="18">
        <v>470</v>
      </c>
      <c r="C556" s="18" t="s">
        <v>6936</v>
      </c>
      <c r="D556" s="18">
        <v>0.3</v>
      </c>
      <c r="E556" s="18"/>
      <c r="F556" s="18"/>
      <c r="G556" s="18"/>
      <c r="H556" s="19">
        <v>41368.458333333336</v>
      </c>
      <c r="I556" s="19">
        <v>41792.631944444445</v>
      </c>
      <c r="J556" s="1" t="s">
        <v>27</v>
      </c>
      <c r="K556" s="1" t="s">
        <v>1875</v>
      </c>
      <c r="L556" t="s">
        <v>3481</v>
      </c>
      <c r="M556" t="s">
        <v>3481</v>
      </c>
      <c r="N556" s="1" t="s">
        <v>5</v>
      </c>
      <c r="O556" s="1" t="str">
        <f t="shared" si="51"/>
        <v>SMSR04 [%]</v>
      </c>
      <c r="Q556" s="57" t="s">
        <v>5022</v>
      </c>
      <c r="R556" s="1" t="s">
        <v>4571</v>
      </c>
      <c r="S556" s="46" t="s">
        <v>4421</v>
      </c>
      <c r="T556" s="46"/>
      <c r="U556" t="s">
        <v>4424</v>
      </c>
      <c r="V556" s="1" t="s">
        <v>4543</v>
      </c>
      <c r="X556" s="1" t="s">
        <v>4550</v>
      </c>
      <c r="Y556" s="59" t="s">
        <v>4887</v>
      </c>
      <c r="AI556">
        <v>652243.74031928706</v>
      </c>
      <c r="AJ556">
        <v>5772963.0257305196</v>
      </c>
      <c r="AN556" s="1" t="s">
        <v>3316</v>
      </c>
      <c r="AO556" s="21" t="s">
        <v>3262</v>
      </c>
      <c r="AP556" s="21" t="s">
        <v>3263</v>
      </c>
      <c r="AQ556" s="21" t="s">
        <v>3258</v>
      </c>
      <c r="AR556" s="21" t="s">
        <v>4291</v>
      </c>
      <c r="AS556" s="21"/>
    </row>
    <row r="557" spans="1:45" ht="40.200000000000003" x14ac:dyDescent="0.3">
      <c r="A557" s="18" t="s">
        <v>3490</v>
      </c>
      <c r="B557" s="18">
        <v>471</v>
      </c>
      <c r="C557" s="18" t="s">
        <v>6936</v>
      </c>
      <c r="D557" s="18">
        <v>0.1</v>
      </c>
      <c r="E557" s="18"/>
      <c r="F557" s="18"/>
      <c r="G557" s="18"/>
      <c r="H557" s="19">
        <v>41368.458333333336</v>
      </c>
      <c r="I557" s="19">
        <v>41792.631944444445</v>
      </c>
      <c r="J557" s="1" t="s">
        <v>27</v>
      </c>
      <c r="K557" s="1" t="s">
        <v>1875</v>
      </c>
      <c r="L557" t="s">
        <v>3482</v>
      </c>
      <c r="M557" t="s">
        <v>3482</v>
      </c>
      <c r="N557" s="1" t="s">
        <v>5</v>
      </c>
      <c r="O557" s="1" t="str">
        <f t="shared" si="51"/>
        <v>SMSR05 [%]</v>
      </c>
      <c r="Q557" s="57" t="s">
        <v>5023</v>
      </c>
      <c r="R557" s="1" t="s">
        <v>4571</v>
      </c>
      <c r="S557" s="46" t="s">
        <v>4421</v>
      </c>
      <c r="T557" s="46"/>
      <c r="U557" t="s">
        <v>4424</v>
      </c>
      <c r="V557" s="1" t="s">
        <v>4543</v>
      </c>
      <c r="X557" s="1" t="s">
        <v>4551</v>
      </c>
      <c r="Y557" s="59" t="s">
        <v>4888</v>
      </c>
      <c r="AI557">
        <v>652241.68979435298</v>
      </c>
      <c r="AJ557">
        <v>5772986.7059862101</v>
      </c>
      <c r="AN557" s="1" t="s">
        <v>3316</v>
      </c>
      <c r="AO557" s="21" t="s">
        <v>3262</v>
      </c>
      <c r="AP557" s="21" t="s">
        <v>3263</v>
      </c>
      <c r="AQ557" s="21" t="s">
        <v>3258</v>
      </c>
      <c r="AR557" s="21" t="s">
        <v>4291</v>
      </c>
      <c r="AS557" s="21"/>
    </row>
    <row r="558" spans="1:45" ht="40.200000000000003" x14ac:dyDescent="0.3">
      <c r="A558" s="18" t="s">
        <v>3491</v>
      </c>
      <c r="B558" s="18">
        <v>472</v>
      </c>
      <c r="C558" s="18" t="s">
        <v>6936</v>
      </c>
      <c r="D558" s="18">
        <v>0.3</v>
      </c>
      <c r="E558" s="18"/>
      <c r="F558" s="18"/>
      <c r="G558" s="18"/>
      <c r="H558" s="19">
        <v>41368.458333333336</v>
      </c>
      <c r="I558" s="19">
        <v>41792.631944444445</v>
      </c>
      <c r="J558" s="1" t="s">
        <v>27</v>
      </c>
      <c r="K558" s="1" t="s">
        <v>1875</v>
      </c>
      <c r="L558" t="s">
        <v>3483</v>
      </c>
      <c r="M558" t="s">
        <v>3483</v>
      </c>
      <c r="N558" s="1" t="s">
        <v>5</v>
      </c>
      <c r="O558" s="1" t="str">
        <f t="shared" si="51"/>
        <v>SMSR06 [%]</v>
      </c>
      <c r="Q558" s="57" t="s">
        <v>5024</v>
      </c>
      <c r="R558" s="1" t="s">
        <v>4571</v>
      </c>
      <c r="S558" s="46" t="s">
        <v>4421</v>
      </c>
      <c r="T558" s="46"/>
      <c r="U558" t="s">
        <v>4424</v>
      </c>
      <c r="V558" s="1" t="s">
        <v>4543</v>
      </c>
      <c r="X558" s="1" t="s">
        <v>4551</v>
      </c>
      <c r="Y558" s="59" t="s">
        <v>4888</v>
      </c>
      <c r="AI558">
        <v>652241.68979435298</v>
      </c>
      <c r="AJ558">
        <v>5772986.7059862101</v>
      </c>
      <c r="AN558" s="1" t="s">
        <v>3316</v>
      </c>
      <c r="AO558" s="21" t="s">
        <v>3262</v>
      </c>
      <c r="AP558" s="21" t="s">
        <v>3263</v>
      </c>
      <c r="AQ558" s="21" t="s">
        <v>3258</v>
      </c>
      <c r="AR558" s="21" t="s">
        <v>4291</v>
      </c>
      <c r="AS558" s="21"/>
    </row>
    <row r="559" spans="1:45" ht="40.200000000000003" x14ac:dyDescent="0.3">
      <c r="A559" s="18" t="s">
        <v>3492</v>
      </c>
      <c r="B559" s="18">
        <v>473</v>
      </c>
      <c r="C559" s="18" t="s">
        <v>6936</v>
      </c>
      <c r="D559" s="18">
        <v>0.1</v>
      </c>
      <c r="E559" s="18"/>
      <c r="F559" s="18"/>
      <c r="G559" s="18"/>
      <c r="H559" s="19">
        <v>41368.458333333336</v>
      </c>
      <c r="I559" s="19">
        <v>41792.631944444445</v>
      </c>
      <c r="J559" s="1" t="s">
        <v>27</v>
      </c>
      <c r="K559" s="1" t="s">
        <v>1875</v>
      </c>
      <c r="L559" t="s">
        <v>3484</v>
      </c>
      <c r="M559" t="s">
        <v>3484</v>
      </c>
      <c r="N559" s="1" t="s">
        <v>5</v>
      </c>
      <c r="O559" s="1" t="str">
        <f t="shared" si="51"/>
        <v>SMSR07 [%]</v>
      </c>
      <c r="Q559" s="57" t="s">
        <v>5025</v>
      </c>
      <c r="R559" s="1" t="s">
        <v>4571</v>
      </c>
      <c r="S559" s="46" t="s">
        <v>4421</v>
      </c>
      <c r="T559" s="46"/>
      <c r="U559" t="s">
        <v>4424</v>
      </c>
      <c r="V559" s="1" t="s">
        <v>4543</v>
      </c>
      <c r="X559" s="1" t="s">
        <v>4552</v>
      </c>
      <c r="Y559" s="59" t="s">
        <v>4889</v>
      </c>
      <c r="AI559">
        <v>652233.61998654599</v>
      </c>
      <c r="AJ559">
        <v>5772974.7335664304</v>
      </c>
      <c r="AN559" s="1" t="s">
        <v>3316</v>
      </c>
      <c r="AO559" s="21" t="s">
        <v>3262</v>
      </c>
      <c r="AP559" s="21" t="s">
        <v>3263</v>
      </c>
      <c r="AQ559" s="21" t="s">
        <v>3258</v>
      </c>
      <c r="AR559" s="21" t="s">
        <v>4291</v>
      </c>
      <c r="AS559" s="21"/>
    </row>
    <row r="560" spans="1:45" ht="40.200000000000003" x14ac:dyDescent="0.3">
      <c r="A560" s="18" t="s">
        <v>3493</v>
      </c>
      <c r="B560" s="18">
        <v>474</v>
      </c>
      <c r="C560" s="18" t="s">
        <v>6936</v>
      </c>
      <c r="D560" s="18">
        <v>0.3</v>
      </c>
      <c r="E560" s="18"/>
      <c r="F560" s="18"/>
      <c r="G560" s="18"/>
      <c r="H560" s="19">
        <v>41368.458333333336</v>
      </c>
      <c r="I560" s="19">
        <v>41792.631944444445</v>
      </c>
      <c r="J560" s="1" t="s">
        <v>27</v>
      </c>
      <c r="K560" s="1" t="s">
        <v>1875</v>
      </c>
      <c r="L560" t="s">
        <v>3485</v>
      </c>
      <c r="M560" t="s">
        <v>3485</v>
      </c>
      <c r="N560" s="1" t="s">
        <v>5</v>
      </c>
      <c r="O560" s="1" t="str">
        <f t="shared" si="51"/>
        <v>SMSR08 [%]</v>
      </c>
      <c r="Q560" s="57" t="s">
        <v>5026</v>
      </c>
      <c r="R560" s="1" t="s">
        <v>4571</v>
      </c>
      <c r="S560" s="46" t="s">
        <v>4421</v>
      </c>
      <c r="T560" s="46"/>
      <c r="U560" t="s">
        <v>4424</v>
      </c>
      <c r="V560" s="1" t="s">
        <v>4543</v>
      </c>
      <c r="X560" s="1" t="s">
        <v>4552</v>
      </c>
      <c r="Y560" s="59" t="s">
        <v>4889</v>
      </c>
      <c r="AI560">
        <v>652233.61998654599</v>
      </c>
      <c r="AJ560">
        <v>5772974.7335664304</v>
      </c>
      <c r="AN560" s="1" t="s">
        <v>3316</v>
      </c>
      <c r="AO560" s="21" t="s">
        <v>3262</v>
      </c>
      <c r="AP560" s="21" t="s">
        <v>3263</v>
      </c>
      <c r="AQ560" s="21" t="s">
        <v>3258</v>
      </c>
      <c r="AR560" s="21" t="s">
        <v>4291</v>
      </c>
      <c r="AS560" s="21"/>
    </row>
    <row r="561" spans="1:50" ht="43.2" x14ac:dyDescent="0.3">
      <c r="A561" s="18" t="s">
        <v>2339</v>
      </c>
      <c r="B561" s="18">
        <v>475</v>
      </c>
      <c r="C561" s="18"/>
      <c r="D561" s="18">
        <v>0.1</v>
      </c>
      <c r="E561" s="18"/>
      <c r="F561" s="18"/>
      <c r="G561" s="18"/>
      <c r="H561" s="7">
        <v>41368.458333333336</v>
      </c>
      <c r="I561" s="7"/>
      <c r="J561" s="1" t="s">
        <v>27</v>
      </c>
      <c r="K561" s="1" t="s">
        <v>1875</v>
      </c>
      <c r="L561" s="1" t="s">
        <v>351</v>
      </c>
      <c r="M561" s="1" t="s">
        <v>351</v>
      </c>
      <c r="N561" s="1" t="s">
        <v>15</v>
      </c>
      <c r="O561" s="1" t="str">
        <f t="shared" si="51"/>
        <v>STa010 [degC]</v>
      </c>
      <c r="Q561" s="57" t="s">
        <v>5027</v>
      </c>
      <c r="R561" s="1" t="s">
        <v>4571</v>
      </c>
      <c r="S561" s="46" t="s">
        <v>4421</v>
      </c>
      <c r="T561" s="46"/>
      <c r="U561" t="s">
        <v>4422</v>
      </c>
      <c r="V561" s="1" t="s">
        <v>4543</v>
      </c>
      <c r="X561" s="1" t="s">
        <v>4547</v>
      </c>
      <c r="Y561" s="18" t="s">
        <v>4816</v>
      </c>
      <c r="AB561" s="1">
        <v>-25</v>
      </c>
      <c r="AC561" s="1">
        <v>50</v>
      </c>
      <c r="AG561" s="1" t="s">
        <v>352</v>
      </c>
      <c r="AI561" s="1">
        <v>652246.6</v>
      </c>
      <c r="AJ561" s="1">
        <v>5772967.9000000004</v>
      </c>
      <c r="AL561">
        <v>10</v>
      </c>
      <c r="AM561">
        <v>50</v>
      </c>
      <c r="AN561" s="1" t="s">
        <v>3316</v>
      </c>
      <c r="AO561" s="21" t="s">
        <v>3262</v>
      </c>
      <c r="AP561" s="21" t="s">
        <v>3263</v>
      </c>
      <c r="AQ561" s="21" t="s">
        <v>3258</v>
      </c>
      <c r="AR561" s="21" t="s">
        <v>4292</v>
      </c>
      <c r="AS561" s="21"/>
      <c r="AT561" s="29"/>
      <c r="AU561"/>
      <c r="AW561" s="28" t="s">
        <v>3260</v>
      </c>
      <c r="AX561" s="21" t="s">
        <v>3264</v>
      </c>
    </row>
    <row r="562" spans="1:50" ht="43.2" x14ac:dyDescent="0.3">
      <c r="A562" s="18" t="s">
        <v>2340</v>
      </c>
      <c r="B562" s="18">
        <v>476</v>
      </c>
      <c r="C562" s="18"/>
      <c r="D562" s="18">
        <v>0.1</v>
      </c>
      <c r="E562" s="18"/>
      <c r="F562" s="18"/>
      <c r="G562" s="18"/>
      <c r="H562" s="7">
        <v>41368.458333333336</v>
      </c>
      <c r="I562" s="7"/>
      <c r="J562" s="1" t="s">
        <v>27</v>
      </c>
      <c r="K562" s="1" t="s">
        <v>1875</v>
      </c>
      <c r="L562" s="1" t="s">
        <v>352</v>
      </c>
      <c r="M562" s="1" t="s">
        <v>352</v>
      </c>
      <c r="N562" s="1" t="s">
        <v>15</v>
      </c>
      <c r="O562" s="1" t="str">
        <f t="shared" si="51"/>
        <v>STb010 [degC]</v>
      </c>
      <c r="Q562" s="57" t="s">
        <v>5028</v>
      </c>
      <c r="R562" s="1" t="s">
        <v>4571</v>
      </c>
      <c r="S562" s="46" t="s">
        <v>4421</v>
      </c>
      <c r="T562" s="46"/>
      <c r="U562" t="s">
        <v>4422</v>
      </c>
      <c r="V562" s="1" t="s">
        <v>4543</v>
      </c>
      <c r="X562" s="1" t="s">
        <v>4548</v>
      </c>
      <c r="Y562" s="18" t="s">
        <v>4817</v>
      </c>
      <c r="AB562" s="1">
        <v>-25</v>
      </c>
      <c r="AC562" s="1">
        <v>50</v>
      </c>
      <c r="AG562" s="1" t="s">
        <v>351</v>
      </c>
      <c r="AI562" s="1">
        <v>652247.6</v>
      </c>
      <c r="AJ562" s="1">
        <v>5772981.9000000004</v>
      </c>
      <c r="AL562">
        <v>10</v>
      </c>
      <c r="AM562">
        <v>50</v>
      </c>
      <c r="AN562" s="1" t="s">
        <v>3316</v>
      </c>
      <c r="AO562" s="21" t="s">
        <v>3262</v>
      </c>
      <c r="AP562" s="21" t="s">
        <v>3263</v>
      </c>
      <c r="AQ562" s="21" t="s">
        <v>3258</v>
      </c>
      <c r="AR562" s="21" t="s">
        <v>3669</v>
      </c>
      <c r="AS562" s="21"/>
      <c r="AT562" s="29"/>
      <c r="AU562"/>
      <c r="AW562" s="28" t="s">
        <v>3260</v>
      </c>
      <c r="AX562" s="21" t="s">
        <v>3264</v>
      </c>
    </row>
    <row r="563" spans="1:50" ht="43.2" x14ac:dyDescent="0.3">
      <c r="A563" s="18" t="s">
        <v>2341</v>
      </c>
      <c r="B563" s="18">
        <v>477</v>
      </c>
      <c r="C563" s="18"/>
      <c r="D563" s="18">
        <v>0.2</v>
      </c>
      <c r="E563" s="18"/>
      <c r="F563" s="18"/>
      <c r="G563" s="18"/>
      <c r="H563" s="7">
        <v>41368.458333333336</v>
      </c>
      <c r="I563" s="7"/>
      <c r="J563" s="1" t="s">
        <v>27</v>
      </c>
      <c r="K563" s="1" t="s">
        <v>1875</v>
      </c>
      <c r="L563" s="1" t="s">
        <v>353</v>
      </c>
      <c r="M563" s="1" t="s">
        <v>353</v>
      </c>
      <c r="N563" s="1" t="s">
        <v>15</v>
      </c>
      <c r="O563" s="1" t="str">
        <f t="shared" si="51"/>
        <v>STa020 [degC]</v>
      </c>
      <c r="Q563" s="57" t="s">
        <v>5029</v>
      </c>
      <c r="R563" s="1" t="s">
        <v>4571</v>
      </c>
      <c r="S563" s="46" t="s">
        <v>4421</v>
      </c>
      <c r="T563" s="46"/>
      <c r="U563" t="s">
        <v>4422</v>
      </c>
      <c r="V563" s="1" t="s">
        <v>4543</v>
      </c>
      <c r="X563" s="1" t="s">
        <v>4547</v>
      </c>
      <c r="Y563" s="18" t="s">
        <v>4816</v>
      </c>
      <c r="AB563" s="1">
        <v>-25</v>
      </c>
      <c r="AC563" s="1">
        <v>50</v>
      </c>
      <c r="AG563" s="1" t="s">
        <v>354</v>
      </c>
      <c r="AI563" s="1">
        <v>652246.6</v>
      </c>
      <c r="AJ563" s="1">
        <v>5772967.9000000004</v>
      </c>
      <c r="AL563">
        <v>20</v>
      </c>
      <c r="AM563">
        <v>50</v>
      </c>
      <c r="AN563" s="1" t="s">
        <v>3316</v>
      </c>
      <c r="AO563" s="21" t="s">
        <v>3262</v>
      </c>
      <c r="AP563" s="21" t="s">
        <v>3263</v>
      </c>
      <c r="AQ563" s="21" t="s">
        <v>3258</v>
      </c>
      <c r="AR563" s="21" t="s">
        <v>3669</v>
      </c>
      <c r="AS563" s="21"/>
      <c r="AT563" s="29"/>
      <c r="AU563"/>
      <c r="AW563" s="28" t="s">
        <v>3260</v>
      </c>
      <c r="AX563" s="21" t="s">
        <v>3264</v>
      </c>
    </row>
    <row r="564" spans="1:50" ht="43.2" x14ac:dyDescent="0.3">
      <c r="A564" s="18" t="s">
        <v>2342</v>
      </c>
      <c r="B564" s="18">
        <v>478</v>
      </c>
      <c r="C564" s="18"/>
      <c r="D564" s="18">
        <v>0.2</v>
      </c>
      <c r="E564" s="18"/>
      <c r="F564" s="18"/>
      <c r="G564" s="18"/>
      <c r="H564" s="7">
        <v>41368.458333333336</v>
      </c>
      <c r="I564" s="7"/>
      <c r="J564" s="1" t="s">
        <v>27</v>
      </c>
      <c r="K564" s="1" t="s">
        <v>1875</v>
      </c>
      <c r="L564" s="1" t="s">
        <v>354</v>
      </c>
      <c r="M564" s="1" t="s">
        <v>354</v>
      </c>
      <c r="N564" s="1" t="s">
        <v>15</v>
      </c>
      <c r="O564" s="1" t="str">
        <f t="shared" si="51"/>
        <v>STb020 [degC]</v>
      </c>
      <c r="Q564" s="57" t="s">
        <v>5030</v>
      </c>
      <c r="R564" s="1" t="s">
        <v>4571</v>
      </c>
      <c r="S564" s="46" t="s">
        <v>4421</v>
      </c>
      <c r="T564" s="46"/>
      <c r="U564" t="s">
        <v>4422</v>
      </c>
      <c r="V564" s="1" t="s">
        <v>4543</v>
      </c>
      <c r="X564" s="1" t="s">
        <v>4548</v>
      </c>
      <c r="Y564" s="18" t="s">
        <v>4817</v>
      </c>
      <c r="AB564" s="1">
        <v>-25</v>
      </c>
      <c r="AC564" s="1">
        <v>50</v>
      </c>
      <c r="AG564" s="1" t="s">
        <v>353</v>
      </c>
      <c r="AI564" s="1">
        <v>652247.6</v>
      </c>
      <c r="AJ564" s="1">
        <v>5772981.9000000004</v>
      </c>
      <c r="AL564">
        <v>20</v>
      </c>
      <c r="AM564">
        <v>50</v>
      </c>
      <c r="AN564" s="1" t="s">
        <v>3316</v>
      </c>
      <c r="AO564" s="21" t="s">
        <v>3262</v>
      </c>
      <c r="AP564" s="21" t="s">
        <v>3263</v>
      </c>
      <c r="AQ564" s="21" t="s">
        <v>3258</v>
      </c>
      <c r="AR564" s="21" t="s">
        <v>3669</v>
      </c>
      <c r="AS564" s="21"/>
      <c r="AT564" s="29"/>
      <c r="AU564"/>
      <c r="AW564" s="28" t="s">
        <v>3260</v>
      </c>
      <c r="AX564" s="21" t="s">
        <v>3264</v>
      </c>
    </row>
    <row r="565" spans="1:50" ht="43.2" x14ac:dyDescent="0.3">
      <c r="A565" s="18" t="s">
        <v>2343</v>
      </c>
      <c r="B565" s="18">
        <v>479</v>
      </c>
      <c r="C565" s="18"/>
      <c r="D565" s="18">
        <v>0.3</v>
      </c>
      <c r="E565" s="18"/>
      <c r="F565" s="18"/>
      <c r="G565" s="18"/>
      <c r="H565" s="7">
        <v>41368.458333333336</v>
      </c>
      <c r="I565" s="7"/>
      <c r="J565" s="1" t="s">
        <v>27</v>
      </c>
      <c r="K565" s="1" t="s">
        <v>1875</v>
      </c>
      <c r="L565" s="1" t="s">
        <v>355</v>
      </c>
      <c r="M565" s="1" t="s">
        <v>355</v>
      </c>
      <c r="N565" s="1" t="s">
        <v>15</v>
      </c>
      <c r="O565" s="1" t="str">
        <f t="shared" si="51"/>
        <v>STa030 [degC]</v>
      </c>
      <c r="Q565" s="57" t="s">
        <v>5031</v>
      </c>
      <c r="R565" s="1" t="s">
        <v>4571</v>
      </c>
      <c r="S565" s="46" t="s">
        <v>4421</v>
      </c>
      <c r="T565" s="46"/>
      <c r="U565" t="s">
        <v>4422</v>
      </c>
      <c r="V565" s="1" t="s">
        <v>4543</v>
      </c>
      <c r="X565" s="1" t="s">
        <v>4547</v>
      </c>
      <c r="Y565" s="18" t="s">
        <v>4816</v>
      </c>
      <c r="AB565" s="1">
        <v>-25</v>
      </c>
      <c r="AC565" s="1">
        <v>50</v>
      </c>
      <c r="AG565" s="1" t="s">
        <v>356</v>
      </c>
      <c r="AI565" s="1">
        <v>652246.6</v>
      </c>
      <c r="AJ565" s="1">
        <v>5772967.9000000004</v>
      </c>
      <c r="AL565">
        <v>20</v>
      </c>
      <c r="AM565">
        <v>50</v>
      </c>
      <c r="AN565" s="1" t="s">
        <v>3316</v>
      </c>
      <c r="AO565" s="21" t="s">
        <v>3262</v>
      </c>
      <c r="AP565" s="21" t="s">
        <v>3263</v>
      </c>
      <c r="AQ565" s="21" t="s">
        <v>3258</v>
      </c>
      <c r="AR565" s="21" t="s">
        <v>4292</v>
      </c>
      <c r="AS565" s="21"/>
      <c r="AT565" s="29"/>
      <c r="AU565"/>
      <c r="AW565" s="28" t="s">
        <v>3260</v>
      </c>
      <c r="AX565" s="21" t="s">
        <v>3264</v>
      </c>
    </row>
    <row r="566" spans="1:50" ht="43.2" x14ac:dyDescent="0.3">
      <c r="A566" s="18" t="s">
        <v>2344</v>
      </c>
      <c r="B566" s="18">
        <v>480</v>
      </c>
      <c r="C566" s="18"/>
      <c r="D566" s="18">
        <v>0.3</v>
      </c>
      <c r="E566" s="18"/>
      <c r="F566" s="18"/>
      <c r="G566" s="18"/>
      <c r="H566" s="7">
        <v>41368.458333333336</v>
      </c>
      <c r="I566" s="7"/>
      <c r="J566" s="1" t="s">
        <v>27</v>
      </c>
      <c r="K566" s="1" t="s">
        <v>1875</v>
      </c>
      <c r="L566" s="1" t="s">
        <v>356</v>
      </c>
      <c r="M566" s="1" t="s">
        <v>356</v>
      </c>
      <c r="N566" s="1" t="s">
        <v>15</v>
      </c>
      <c r="O566" s="1" t="str">
        <f t="shared" si="51"/>
        <v>STb030 [degC]</v>
      </c>
      <c r="Q566" s="57" t="s">
        <v>5032</v>
      </c>
      <c r="R566" s="1" t="s">
        <v>4571</v>
      </c>
      <c r="S566" s="46" t="s">
        <v>4421</v>
      </c>
      <c r="T566" s="46"/>
      <c r="U566" t="s">
        <v>4422</v>
      </c>
      <c r="V566" s="1" t="s">
        <v>4543</v>
      </c>
      <c r="X566" s="1" t="s">
        <v>4548</v>
      </c>
      <c r="Y566" s="18" t="s">
        <v>4817</v>
      </c>
      <c r="AB566" s="1">
        <v>-25</v>
      </c>
      <c r="AC566" s="1">
        <v>50</v>
      </c>
      <c r="AG566" s="1" t="s">
        <v>355</v>
      </c>
      <c r="AI566" s="1">
        <v>652247.6</v>
      </c>
      <c r="AJ566" s="1">
        <v>5772981.9000000004</v>
      </c>
      <c r="AL566">
        <v>20</v>
      </c>
      <c r="AM566">
        <v>50</v>
      </c>
      <c r="AN566" s="1" t="s">
        <v>3316</v>
      </c>
      <c r="AO566" s="21" t="s">
        <v>3262</v>
      </c>
      <c r="AP566" s="21" t="s">
        <v>3263</v>
      </c>
      <c r="AQ566" s="21" t="s">
        <v>3258</v>
      </c>
      <c r="AR566" s="21" t="s">
        <v>3669</v>
      </c>
      <c r="AS566" s="21"/>
      <c r="AT566" s="29"/>
      <c r="AU566"/>
      <c r="AW566" s="28" t="s">
        <v>3260</v>
      </c>
      <c r="AX566" s="21" t="s">
        <v>3264</v>
      </c>
    </row>
    <row r="567" spans="1:50" ht="43.2" x14ac:dyDescent="0.3">
      <c r="A567" s="18" t="s">
        <v>2345</v>
      </c>
      <c r="B567" s="18">
        <v>481</v>
      </c>
      <c r="C567" s="18"/>
      <c r="D567" s="18">
        <v>0.03</v>
      </c>
      <c r="E567" s="18"/>
      <c r="F567" s="18"/>
      <c r="G567" s="18"/>
      <c r="H567" s="7">
        <v>41368.458333333336</v>
      </c>
      <c r="I567" s="7"/>
      <c r="J567" s="1" t="s">
        <v>27</v>
      </c>
      <c r="K567" s="1" t="s">
        <v>1875</v>
      </c>
      <c r="L567" s="1" t="s">
        <v>1511</v>
      </c>
      <c r="M567" s="1" t="s">
        <v>357</v>
      </c>
      <c r="N567" s="1" t="s">
        <v>15</v>
      </c>
      <c r="O567" s="1" t="str">
        <f t="shared" si="51"/>
        <v>STHF01a [degC]</v>
      </c>
      <c r="Q567" s="57" t="s">
        <v>5033</v>
      </c>
      <c r="R567" s="1" t="s">
        <v>4571</v>
      </c>
      <c r="S567" s="46" t="s">
        <v>4421</v>
      </c>
      <c r="T567" s="46"/>
      <c r="U567" t="s">
        <v>4422</v>
      </c>
      <c r="V567" s="1" t="s">
        <v>4543</v>
      </c>
      <c r="X567" s="46" t="s">
        <v>4955</v>
      </c>
      <c r="Y567" s="18" t="s">
        <v>4816</v>
      </c>
      <c r="Z567" s="46"/>
      <c r="AA567" s="46"/>
      <c r="AB567" s="1">
        <v>-25</v>
      </c>
      <c r="AC567" s="1">
        <v>50</v>
      </c>
      <c r="AG567" s="1" t="s">
        <v>2479</v>
      </c>
      <c r="AI567" s="1">
        <v>652246.6</v>
      </c>
      <c r="AJ567" s="1">
        <v>5772967.9000000004</v>
      </c>
      <c r="AL567">
        <v>10</v>
      </c>
      <c r="AM567">
        <v>50</v>
      </c>
      <c r="AN567" s="1" t="s">
        <v>3316</v>
      </c>
      <c r="AO567" s="21" t="s">
        <v>3262</v>
      </c>
      <c r="AP567" s="21" t="s">
        <v>3263</v>
      </c>
      <c r="AQ567" s="21" t="s">
        <v>3258</v>
      </c>
      <c r="AR567" s="21" t="s">
        <v>3669</v>
      </c>
      <c r="AS567" s="21"/>
      <c r="AT567" s="29"/>
      <c r="AU567"/>
      <c r="AW567" s="28" t="s">
        <v>3260</v>
      </c>
      <c r="AX567" s="21" t="s">
        <v>3264</v>
      </c>
    </row>
    <row r="568" spans="1:50" ht="43.2" x14ac:dyDescent="0.3">
      <c r="A568" s="18" t="s">
        <v>2346</v>
      </c>
      <c r="B568" s="18">
        <v>482</v>
      </c>
      <c r="C568" s="18"/>
      <c r="D568" s="18">
        <v>0.03</v>
      </c>
      <c r="E568" s="18"/>
      <c r="F568" s="18"/>
      <c r="G568" s="18"/>
      <c r="H568" s="7">
        <v>41368.458333333336</v>
      </c>
      <c r="I568" s="7"/>
      <c r="J568" s="1" t="s">
        <v>27</v>
      </c>
      <c r="K568" s="1" t="s">
        <v>1875</v>
      </c>
      <c r="L568" s="1" t="s">
        <v>1512</v>
      </c>
      <c r="M568" s="1" t="s">
        <v>358</v>
      </c>
      <c r="N568" s="1" t="s">
        <v>15</v>
      </c>
      <c r="O568" s="1" t="str">
        <f t="shared" si="51"/>
        <v>STHF02b [degC]</v>
      </c>
      <c r="Q568" s="57" t="s">
        <v>5034</v>
      </c>
      <c r="R568" s="1" t="s">
        <v>4571</v>
      </c>
      <c r="S568" s="46" t="s">
        <v>4421</v>
      </c>
      <c r="T568" s="46"/>
      <c r="U568" t="s">
        <v>4422</v>
      </c>
      <c r="V568" s="1" t="s">
        <v>4543</v>
      </c>
      <c r="X568" s="46" t="s">
        <v>4956</v>
      </c>
      <c r="Y568" s="18" t="s">
        <v>4817</v>
      </c>
      <c r="Z568" s="46"/>
      <c r="AA568" s="46"/>
      <c r="AB568" s="1">
        <v>-25</v>
      </c>
      <c r="AC568" s="1">
        <v>50</v>
      </c>
      <c r="AG568" s="1" t="s">
        <v>2480</v>
      </c>
      <c r="AI568" s="1">
        <v>652247.6</v>
      </c>
      <c r="AJ568" s="1">
        <v>5772981.9000000004</v>
      </c>
      <c r="AL568">
        <v>10</v>
      </c>
      <c r="AM568">
        <v>50</v>
      </c>
      <c r="AN568" s="1" t="s">
        <v>3316</v>
      </c>
      <c r="AO568" s="21" t="s">
        <v>3262</v>
      </c>
      <c r="AP568" s="21" t="s">
        <v>3263</v>
      </c>
      <c r="AQ568" s="21" t="s">
        <v>3258</v>
      </c>
      <c r="AR568" s="21" t="s">
        <v>3669</v>
      </c>
      <c r="AS568" s="21"/>
      <c r="AT568" s="29"/>
      <c r="AU568"/>
      <c r="AW568" s="28" t="s">
        <v>3260</v>
      </c>
      <c r="AX568" s="21" t="s">
        <v>3264</v>
      </c>
    </row>
    <row r="569" spans="1:50" ht="43.2" x14ac:dyDescent="0.3">
      <c r="A569" s="18" t="s">
        <v>2347</v>
      </c>
      <c r="B569" s="18">
        <v>483</v>
      </c>
      <c r="C569" s="18"/>
      <c r="D569" s="18">
        <v>0.03</v>
      </c>
      <c r="E569" s="18"/>
      <c r="F569" s="18"/>
      <c r="G569" s="18"/>
      <c r="H569" s="19">
        <v>41808.736111111109</v>
      </c>
      <c r="I569" s="7"/>
      <c r="J569" s="1" t="s">
        <v>34</v>
      </c>
      <c r="K569" s="1" t="s">
        <v>1872</v>
      </c>
      <c r="L569" s="1" t="s">
        <v>359</v>
      </c>
      <c r="M569" s="1" t="s">
        <v>359</v>
      </c>
      <c r="N569" s="1" t="s">
        <v>15</v>
      </c>
      <c r="O569" s="1" t="str">
        <f t="shared" si="51"/>
        <v>STHF03 [degC]</v>
      </c>
      <c r="Q569" s="57" t="s">
        <v>4471</v>
      </c>
      <c r="R569" s="1" t="s">
        <v>5047</v>
      </c>
      <c r="S569" s="46" t="s">
        <v>4421</v>
      </c>
      <c r="T569" s="46"/>
      <c r="U569" t="s">
        <v>4422</v>
      </c>
      <c r="V569" s="1" t="s">
        <v>4543</v>
      </c>
      <c r="X569" s="46" t="s">
        <v>4468</v>
      </c>
      <c r="Y569" s="59" t="s">
        <v>4919</v>
      </c>
      <c r="AB569" s="1">
        <v>-25</v>
      </c>
      <c r="AC569" s="1">
        <v>50</v>
      </c>
      <c r="AG569" s="1" t="s">
        <v>2481</v>
      </c>
      <c r="AI569" s="31">
        <v>652245.92236660398</v>
      </c>
      <c r="AJ569" s="31">
        <v>5773021.3514331197</v>
      </c>
      <c r="AL569">
        <v>10</v>
      </c>
      <c r="AM569">
        <v>50</v>
      </c>
      <c r="AN569" s="1" t="s">
        <v>3316</v>
      </c>
      <c r="AO569" s="21" t="s">
        <v>3262</v>
      </c>
      <c r="AP569" s="21" t="s">
        <v>3263</v>
      </c>
      <c r="AQ569" s="21" t="s">
        <v>3258</v>
      </c>
      <c r="AR569" s="21" t="s">
        <v>3669</v>
      </c>
      <c r="AS569" s="21"/>
      <c r="AT569" s="29"/>
      <c r="AU569"/>
      <c r="AW569" s="28" t="s">
        <v>3260</v>
      </c>
      <c r="AX569" s="21" t="s">
        <v>3264</v>
      </c>
    </row>
    <row r="570" spans="1:50" ht="43.2" x14ac:dyDescent="0.3">
      <c r="A570" s="18" t="s">
        <v>2347</v>
      </c>
      <c r="B570" s="18">
        <v>484</v>
      </c>
      <c r="C570" s="18"/>
      <c r="D570" s="18">
        <v>0.03</v>
      </c>
      <c r="E570" s="18"/>
      <c r="F570" s="18"/>
      <c r="G570" s="18"/>
      <c r="H570" s="7">
        <v>41368.458333333336</v>
      </c>
      <c r="I570" s="19">
        <v>41733.326388888891</v>
      </c>
      <c r="J570" s="1" t="s">
        <v>27</v>
      </c>
      <c r="K570" s="1" t="s">
        <v>1875</v>
      </c>
      <c r="L570" s="1" t="s">
        <v>359</v>
      </c>
      <c r="M570" s="1" t="s">
        <v>359</v>
      </c>
      <c r="N570" s="1" t="s">
        <v>15</v>
      </c>
      <c r="O570" s="1" t="str">
        <f t="shared" si="51"/>
        <v>STHF03 [degC]</v>
      </c>
      <c r="Q570" s="57" t="s">
        <v>4471</v>
      </c>
      <c r="R570" s="1" t="s">
        <v>4571</v>
      </c>
      <c r="S570" s="46" t="s">
        <v>4421</v>
      </c>
      <c r="T570" s="46"/>
      <c r="U570" t="s">
        <v>4422</v>
      </c>
      <c r="V570" s="1" t="s">
        <v>4543</v>
      </c>
      <c r="X570" s="46" t="s">
        <v>4468</v>
      </c>
      <c r="Y570" s="59" t="s">
        <v>4920</v>
      </c>
      <c r="Z570" s="46"/>
      <c r="AA570" s="46"/>
      <c r="AB570" s="1">
        <v>-25</v>
      </c>
      <c r="AC570" s="1">
        <v>50</v>
      </c>
      <c r="AG570" s="1" t="s">
        <v>2481</v>
      </c>
      <c r="AI570" s="26">
        <v>652253.69999999995</v>
      </c>
      <c r="AJ570" s="26">
        <v>5772979.7999999998</v>
      </c>
      <c r="AL570">
        <v>10</v>
      </c>
      <c r="AM570">
        <v>50</v>
      </c>
      <c r="AN570" s="1" t="s">
        <v>3316</v>
      </c>
      <c r="AO570" s="21" t="s">
        <v>3262</v>
      </c>
      <c r="AP570" s="21" t="s">
        <v>3263</v>
      </c>
      <c r="AQ570" s="21" t="s">
        <v>3258</v>
      </c>
      <c r="AR570" s="21" t="s">
        <v>3669</v>
      </c>
      <c r="AS570" s="21"/>
      <c r="AT570" s="29"/>
      <c r="AU570"/>
      <c r="AW570" s="28" t="s">
        <v>3260</v>
      </c>
      <c r="AX570" s="21" t="s">
        <v>3264</v>
      </c>
    </row>
    <row r="571" spans="1:50" ht="43.2" x14ac:dyDescent="0.3">
      <c r="A571" s="18" t="s">
        <v>2348</v>
      </c>
      <c r="B571" s="18">
        <v>485</v>
      </c>
      <c r="C571" s="18"/>
      <c r="D571" s="18">
        <v>0.03</v>
      </c>
      <c r="E571" s="18"/>
      <c r="F571" s="18"/>
      <c r="G571" s="18"/>
      <c r="H571" s="7">
        <v>41368.458333333336</v>
      </c>
      <c r="I571" s="7"/>
      <c r="J571" s="1" t="s">
        <v>27</v>
      </c>
      <c r="K571" s="1" t="s">
        <v>1875</v>
      </c>
      <c r="L571" s="1" t="s">
        <v>360</v>
      </c>
      <c r="M571" s="1" t="s">
        <v>360</v>
      </c>
      <c r="N571" s="1" t="s">
        <v>15</v>
      </c>
      <c r="O571" s="1" t="str">
        <f t="shared" si="51"/>
        <v>STHF04 [degC]</v>
      </c>
      <c r="Q571" s="57" t="s">
        <v>5035</v>
      </c>
      <c r="R571" s="1" t="s">
        <v>4571</v>
      </c>
      <c r="S571" s="46" t="s">
        <v>4421</v>
      </c>
      <c r="T571" s="46"/>
      <c r="U571" t="s">
        <v>4422</v>
      </c>
      <c r="V571" s="1" t="s">
        <v>4543</v>
      </c>
      <c r="X571" s="46" t="s">
        <v>4553</v>
      </c>
      <c r="Y571" s="59" t="s">
        <v>4818</v>
      </c>
      <c r="Z571" s="46"/>
      <c r="AA571" s="46"/>
      <c r="AB571" s="1">
        <v>-25</v>
      </c>
      <c r="AC571" s="1">
        <v>50</v>
      </c>
      <c r="AG571" s="1" t="s">
        <v>2482</v>
      </c>
      <c r="AI571">
        <v>652239.41360358603</v>
      </c>
      <c r="AJ571">
        <v>5772981.6241661599</v>
      </c>
      <c r="AL571">
        <v>10</v>
      </c>
      <c r="AM571">
        <v>50</v>
      </c>
      <c r="AN571" s="1" t="s">
        <v>3316</v>
      </c>
      <c r="AO571" s="21" t="s">
        <v>3262</v>
      </c>
      <c r="AP571" s="21" t="s">
        <v>3263</v>
      </c>
      <c r="AQ571" s="21" t="s">
        <v>3258</v>
      </c>
      <c r="AR571" s="21" t="s">
        <v>3669</v>
      </c>
      <c r="AS571" s="21"/>
      <c r="AT571" s="29"/>
      <c r="AU571"/>
      <c r="AW571" s="28" t="s">
        <v>3260</v>
      </c>
      <c r="AX571" s="21" t="s">
        <v>3264</v>
      </c>
    </row>
    <row r="572" spans="1:50" ht="43.2" x14ac:dyDescent="0.3">
      <c r="A572" s="18" t="s">
        <v>2349</v>
      </c>
      <c r="B572" s="18">
        <v>486</v>
      </c>
      <c r="C572" s="18"/>
      <c r="D572" s="18">
        <v>0.03</v>
      </c>
      <c r="E572" s="18"/>
      <c r="F572" s="18"/>
      <c r="G572" s="18"/>
      <c r="H572" s="7">
        <v>41368.458333333336</v>
      </c>
      <c r="I572" s="7"/>
      <c r="J572" s="1" t="s">
        <v>27</v>
      </c>
      <c r="K572" s="1" t="s">
        <v>1875</v>
      </c>
      <c r="L572" s="1" t="s">
        <v>361</v>
      </c>
      <c r="M572" s="1" t="s">
        <v>361</v>
      </c>
      <c r="N572" s="1" t="s">
        <v>15</v>
      </c>
      <c r="O572" s="1" t="str">
        <f t="shared" si="51"/>
        <v>STHF05 [degC]</v>
      </c>
      <c r="Q572" s="57" t="s">
        <v>5036</v>
      </c>
      <c r="R572" s="1" t="s">
        <v>4571</v>
      </c>
      <c r="S572" s="46" t="s">
        <v>4421</v>
      </c>
      <c r="T572" s="46"/>
      <c r="U572" t="s">
        <v>4422</v>
      </c>
      <c r="V572" s="1" t="s">
        <v>4543</v>
      </c>
      <c r="X572" s="46" t="s">
        <v>4554</v>
      </c>
      <c r="Y572" s="59" t="s">
        <v>4844</v>
      </c>
      <c r="Z572" s="46"/>
      <c r="AA572" s="46"/>
      <c r="AB572" s="1">
        <v>-25</v>
      </c>
      <c r="AC572" s="1">
        <v>50</v>
      </c>
      <c r="AG572" s="1" t="s">
        <v>2483</v>
      </c>
      <c r="AI572">
        <v>652253.02644331194</v>
      </c>
      <c r="AJ572">
        <v>5772973.8454005998</v>
      </c>
      <c r="AL572">
        <v>10</v>
      </c>
      <c r="AM572">
        <v>50</v>
      </c>
      <c r="AN572" s="1" t="s">
        <v>3316</v>
      </c>
      <c r="AO572" s="21" t="s">
        <v>3262</v>
      </c>
      <c r="AP572" s="21" t="s">
        <v>3263</v>
      </c>
      <c r="AQ572" s="21" t="s">
        <v>3258</v>
      </c>
      <c r="AR572" s="21" t="s">
        <v>3669</v>
      </c>
      <c r="AS572" s="21"/>
      <c r="AT572" s="29"/>
      <c r="AU572"/>
      <c r="AW572" s="28" t="s">
        <v>3260</v>
      </c>
      <c r="AX572" s="21" t="s">
        <v>3264</v>
      </c>
    </row>
    <row r="573" spans="1:50" ht="43.2" x14ac:dyDescent="0.3">
      <c r="A573" s="18" t="s">
        <v>2350</v>
      </c>
      <c r="B573" s="18">
        <v>487</v>
      </c>
      <c r="C573" s="18"/>
      <c r="D573" s="18">
        <v>0.03</v>
      </c>
      <c r="E573" s="18"/>
      <c r="F573" s="18"/>
      <c r="G573" s="18"/>
      <c r="H573" s="19">
        <v>41808.736111111109</v>
      </c>
      <c r="I573" s="7"/>
      <c r="J573" s="1" t="s">
        <v>34</v>
      </c>
      <c r="K573" s="1" t="s">
        <v>1872</v>
      </c>
      <c r="L573" t="s">
        <v>1513</v>
      </c>
      <c r="M573" s="1" t="s">
        <v>362</v>
      </c>
      <c r="N573" s="1" t="s">
        <v>15</v>
      </c>
      <c r="O573" s="1" t="str">
        <f t="shared" ref="O573:O636" si="55">CONCATENATE(M573," [",N573,"]")</f>
        <v>STHF06 [degC]</v>
      </c>
      <c r="Q573" s="57" t="s">
        <v>5037</v>
      </c>
      <c r="R573" s="1" t="s">
        <v>5047</v>
      </c>
      <c r="S573" s="46" t="s">
        <v>4421</v>
      </c>
      <c r="T573" s="46"/>
      <c r="U573" t="s">
        <v>4422</v>
      </c>
      <c r="V573" s="1" t="s">
        <v>4543</v>
      </c>
      <c r="X573" s="46" t="s">
        <v>4555</v>
      </c>
      <c r="Y573" s="59" t="s">
        <v>4921</v>
      </c>
      <c r="AB573" s="1">
        <v>-25</v>
      </c>
      <c r="AC573" s="1">
        <v>50</v>
      </c>
      <c r="AG573" s="1" t="s">
        <v>2484</v>
      </c>
      <c r="AI573">
        <v>652237.07203640195</v>
      </c>
      <c r="AJ573">
        <v>5773016.7833927302</v>
      </c>
      <c r="AL573">
        <v>10</v>
      </c>
      <c r="AM573">
        <v>50</v>
      </c>
      <c r="AN573" s="1" t="s">
        <v>3316</v>
      </c>
      <c r="AO573" s="21" t="s">
        <v>3262</v>
      </c>
      <c r="AP573" s="21" t="s">
        <v>3263</v>
      </c>
      <c r="AQ573" s="21" t="s">
        <v>3258</v>
      </c>
      <c r="AR573" s="21" t="s">
        <v>3669</v>
      </c>
      <c r="AS573" s="21"/>
      <c r="AT573" s="29"/>
      <c r="AU573"/>
      <c r="AW573" s="28" t="s">
        <v>3260</v>
      </c>
      <c r="AX573" s="21" t="s">
        <v>3264</v>
      </c>
    </row>
    <row r="574" spans="1:50" ht="43.2" x14ac:dyDescent="0.3">
      <c r="A574" s="18" t="s">
        <v>2350</v>
      </c>
      <c r="B574" s="18">
        <v>488</v>
      </c>
      <c r="C574" s="18"/>
      <c r="D574" s="18">
        <v>0.03</v>
      </c>
      <c r="E574" s="18"/>
      <c r="F574" s="18"/>
      <c r="G574" s="18"/>
      <c r="H574" s="7">
        <v>41368.458333333336</v>
      </c>
      <c r="I574" s="19">
        <v>41733.326388888891</v>
      </c>
      <c r="J574" s="1" t="s">
        <v>27</v>
      </c>
      <c r="K574" s="1" t="s">
        <v>1875</v>
      </c>
      <c r="L574" s="1" t="s">
        <v>1513</v>
      </c>
      <c r="M574" s="1" t="s">
        <v>362</v>
      </c>
      <c r="N574" s="1" t="s">
        <v>15</v>
      </c>
      <c r="O574" s="1" t="str">
        <f t="shared" si="55"/>
        <v>STHF06 [degC]</v>
      </c>
      <c r="Q574" s="57" t="s">
        <v>5037</v>
      </c>
      <c r="R574" s="1" t="s">
        <v>4571</v>
      </c>
      <c r="S574" s="46" t="s">
        <v>4421</v>
      </c>
      <c r="T574" s="46"/>
      <c r="U574" t="s">
        <v>4422</v>
      </c>
      <c r="V574" s="1" t="s">
        <v>4543</v>
      </c>
      <c r="X574" s="46" t="s">
        <v>4555</v>
      </c>
      <c r="Y574" s="59" t="s">
        <v>4922</v>
      </c>
      <c r="Z574" s="46"/>
      <c r="AA574" s="46"/>
      <c r="AB574" s="1">
        <v>-25</v>
      </c>
      <c r="AC574" s="1">
        <v>50</v>
      </c>
      <c r="AG574" s="1" t="s">
        <v>2484</v>
      </c>
      <c r="AI574" s="1">
        <v>652238.6</v>
      </c>
      <c r="AJ574" s="1">
        <v>5772971.5999999996</v>
      </c>
      <c r="AL574">
        <v>10</v>
      </c>
      <c r="AM574">
        <v>50</v>
      </c>
      <c r="AN574" s="1" t="s">
        <v>3316</v>
      </c>
      <c r="AO574" s="21" t="s">
        <v>3262</v>
      </c>
      <c r="AP574" s="21" t="s">
        <v>3263</v>
      </c>
      <c r="AQ574" s="21" t="s">
        <v>3258</v>
      </c>
      <c r="AR574" s="21" t="s">
        <v>3669</v>
      </c>
      <c r="AS574" s="21"/>
      <c r="AT574" s="29"/>
      <c r="AU574"/>
      <c r="AW574" s="28" t="s">
        <v>3260</v>
      </c>
      <c r="AX574" s="21" t="s">
        <v>3264</v>
      </c>
    </row>
    <row r="575" spans="1:50" ht="43.2" x14ac:dyDescent="0.3">
      <c r="A575" s="18" t="s">
        <v>2351</v>
      </c>
      <c r="B575" s="18">
        <v>489</v>
      </c>
      <c r="C575" s="18"/>
      <c r="D575" s="18">
        <v>0.4</v>
      </c>
      <c r="E575" s="18"/>
      <c r="F575" s="18"/>
      <c r="G575" s="18"/>
      <c r="H575" s="7">
        <v>41368.458333333336</v>
      </c>
      <c r="I575" s="7"/>
      <c r="J575" s="1" t="s">
        <v>27</v>
      </c>
      <c r="K575" s="1" t="s">
        <v>1875</v>
      </c>
      <c r="L575" s="1" t="s">
        <v>363</v>
      </c>
      <c r="M575" s="1" t="s">
        <v>363</v>
      </c>
      <c r="N575" s="1" t="s">
        <v>15</v>
      </c>
      <c r="O575" s="1" t="str">
        <f t="shared" si="55"/>
        <v>STa040 [degC]</v>
      </c>
      <c r="Q575" s="57" t="s">
        <v>5038</v>
      </c>
      <c r="R575" s="1" t="s">
        <v>4571</v>
      </c>
      <c r="S575" s="46" t="s">
        <v>4421</v>
      </c>
      <c r="T575" s="46"/>
      <c r="U575" t="s">
        <v>4422</v>
      </c>
      <c r="V575" s="1" t="s">
        <v>4543</v>
      </c>
      <c r="X575" s="1" t="s">
        <v>4547</v>
      </c>
      <c r="Y575" s="18" t="s">
        <v>4816</v>
      </c>
      <c r="AB575" s="1">
        <v>-25</v>
      </c>
      <c r="AC575" s="1">
        <v>50</v>
      </c>
      <c r="AG575" s="1" t="s">
        <v>364</v>
      </c>
      <c r="AI575" s="1">
        <v>652246.6</v>
      </c>
      <c r="AJ575" s="1">
        <v>5772967.9000000004</v>
      </c>
      <c r="AL575">
        <v>20</v>
      </c>
      <c r="AM575">
        <v>50</v>
      </c>
      <c r="AN575" s="1" t="s">
        <v>3316</v>
      </c>
      <c r="AO575" s="21" t="s">
        <v>3262</v>
      </c>
      <c r="AP575" s="21" t="s">
        <v>3263</v>
      </c>
      <c r="AQ575" s="21" t="s">
        <v>3258</v>
      </c>
      <c r="AR575" s="21" t="s">
        <v>3669</v>
      </c>
      <c r="AS575" s="21"/>
      <c r="AT575" s="29"/>
      <c r="AU575"/>
      <c r="AW575" s="28" t="s">
        <v>3260</v>
      </c>
      <c r="AX575" s="21" t="s">
        <v>3264</v>
      </c>
    </row>
    <row r="576" spans="1:50" ht="43.2" x14ac:dyDescent="0.3">
      <c r="A576" s="18" t="s">
        <v>2352</v>
      </c>
      <c r="B576" s="18">
        <v>490</v>
      </c>
      <c r="C576" s="18"/>
      <c r="D576" s="18">
        <v>0.4</v>
      </c>
      <c r="E576" s="18"/>
      <c r="F576" s="18"/>
      <c r="G576" s="18"/>
      <c r="H576" s="7">
        <v>41368.458333333336</v>
      </c>
      <c r="I576" s="7"/>
      <c r="J576" s="1" t="s">
        <v>27</v>
      </c>
      <c r="K576" s="1" t="s">
        <v>1875</v>
      </c>
      <c r="L576" s="1" t="s">
        <v>364</v>
      </c>
      <c r="M576" s="1" t="s">
        <v>364</v>
      </c>
      <c r="N576" s="1" t="s">
        <v>15</v>
      </c>
      <c r="O576" s="1" t="str">
        <f t="shared" si="55"/>
        <v>STb040 [degC]</v>
      </c>
      <c r="Q576" s="57" t="s">
        <v>5039</v>
      </c>
      <c r="R576" s="1" t="s">
        <v>4571</v>
      </c>
      <c r="S576" s="46" t="s">
        <v>4421</v>
      </c>
      <c r="T576" s="46"/>
      <c r="U576" t="s">
        <v>4422</v>
      </c>
      <c r="V576" s="1" t="s">
        <v>4543</v>
      </c>
      <c r="X576" s="1" t="s">
        <v>4548</v>
      </c>
      <c r="Y576" s="18" t="s">
        <v>4817</v>
      </c>
      <c r="AB576" s="1">
        <v>-25</v>
      </c>
      <c r="AC576" s="1">
        <v>50</v>
      </c>
      <c r="AG576" s="1" t="s">
        <v>363</v>
      </c>
      <c r="AI576" s="1">
        <v>652247.6</v>
      </c>
      <c r="AJ576" s="1">
        <v>5772981.9000000004</v>
      </c>
      <c r="AL576">
        <v>20</v>
      </c>
      <c r="AM576">
        <v>50</v>
      </c>
      <c r="AN576" s="1" t="s">
        <v>3316</v>
      </c>
      <c r="AO576" s="21" t="s">
        <v>3262</v>
      </c>
      <c r="AP576" s="21" t="s">
        <v>3263</v>
      </c>
      <c r="AQ576" s="21" t="s">
        <v>3258</v>
      </c>
      <c r="AR576" s="21" t="s">
        <v>3669</v>
      </c>
      <c r="AS576" s="21"/>
      <c r="AT576" s="29"/>
      <c r="AU576"/>
      <c r="AW576" s="28" t="s">
        <v>3260</v>
      </c>
      <c r="AX576" s="21" t="s">
        <v>3264</v>
      </c>
    </row>
    <row r="577" spans="1:50" ht="43.2" x14ac:dyDescent="0.3">
      <c r="A577" s="18" t="s">
        <v>2353</v>
      </c>
      <c r="B577" s="18">
        <v>491</v>
      </c>
      <c r="C577" s="18"/>
      <c r="D577" s="18">
        <v>0.5</v>
      </c>
      <c r="E577" s="18"/>
      <c r="F577" s="18"/>
      <c r="G577" s="18"/>
      <c r="H577" s="7">
        <v>41368.458333333336</v>
      </c>
      <c r="I577" s="7"/>
      <c r="J577" s="1" t="s">
        <v>27</v>
      </c>
      <c r="K577" s="1" t="s">
        <v>1875</v>
      </c>
      <c r="L577" s="1" t="s">
        <v>365</v>
      </c>
      <c r="M577" s="1" t="s">
        <v>365</v>
      </c>
      <c r="N577" s="1" t="s">
        <v>15</v>
      </c>
      <c r="O577" s="1" t="str">
        <f t="shared" si="55"/>
        <v>STa050 [degC]</v>
      </c>
      <c r="Q577" s="57" t="s">
        <v>5040</v>
      </c>
      <c r="R577" s="1" t="s">
        <v>4571</v>
      </c>
      <c r="S577" s="46" t="s">
        <v>4421</v>
      </c>
      <c r="T577" s="46"/>
      <c r="U577" t="s">
        <v>4422</v>
      </c>
      <c r="V577" s="1" t="s">
        <v>4543</v>
      </c>
      <c r="X577" s="1" t="s">
        <v>4547</v>
      </c>
      <c r="Y577" s="18" t="s">
        <v>4816</v>
      </c>
      <c r="AB577" s="1">
        <v>-10</v>
      </c>
      <c r="AC577" s="1">
        <v>30</v>
      </c>
      <c r="AG577" s="1" t="s">
        <v>366</v>
      </c>
      <c r="AI577" s="1">
        <v>652246.6</v>
      </c>
      <c r="AJ577" s="1">
        <v>5772967.9000000004</v>
      </c>
      <c r="AL577">
        <v>20</v>
      </c>
      <c r="AM577">
        <v>50</v>
      </c>
      <c r="AN577" s="1" t="s">
        <v>3316</v>
      </c>
      <c r="AO577" s="21" t="s">
        <v>3262</v>
      </c>
      <c r="AP577" s="21" t="s">
        <v>3263</v>
      </c>
      <c r="AQ577" s="21" t="s">
        <v>3258</v>
      </c>
      <c r="AR577" s="21" t="s">
        <v>3667</v>
      </c>
      <c r="AS577" s="21"/>
      <c r="AT577" s="29"/>
      <c r="AU577"/>
      <c r="AW577" s="28" t="s">
        <v>3260</v>
      </c>
      <c r="AX577" s="21" t="s">
        <v>3264</v>
      </c>
    </row>
    <row r="578" spans="1:50" ht="43.2" x14ac:dyDescent="0.3">
      <c r="A578" s="18" t="s">
        <v>2354</v>
      </c>
      <c r="B578" s="18">
        <v>492</v>
      </c>
      <c r="C578" s="18"/>
      <c r="D578" s="18">
        <v>0.5</v>
      </c>
      <c r="E578" s="18"/>
      <c r="F578" s="18"/>
      <c r="G578" s="18"/>
      <c r="H578" s="7">
        <v>41368.458333333336</v>
      </c>
      <c r="I578" s="7"/>
      <c r="J578" s="1" t="s">
        <v>27</v>
      </c>
      <c r="K578" s="1" t="s">
        <v>1875</v>
      </c>
      <c r="L578" s="1" t="s">
        <v>366</v>
      </c>
      <c r="M578" s="1" t="s">
        <v>366</v>
      </c>
      <c r="N578" s="1" t="s">
        <v>15</v>
      </c>
      <c r="O578" s="1" t="str">
        <f t="shared" si="55"/>
        <v>STb050 [degC]</v>
      </c>
      <c r="Q578" s="57" t="s">
        <v>5041</v>
      </c>
      <c r="R578" s="1" t="s">
        <v>4571</v>
      </c>
      <c r="S578" s="46" t="s">
        <v>4421</v>
      </c>
      <c r="T578" s="46"/>
      <c r="U578" t="s">
        <v>4422</v>
      </c>
      <c r="V578" s="1" t="s">
        <v>4543</v>
      </c>
      <c r="X578" s="1" t="s">
        <v>4548</v>
      </c>
      <c r="Y578" s="18" t="s">
        <v>4817</v>
      </c>
      <c r="AB578" s="1">
        <v>-10</v>
      </c>
      <c r="AC578" s="1">
        <v>30</v>
      </c>
      <c r="AG578" s="1" t="s">
        <v>365</v>
      </c>
      <c r="AI578" s="1">
        <v>652247.6</v>
      </c>
      <c r="AJ578" s="1">
        <v>5772981.9000000004</v>
      </c>
      <c r="AL578">
        <v>20</v>
      </c>
      <c r="AM578">
        <v>50</v>
      </c>
      <c r="AN578" s="1" t="s">
        <v>3316</v>
      </c>
      <c r="AO578" s="21" t="s">
        <v>3262</v>
      </c>
      <c r="AP578" s="21" t="s">
        <v>3263</v>
      </c>
      <c r="AQ578" s="21" t="s">
        <v>3258</v>
      </c>
      <c r="AR578" s="21" t="s">
        <v>3667</v>
      </c>
      <c r="AS578" s="21"/>
      <c r="AT578" s="29"/>
      <c r="AU578"/>
      <c r="AW578" s="28" t="s">
        <v>3260</v>
      </c>
      <c r="AX578" s="21" t="s">
        <v>3264</v>
      </c>
    </row>
    <row r="579" spans="1:50" ht="43.2" x14ac:dyDescent="0.3">
      <c r="A579" s="18" t="s">
        <v>2355</v>
      </c>
      <c r="B579" s="18">
        <v>493</v>
      </c>
      <c r="C579" s="18"/>
      <c r="D579" s="18">
        <v>0.05</v>
      </c>
      <c r="E579" s="18"/>
      <c r="F579" s="18"/>
      <c r="G579" s="18"/>
      <c r="H579" s="7">
        <v>41368.458333333336</v>
      </c>
      <c r="I579" s="7"/>
      <c r="J579" s="1" t="s">
        <v>27</v>
      </c>
      <c r="K579" s="1" t="s">
        <v>1875</v>
      </c>
      <c r="L579" s="1" t="s">
        <v>367</v>
      </c>
      <c r="M579" s="1" t="s">
        <v>367</v>
      </c>
      <c r="N579" s="1" t="s">
        <v>15</v>
      </c>
      <c r="O579" s="1" t="str">
        <f t="shared" si="55"/>
        <v>STa005 [degC]</v>
      </c>
      <c r="Q579" s="57" t="s">
        <v>5042</v>
      </c>
      <c r="R579" s="1" t="s">
        <v>4571</v>
      </c>
      <c r="S579" s="46" t="s">
        <v>4421</v>
      </c>
      <c r="T579" s="46"/>
      <c r="U579" t="s">
        <v>4422</v>
      </c>
      <c r="V579" s="1" t="s">
        <v>4543</v>
      </c>
      <c r="X579" s="1" t="s">
        <v>4547</v>
      </c>
      <c r="Y579" s="18" t="s">
        <v>4816</v>
      </c>
      <c r="AB579" s="1">
        <v>-25</v>
      </c>
      <c r="AC579" s="1">
        <v>50</v>
      </c>
      <c r="AG579" s="1" t="s">
        <v>368</v>
      </c>
      <c r="AI579" s="1">
        <v>652246.6</v>
      </c>
      <c r="AJ579" s="1">
        <v>5772967.9000000004</v>
      </c>
      <c r="AL579">
        <v>10</v>
      </c>
      <c r="AM579">
        <v>50</v>
      </c>
      <c r="AN579" s="1" t="s">
        <v>3316</v>
      </c>
      <c r="AO579" s="21" t="s">
        <v>3262</v>
      </c>
      <c r="AP579" s="21" t="s">
        <v>3263</v>
      </c>
      <c r="AQ579" s="21" t="s">
        <v>3258</v>
      </c>
      <c r="AR579" s="21" t="s">
        <v>3669</v>
      </c>
      <c r="AS579" s="21"/>
      <c r="AT579" s="29"/>
      <c r="AU579"/>
      <c r="AW579" s="28" t="s">
        <v>3260</v>
      </c>
      <c r="AX579" s="21" t="s">
        <v>3264</v>
      </c>
    </row>
    <row r="580" spans="1:50" ht="43.2" x14ac:dyDescent="0.3">
      <c r="A580" s="18" t="s">
        <v>2356</v>
      </c>
      <c r="B580" s="18">
        <v>494</v>
      </c>
      <c r="C580" s="18"/>
      <c r="D580" s="18">
        <v>0.05</v>
      </c>
      <c r="E580" s="18"/>
      <c r="F580" s="18"/>
      <c r="G580" s="18"/>
      <c r="H580" s="7">
        <v>41368.458333333336</v>
      </c>
      <c r="I580" s="7"/>
      <c r="J580" s="1" t="s">
        <v>27</v>
      </c>
      <c r="K580" s="1" t="s">
        <v>1875</v>
      </c>
      <c r="L580" s="1" t="s">
        <v>368</v>
      </c>
      <c r="M580" s="1" t="s">
        <v>368</v>
      </c>
      <c r="N580" s="1" t="s">
        <v>15</v>
      </c>
      <c r="O580" s="1" t="str">
        <f t="shared" si="55"/>
        <v>STb005 [degC]</v>
      </c>
      <c r="Q580" s="57" t="s">
        <v>5043</v>
      </c>
      <c r="R580" s="1" t="s">
        <v>4571</v>
      </c>
      <c r="S580" s="46" t="s">
        <v>4421</v>
      </c>
      <c r="T580" s="46"/>
      <c r="U580" t="s">
        <v>4422</v>
      </c>
      <c r="V580" s="1" t="s">
        <v>4543</v>
      </c>
      <c r="X580" s="1" t="s">
        <v>4548</v>
      </c>
      <c r="Y580" s="18" t="s">
        <v>4817</v>
      </c>
      <c r="AB580" s="1">
        <v>-25</v>
      </c>
      <c r="AC580" s="1">
        <v>50</v>
      </c>
      <c r="AG580" s="1" t="s">
        <v>367</v>
      </c>
      <c r="AI580" s="1">
        <v>652247.6</v>
      </c>
      <c r="AJ580" s="1">
        <v>5772981.9000000004</v>
      </c>
      <c r="AL580">
        <v>10</v>
      </c>
      <c r="AM580">
        <v>50</v>
      </c>
      <c r="AN580" s="1" t="s">
        <v>3316</v>
      </c>
      <c r="AO580" s="21" t="s">
        <v>3262</v>
      </c>
      <c r="AP580" s="21" t="s">
        <v>3263</v>
      </c>
      <c r="AQ580" s="21" t="s">
        <v>3258</v>
      </c>
      <c r="AR580" s="21" t="s">
        <v>3669</v>
      </c>
      <c r="AS580" s="21"/>
      <c r="AT580" s="29"/>
      <c r="AU580"/>
      <c r="AW580" s="28" t="s">
        <v>3260</v>
      </c>
      <c r="AX580" s="21" t="s">
        <v>3264</v>
      </c>
    </row>
    <row r="581" spans="1:50" ht="43.2" x14ac:dyDescent="0.3">
      <c r="A581" s="18" t="s">
        <v>2357</v>
      </c>
      <c r="B581" s="18">
        <v>495</v>
      </c>
      <c r="C581" s="18"/>
      <c r="D581" s="18">
        <v>0.8</v>
      </c>
      <c r="E581" s="18"/>
      <c r="F581" s="18"/>
      <c r="G581" s="18"/>
      <c r="H581" s="7">
        <v>41368.458333333336</v>
      </c>
      <c r="I581" s="7"/>
      <c r="J581" s="1" t="s">
        <v>27</v>
      </c>
      <c r="K581" s="1" t="s">
        <v>1875</v>
      </c>
      <c r="L581" s="1" t="s">
        <v>1514</v>
      </c>
      <c r="M581" s="1" t="s">
        <v>369</v>
      </c>
      <c r="N581" s="1" t="s">
        <v>15</v>
      </c>
      <c r="O581" s="1" t="str">
        <f t="shared" si="55"/>
        <v>STa080 [degC]</v>
      </c>
      <c r="Q581" s="57" t="s">
        <v>5044</v>
      </c>
      <c r="R581" s="1" t="s">
        <v>4571</v>
      </c>
      <c r="S581" s="46" t="s">
        <v>4421</v>
      </c>
      <c r="T581" s="46"/>
      <c r="U581" t="s">
        <v>4422</v>
      </c>
      <c r="V581" s="1" t="s">
        <v>4543</v>
      </c>
      <c r="X581" s="1" t="s">
        <v>4547</v>
      </c>
      <c r="Y581" s="18" t="s">
        <v>4816</v>
      </c>
      <c r="AB581" s="1">
        <v>-10</v>
      </c>
      <c r="AC581" s="1">
        <v>30</v>
      </c>
      <c r="AG581" s="1" t="s">
        <v>370</v>
      </c>
      <c r="AI581" s="1">
        <v>652246.6</v>
      </c>
      <c r="AJ581" s="1">
        <v>5772967.9000000004</v>
      </c>
      <c r="AL581">
        <v>20</v>
      </c>
      <c r="AM581">
        <v>50</v>
      </c>
      <c r="AN581" s="1" t="s">
        <v>3316</v>
      </c>
      <c r="AO581" s="21" t="s">
        <v>3262</v>
      </c>
      <c r="AP581" s="21" t="s">
        <v>3263</v>
      </c>
      <c r="AQ581" s="21" t="s">
        <v>3258</v>
      </c>
      <c r="AR581" s="21" t="s">
        <v>3667</v>
      </c>
      <c r="AS581" s="21"/>
      <c r="AT581" s="29"/>
      <c r="AU581"/>
      <c r="AW581" s="28" t="s">
        <v>3260</v>
      </c>
      <c r="AX581" s="21" t="s">
        <v>3264</v>
      </c>
    </row>
    <row r="582" spans="1:50" ht="43.2" x14ac:dyDescent="0.3">
      <c r="A582" s="18" t="s">
        <v>2358</v>
      </c>
      <c r="B582" s="18">
        <v>496</v>
      </c>
      <c r="C582" s="18"/>
      <c r="D582" s="18">
        <v>0.8</v>
      </c>
      <c r="E582" s="18"/>
      <c r="F582" s="18"/>
      <c r="G582" s="18"/>
      <c r="H582" s="7">
        <v>41368.458333333336</v>
      </c>
      <c r="I582" s="7"/>
      <c r="J582" s="1" t="s">
        <v>27</v>
      </c>
      <c r="K582" s="1" t="s">
        <v>1875</v>
      </c>
      <c r="L582" s="1" t="s">
        <v>1515</v>
      </c>
      <c r="M582" s="1" t="s">
        <v>370</v>
      </c>
      <c r="N582" s="1" t="s">
        <v>15</v>
      </c>
      <c r="O582" s="1" t="str">
        <f t="shared" si="55"/>
        <v>STb080 [degC]</v>
      </c>
      <c r="Q582" s="57" t="s">
        <v>5045</v>
      </c>
      <c r="R582" s="1" t="s">
        <v>4571</v>
      </c>
      <c r="S582" s="46" t="s">
        <v>4421</v>
      </c>
      <c r="T582" s="46"/>
      <c r="U582" t="s">
        <v>4422</v>
      </c>
      <c r="V582" s="1" t="s">
        <v>4543</v>
      </c>
      <c r="X582" s="1" t="s">
        <v>4548</v>
      </c>
      <c r="Y582" s="18" t="s">
        <v>4817</v>
      </c>
      <c r="AB582" s="1">
        <v>-10</v>
      </c>
      <c r="AC582" s="1">
        <v>30</v>
      </c>
      <c r="AG582" s="1" t="s">
        <v>369</v>
      </c>
      <c r="AI582" s="1">
        <v>652247.6</v>
      </c>
      <c r="AJ582" s="1">
        <v>5772981.9000000004</v>
      </c>
      <c r="AL582">
        <v>20</v>
      </c>
      <c r="AM582">
        <v>50</v>
      </c>
      <c r="AN582" s="1" t="s">
        <v>3316</v>
      </c>
      <c r="AO582" s="21" t="s">
        <v>3262</v>
      </c>
      <c r="AP582" s="21" t="s">
        <v>3263</v>
      </c>
      <c r="AQ582" s="21" t="s">
        <v>3258</v>
      </c>
      <c r="AR582" s="21" t="s">
        <v>3667</v>
      </c>
      <c r="AS582" s="21"/>
      <c r="AT582" s="29"/>
      <c r="AU582"/>
      <c r="AW582" s="28" t="s">
        <v>3260</v>
      </c>
      <c r="AX582" s="21" t="s">
        <v>3264</v>
      </c>
    </row>
    <row r="583" spans="1:50" ht="28.8" x14ac:dyDescent="0.3">
      <c r="A583" s="18" t="s">
        <v>2496</v>
      </c>
      <c r="B583" s="18">
        <v>497</v>
      </c>
      <c r="C583" s="18"/>
      <c r="D583" s="18">
        <v>49</v>
      </c>
      <c r="E583" s="18"/>
      <c r="F583" s="18"/>
      <c r="G583" s="18"/>
      <c r="H583" s="19">
        <v>41816.576388888891</v>
      </c>
      <c r="I583" s="7"/>
      <c r="J583" s="1" t="s">
        <v>3</v>
      </c>
      <c r="K583" s="1" t="s">
        <v>1723</v>
      </c>
      <c r="L583" s="1" t="s">
        <v>3633</v>
      </c>
      <c r="M583" t="s">
        <v>1760</v>
      </c>
      <c r="N583" s="1" t="s">
        <v>456</v>
      </c>
      <c r="O583" s="1" t="str">
        <f t="shared" si="55"/>
        <v>sh50 [g/kg]</v>
      </c>
      <c r="Q583" s="57" t="s">
        <v>4788</v>
      </c>
      <c r="R583" s="1" t="s">
        <v>4573</v>
      </c>
      <c r="S583" s="46" t="s">
        <v>4403</v>
      </c>
      <c r="T583" s="46"/>
      <c r="U583" t="s">
        <v>4523</v>
      </c>
      <c r="V583" s="1" t="s">
        <v>4543</v>
      </c>
      <c r="Y583" s="59" t="s">
        <v>4815</v>
      </c>
      <c r="AA583" s="1" t="s">
        <v>4657</v>
      </c>
      <c r="AF583" s="18" t="s">
        <v>3293</v>
      </c>
      <c r="AI583" s="1">
        <v>652261.80000000005</v>
      </c>
      <c r="AJ583" s="1">
        <v>5772996.2999999998</v>
      </c>
      <c r="AN583" s="1" t="s">
        <v>3316</v>
      </c>
      <c r="AO583" s="21" t="s">
        <v>3262</v>
      </c>
      <c r="AP583" s="21" t="s">
        <v>3263</v>
      </c>
      <c r="AQ583" s="21" t="s">
        <v>3258</v>
      </c>
      <c r="AR583" s="1" t="s">
        <v>3633</v>
      </c>
    </row>
    <row r="584" spans="1:50" ht="28.8" x14ac:dyDescent="0.3">
      <c r="A584" s="18" t="s">
        <v>2473</v>
      </c>
      <c r="B584" s="18">
        <v>498</v>
      </c>
      <c r="C584" s="18"/>
      <c r="D584" s="18">
        <v>8</v>
      </c>
      <c r="E584" s="18"/>
      <c r="F584" s="18"/>
      <c r="G584" s="18"/>
      <c r="H584" s="19">
        <v>41810.388888888891</v>
      </c>
      <c r="I584" s="7"/>
      <c r="J584" s="1" t="s">
        <v>8</v>
      </c>
      <c r="K584" s="1" t="s">
        <v>1878</v>
      </c>
      <c r="L584" s="1" t="s">
        <v>3633</v>
      </c>
      <c r="M584" s="1" t="s">
        <v>1736</v>
      </c>
      <c r="N584" s="1" t="s">
        <v>456</v>
      </c>
      <c r="O584" s="1" t="str">
        <f t="shared" si="55"/>
        <v>sh08 [g/kg]</v>
      </c>
      <c r="Q584" s="57" t="s">
        <v>4789</v>
      </c>
      <c r="R584" s="1" t="s">
        <v>4575</v>
      </c>
      <c r="S584" s="46" t="s">
        <v>4403</v>
      </c>
      <c r="T584" s="46"/>
      <c r="U584" t="s">
        <v>4523</v>
      </c>
      <c r="V584" s="1" t="s">
        <v>4543</v>
      </c>
      <c r="Y584" s="59" t="s">
        <v>4815</v>
      </c>
      <c r="AF584" s="18" t="s">
        <v>3297</v>
      </c>
      <c r="AI584" s="1">
        <v>652261.80000000005</v>
      </c>
      <c r="AJ584" s="1">
        <v>5772996.2999999998</v>
      </c>
      <c r="AN584" s="1" t="s">
        <v>3316</v>
      </c>
      <c r="AO584" s="21" t="s">
        <v>3262</v>
      </c>
      <c r="AP584" s="21" t="s">
        <v>3263</v>
      </c>
      <c r="AQ584" s="21" t="s">
        <v>3258</v>
      </c>
      <c r="AR584" s="1" t="s">
        <v>3633</v>
      </c>
    </row>
    <row r="585" spans="1:50" x14ac:dyDescent="0.3">
      <c r="A585" s="18" t="s">
        <v>371</v>
      </c>
      <c r="B585" s="18">
        <v>499</v>
      </c>
      <c r="C585" s="18"/>
      <c r="D585" s="18">
        <v>49</v>
      </c>
      <c r="E585" s="18"/>
      <c r="F585" s="18"/>
      <c r="G585" s="18"/>
      <c r="H585" s="7">
        <v>41794</v>
      </c>
      <c r="I585" s="7"/>
      <c r="J585" s="1" t="s">
        <v>3</v>
      </c>
      <c r="K585" s="1" t="s">
        <v>1723</v>
      </c>
      <c r="L585" s="1" t="s">
        <v>372</v>
      </c>
      <c r="M585" s="49" t="s">
        <v>1340</v>
      </c>
      <c r="N585" s="1" t="s">
        <v>5</v>
      </c>
      <c r="O585" s="1" t="str">
        <f t="shared" si="55"/>
        <v>Heating_CNR4 [%]</v>
      </c>
      <c r="Q585" s="57" t="s">
        <v>4790</v>
      </c>
      <c r="R585" s="1" t="s">
        <v>4573</v>
      </c>
      <c r="S585" s="46" t="s">
        <v>4406</v>
      </c>
      <c r="T585" s="46" t="s">
        <v>4538</v>
      </c>
      <c r="U585" s="46" t="s">
        <v>4428</v>
      </c>
      <c r="V585" s="1" t="s">
        <v>4543</v>
      </c>
      <c r="W585" s="46"/>
      <c r="X585" s="46" t="s">
        <v>4436</v>
      </c>
      <c r="Y585" s="59" t="s">
        <v>4815</v>
      </c>
      <c r="Z585" s="46"/>
      <c r="AA585" s="46"/>
      <c r="AI585" s="1">
        <v>652261.80000000005</v>
      </c>
      <c r="AJ585" s="1">
        <v>5772996.2999999998</v>
      </c>
      <c r="AN585" s="1" t="s">
        <v>3316</v>
      </c>
      <c r="AO585" s="21" t="s">
        <v>3262</v>
      </c>
      <c r="AP585" s="21" t="s">
        <v>3263</v>
      </c>
      <c r="AQ585" s="21" t="s">
        <v>3258</v>
      </c>
    </row>
    <row r="586" spans="1:50" ht="57.6" x14ac:dyDescent="0.3">
      <c r="A586" s="18" t="s">
        <v>2359</v>
      </c>
      <c r="B586" s="18">
        <v>500</v>
      </c>
      <c r="C586" s="18"/>
      <c r="D586" s="18">
        <v>1.3</v>
      </c>
      <c r="E586" s="18"/>
      <c r="F586" s="18"/>
      <c r="G586" s="18"/>
      <c r="H586" s="19">
        <v>41303.631944444445</v>
      </c>
      <c r="I586" s="7"/>
      <c r="J586" s="1" t="s">
        <v>34</v>
      </c>
      <c r="K586" s="1" t="s">
        <v>1872</v>
      </c>
      <c r="L586" t="s">
        <v>373</v>
      </c>
      <c r="M586" t="s">
        <v>373</v>
      </c>
      <c r="N586" s="1" t="s">
        <v>15</v>
      </c>
      <c r="O586" s="1" t="str">
        <f t="shared" si="55"/>
        <v>stemT_024_3 [degC]</v>
      </c>
      <c r="Q586" s="57" t="s">
        <v>5663</v>
      </c>
      <c r="R586" s="1" t="s">
        <v>5047</v>
      </c>
      <c r="S586" s="46" t="s">
        <v>4600</v>
      </c>
      <c r="T586" s="46"/>
      <c r="U586" s="1" t="s">
        <v>4631</v>
      </c>
      <c r="V586" s="1" t="s">
        <v>4543</v>
      </c>
      <c r="X586" s="1" t="s">
        <v>4632</v>
      </c>
      <c r="Y586" s="1" t="s">
        <v>4908</v>
      </c>
      <c r="AB586" s="1">
        <v>-25</v>
      </c>
      <c r="AC586" s="1">
        <v>50</v>
      </c>
      <c r="AG586" t="s">
        <v>374</v>
      </c>
      <c r="AI586">
        <v>652255.88879999996</v>
      </c>
      <c r="AJ586">
        <v>5773021.1569999997</v>
      </c>
      <c r="AN586" s="1" t="s">
        <v>3316</v>
      </c>
      <c r="AO586" s="21" t="s">
        <v>3262</v>
      </c>
      <c r="AP586" s="21" t="s">
        <v>3263</v>
      </c>
      <c r="AQ586" s="21" t="s">
        <v>3258</v>
      </c>
      <c r="AR586" s="21" t="s">
        <v>4240</v>
      </c>
      <c r="AS586" s="21" t="s">
        <v>3270</v>
      </c>
      <c r="AV586"/>
      <c r="AW586" s="18" t="s">
        <v>3594</v>
      </c>
      <c r="AX586" s="21" t="s">
        <v>3264</v>
      </c>
    </row>
    <row r="587" spans="1:50" ht="40.200000000000003" x14ac:dyDescent="0.3">
      <c r="A587" s="18" t="s">
        <v>2360</v>
      </c>
      <c r="B587" s="18">
        <v>501</v>
      </c>
      <c r="C587" s="18"/>
      <c r="D587" s="18">
        <v>1.3</v>
      </c>
      <c r="E587" s="18"/>
      <c r="F587" s="18"/>
      <c r="G587" s="18"/>
      <c r="H587" s="19">
        <v>41303.631944444445</v>
      </c>
      <c r="I587" s="7"/>
      <c r="J587" s="1" t="s">
        <v>34</v>
      </c>
      <c r="K587" s="1" t="s">
        <v>1872</v>
      </c>
      <c r="L587" t="s">
        <v>374</v>
      </c>
      <c r="M587" t="s">
        <v>374</v>
      </c>
      <c r="N587" s="1" t="s">
        <v>15</v>
      </c>
      <c r="O587" s="1" t="str">
        <f t="shared" si="55"/>
        <v>stemT_024_7 [degC]</v>
      </c>
      <c r="Q587" s="57" t="s">
        <v>5664</v>
      </c>
      <c r="R587" s="1" t="s">
        <v>5047</v>
      </c>
      <c r="S587" s="46" t="s">
        <v>4600</v>
      </c>
      <c r="T587" s="46"/>
      <c r="U587" s="1" t="s">
        <v>4631</v>
      </c>
      <c r="V587" s="1" t="s">
        <v>4543</v>
      </c>
      <c r="X587" s="1" t="s">
        <v>4633</v>
      </c>
      <c r="Y587" s="1" t="s">
        <v>4908</v>
      </c>
      <c r="AB587" s="1">
        <v>-25</v>
      </c>
      <c r="AC587" s="1">
        <v>50</v>
      </c>
      <c r="AG587" t="s">
        <v>373</v>
      </c>
      <c r="AI587">
        <v>652255.88879999996</v>
      </c>
      <c r="AJ587">
        <v>5773021.1569999997</v>
      </c>
      <c r="AN587" s="1" t="s">
        <v>3316</v>
      </c>
      <c r="AO587" s="21" t="s">
        <v>3262</v>
      </c>
      <c r="AP587" s="21" t="s">
        <v>3263</v>
      </c>
      <c r="AQ587" s="21" t="s">
        <v>3258</v>
      </c>
      <c r="AR587" s="21" t="s">
        <v>5942</v>
      </c>
      <c r="AS587" s="21" t="s">
        <v>3270</v>
      </c>
    </row>
    <row r="588" spans="1:50" ht="40.200000000000003" x14ac:dyDescent="0.3">
      <c r="A588" s="18" t="s">
        <v>2361</v>
      </c>
      <c r="B588" s="18">
        <v>502</v>
      </c>
      <c r="C588" s="18"/>
      <c r="D588" s="18">
        <v>1.3</v>
      </c>
      <c r="E588" s="18"/>
      <c r="F588" s="18"/>
      <c r="G588" s="18"/>
      <c r="H588" s="19">
        <v>41303.631944444445</v>
      </c>
      <c r="I588" s="7"/>
      <c r="J588" s="1" t="s">
        <v>34</v>
      </c>
      <c r="K588" s="1" t="s">
        <v>1872</v>
      </c>
      <c r="L588" t="s">
        <v>375</v>
      </c>
      <c r="M588" t="s">
        <v>375</v>
      </c>
      <c r="N588" s="1" t="s">
        <v>15</v>
      </c>
      <c r="O588" s="1" t="str">
        <f t="shared" si="55"/>
        <v>stemT_032_3 [degC]</v>
      </c>
      <c r="Q588" s="57" t="s">
        <v>5665</v>
      </c>
      <c r="R588" s="1" t="s">
        <v>5047</v>
      </c>
      <c r="S588" s="46" t="s">
        <v>4600</v>
      </c>
      <c r="T588" s="46"/>
      <c r="U588" s="1" t="s">
        <v>4631</v>
      </c>
      <c r="V588" s="1" t="s">
        <v>4543</v>
      </c>
      <c r="X588" s="1" t="str">
        <f t="shared" ref="X588:X595" si="56">RIGHT(M588,6)</f>
        <v>_032_3</v>
      </c>
      <c r="Y588" s="1" t="s">
        <v>4902</v>
      </c>
      <c r="AB588" s="1">
        <v>-25</v>
      </c>
      <c r="AC588" s="1">
        <v>50</v>
      </c>
      <c r="AI588">
        <v>652240.36950000003</v>
      </c>
      <c r="AJ588">
        <v>5773016.9800000004</v>
      </c>
      <c r="AN588" s="1" t="s">
        <v>3316</v>
      </c>
      <c r="AO588" s="21" t="s">
        <v>3262</v>
      </c>
      <c r="AP588" s="21" t="s">
        <v>3263</v>
      </c>
      <c r="AQ588" s="21" t="s">
        <v>3258</v>
      </c>
      <c r="AR588" s="21" t="s">
        <v>4240</v>
      </c>
      <c r="AS588" s="21"/>
    </row>
    <row r="589" spans="1:50" ht="40.200000000000003" x14ac:dyDescent="0.3">
      <c r="A589" s="18" t="s">
        <v>2362</v>
      </c>
      <c r="B589" s="18">
        <v>503</v>
      </c>
      <c r="C589" s="18"/>
      <c r="D589" s="18">
        <v>1.3</v>
      </c>
      <c r="E589" s="18"/>
      <c r="F589" s="18"/>
      <c r="G589" s="18"/>
      <c r="H589" s="19">
        <v>41303.631944444445</v>
      </c>
      <c r="I589" s="7"/>
      <c r="J589" s="1" t="s">
        <v>34</v>
      </c>
      <c r="K589" s="1" t="s">
        <v>1872</v>
      </c>
      <c r="L589" t="s">
        <v>376</v>
      </c>
      <c r="M589" t="s">
        <v>376</v>
      </c>
      <c r="N589" s="1" t="s">
        <v>15</v>
      </c>
      <c r="O589" s="1" t="str">
        <f t="shared" si="55"/>
        <v>stemT_032_7 [degC]</v>
      </c>
      <c r="Q589" s="57" t="s">
        <v>5666</v>
      </c>
      <c r="R589" s="1" t="s">
        <v>5047</v>
      </c>
      <c r="S589" s="46" t="s">
        <v>4600</v>
      </c>
      <c r="T589" s="46"/>
      <c r="U589" s="1" t="s">
        <v>4631</v>
      </c>
      <c r="V589" s="1" t="s">
        <v>4543</v>
      </c>
      <c r="X589" s="1" t="str">
        <f t="shared" si="56"/>
        <v>_032_7</v>
      </c>
      <c r="Y589" s="1" t="s">
        <v>4902</v>
      </c>
      <c r="AB589" s="1">
        <v>-25</v>
      </c>
      <c r="AC589" s="1">
        <v>50</v>
      </c>
      <c r="AI589">
        <v>652240.36950000003</v>
      </c>
      <c r="AJ589">
        <v>5773016.9800000004</v>
      </c>
      <c r="AN589" s="1" t="s">
        <v>3316</v>
      </c>
      <c r="AO589" s="21" t="s">
        <v>3262</v>
      </c>
      <c r="AP589" s="21" t="s">
        <v>3263</v>
      </c>
      <c r="AQ589" s="21" t="s">
        <v>3258</v>
      </c>
      <c r="AR589" s="21" t="s">
        <v>5942</v>
      </c>
      <c r="AS589" s="21" t="s">
        <v>3270</v>
      </c>
    </row>
    <row r="590" spans="1:50" ht="40.200000000000003" x14ac:dyDescent="0.3">
      <c r="A590" s="18" t="s">
        <v>2363</v>
      </c>
      <c r="B590" s="18">
        <v>504</v>
      </c>
      <c r="C590" s="18"/>
      <c r="D590" s="18">
        <v>1.3</v>
      </c>
      <c r="E590" s="18"/>
      <c r="F590" s="18"/>
      <c r="G590" s="18"/>
      <c r="H590" s="19">
        <v>41303.631944444445</v>
      </c>
      <c r="I590" s="7"/>
      <c r="J590" s="1" t="s">
        <v>34</v>
      </c>
      <c r="K590" s="1" t="s">
        <v>1872</v>
      </c>
      <c r="L590" s="1" t="s">
        <v>379</v>
      </c>
      <c r="M590" s="1" t="s">
        <v>379</v>
      </c>
      <c r="N590" s="1" t="s">
        <v>15</v>
      </c>
      <c r="O590" s="1" t="str">
        <f t="shared" si="55"/>
        <v>stemT_033_5 [degC]</v>
      </c>
      <c r="Q590" s="57" t="s">
        <v>5667</v>
      </c>
      <c r="R590" s="1" t="s">
        <v>5047</v>
      </c>
      <c r="S590" s="46" t="s">
        <v>4600</v>
      </c>
      <c r="T590" s="46"/>
      <c r="U590" s="1" t="s">
        <v>4631</v>
      </c>
      <c r="V590" s="1" t="s">
        <v>4543</v>
      </c>
      <c r="X590" s="1" t="str">
        <f t="shared" si="56"/>
        <v>_033_5</v>
      </c>
      <c r="Y590" s="1" t="s">
        <v>4857</v>
      </c>
      <c r="AB590" s="1">
        <v>-25</v>
      </c>
      <c r="AC590" s="1">
        <v>50</v>
      </c>
      <c r="AI590">
        <v>652231.84310000006</v>
      </c>
      <c r="AJ590">
        <v>5773023.3090000004</v>
      </c>
      <c r="AN590" s="1" t="s">
        <v>3316</v>
      </c>
      <c r="AO590" s="21" t="s">
        <v>3262</v>
      </c>
      <c r="AP590" s="21" t="s">
        <v>3263</v>
      </c>
      <c r="AQ590" s="21" t="s">
        <v>3258</v>
      </c>
      <c r="AR590" s="21" t="s">
        <v>5942</v>
      </c>
      <c r="AS590" s="21"/>
    </row>
    <row r="591" spans="1:50" ht="40.200000000000003" x14ac:dyDescent="0.3">
      <c r="A591" s="18" t="s">
        <v>2364</v>
      </c>
      <c r="B591" s="18">
        <v>505</v>
      </c>
      <c r="C591" s="18"/>
      <c r="D591" s="18">
        <v>1.3</v>
      </c>
      <c r="E591" s="18"/>
      <c r="F591" s="18"/>
      <c r="G591" s="18"/>
      <c r="H591" s="19">
        <v>41907.534722222219</v>
      </c>
      <c r="I591" s="7"/>
      <c r="J591" s="1" t="s">
        <v>34</v>
      </c>
      <c r="K591" s="1" t="s">
        <v>1872</v>
      </c>
      <c r="L591" t="s">
        <v>1478</v>
      </c>
      <c r="M591" t="s">
        <v>1478</v>
      </c>
      <c r="N591" s="1" t="s">
        <v>15</v>
      </c>
      <c r="O591" s="1" t="str">
        <f t="shared" si="55"/>
        <v>stemT_033_7 [degC]</v>
      </c>
      <c r="Q591" s="57" t="s">
        <v>5668</v>
      </c>
      <c r="R591" s="1" t="s">
        <v>5047</v>
      </c>
      <c r="S591" s="46" t="s">
        <v>4600</v>
      </c>
      <c r="T591" s="46"/>
      <c r="U591" s="1" t="s">
        <v>4631</v>
      </c>
      <c r="V591" s="1" t="s">
        <v>4543</v>
      </c>
      <c r="X591" s="1" t="str">
        <f t="shared" si="56"/>
        <v>_033_7</v>
      </c>
      <c r="Y591" s="1" t="s">
        <v>4857</v>
      </c>
      <c r="AB591" s="1">
        <v>-25</v>
      </c>
      <c r="AC591" s="1">
        <v>50</v>
      </c>
      <c r="AI591">
        <v>652231.84310000006</v>
      </c>
      <c r="AJ591">
        <v>5773023.3090000004</v>
      </c>
      <c r="AN591" s="1" t="s">
        <v>3316</v>
      </c>
      <c r="AO591" s="21" t="s">
        <v>3262</v>
      </c>
      <c r="AP591" s="21" t="s">
        <v>3263</v>
      </c>
      <c r="AQ591" s="21" t="s">
        <v>3258</v>
      </c>
      <c r="AR591" s="21" t="s">
        <v>5942</v>
      </c>
      <c r="AS591" s="21" t="s">
        <v>3270</v>
      </c>
    </row>
    <row r="592" spans="1:50" ht="40.200000000000003" x14ac:dyDescent="0.3">
      <c r="A592" s="18" t="s">
        <v>2365</v>
      </c>
      <c r="B592" s="18">
        <v>506</v>
      </c>
      <c r="C592" s="18"/>
      <c r="D592" s="18">
        <v>1.3</v>
      </c>
      <c r="E592" s="18"/>
      <c r="F592" s="18"/>
      <c r="G592" s="18"/>
      <c r="H592" s="19">
        <v>41303.631944444445</v>
      </c>
      <c r="I592" s="7"/>
      <c r="J592" s="1" t="s">
        <v>34</v>
      </c>
      <c r="K592" s="1" t="s">
        <v>1872</v>
      </c>
      <c r="L592" t="s">
        <v>377</v>
      </c>
      <c r="M592" t="s">
        <v>377</v>
      </c>
      <c r="N592" s="1" t="s">
        <v>15</v>
      </c>
      <c r="O592" s="1" t="str">
        <f t="shared" si="55"/>
        <v>stemT_034_3 [degC]</v>
      </c>
      <c r="Q592" s="57" t="s">
        <v>5669</v>
      </c>
      <c r="R592" s="1" t="s">
        <v>5047</v>
      </c>
      <c r="S592" s="46" t="s">
        <v>4600</v>
      </c>
      <c r="T592" s="46"/>
      <c r="U592" s="1" t="s">
        <v>4631</v>
      </c>
      <c r="V592" s="1" t="s">
        <v>4543</v>
      </c>
      <c r="X592" s="1" t="str">
        <f t="shared" si="56"/>
        <v>_034_3</v>
      </c>
      <c r="Y592" s="1" t="s">
        <v>4909</v>
      </c>
      <c r="AB592" s="1">
        <v>-25</v>
      </c>
      <c r="AC592" s="1">
        <v>50</v>
      </c>
      <c r="AI592">
        <v>652232.67700000003</v>
      </c>
      <c r="AJ592">
        <v>5773023.7860000003</v>
      </c>
      <c r="AN592" s="1" t="s">
        <v>3316</v>
      </c>
      <c r="AO592" s="21" t="s">
        <v>3262</v>
      </c>
      <c r="AP592" s="21" t="s">
        <v>3263</v>
      </c>
      <c r="AQ592" s="21" t="s">
        <v>3258</v>
      </c>
      <c r="AR592" s="21" t="s">
        <v>4240</v>
      </c>
      <c r="AS592" s="21"/>
    </row>
    <row r="593" spans="1:45" ht="40.200000000000003" x14ac:dyDescent="0.3">
      <c r="A593" s="18" t="s">
        <v>2366</v>
      </c>
      <c r="B593" s="18">
        <v>507</v>
      </c>
      <c r="C593" s="18"/>
      <c r="D593" s="18">
        <v>1.3</v>
      </c>
      <c r="E593" s="18"/>
      <c r="F593" s="18"/>
      <c r="G593" s="18"/>
      <c r="H593" s="19">
        <v>41303.631944444445</v>
      </c>
      <c r="I593" s="7"/>
      <c r="J593" s="1" t="s">
        <v>34</v>
      </c>
      <c r="K593" s="1" t="s">
        <v>1872</v>
      </c>
      <c r="L593" t="s">
        <v>378</v>
      </c>
      <c r="M593" t="s">
        <v>378</v>
      </c>
      <c r="N593" s="1" t="s">
        <v>15</v>
      </c>
      <c r="O593" s="1" t="str">
        <f t="shared" si="55"/>
        <v>stemT_034_7 [degC]</v>
      </c>
      <c r="Q593" s="57" t="s">
        <v>5670</v>
      </c>
      <c r="R593" s="1" t="s">
        <v>5047</v>
      </c>
      <c r="S593" s="46" t="s">
        <v>4600</v>
      </c>
      <c r="T593" s="46"/>
      <c r="U593" s="1" t="s">
        <v>4631</v>
      </c>
      <c r="V593" s="1" t="s">
        <v>4543</v>
      </c>
      <c r="X593" s="1" t="str">
        <f t="shared" si="56"/>
        <v>_034_7</v>
      </c>
      <c r="Y593" s="1" t="s">
        <v>4909</v>
      </c>
      <c r="AB593" s="1">
        <v>-25</v>
      </c>
      <c r="AC593" s="1">
        <v>50</v>
      </c>
      <c r="AI593">
        <v>652232.67700000003</v>
      </c>
      <c r="AJ593">
        <v>5773023.7860000003</v>
      </c>
      <c r="AN593" s="1" t="s">
        <v>3316</v>
      </c>
      <c r="AO593" s="21" t="s">
        <v>3262</v>
      </c>
      <c r="AP593" s="21" t="s">
        <v>3263</v>
      </c>
      <c r="AQ593" s="21" t="s">
        <v>3258</v>
      </c>
      <c r="AR593" s="21" t="s">
        <v>5942</v>
      </c>
      <c r="AS593" s="21"/>
    </row>
    <row r="594" spans="1:45" ht="40.200000000000003" x14ac:dyDescent="0.3">
      <c r="A594" s="18" t="s">
        <v>2367</v>
      </c>
      <c r="B594" s="18">
        <v>508</v>
      </c>
      <c r="C594" s="18"/>
      <c r="D594" s="18">
        <v>1.3</v>
      </c>
      <c r="E594" s="18"/>
      <c r="F594" s="18"/>
      <c r="G594" s="18"/>
      <c r="H594" s="19">
        <v>41303.631944444445</v>
      </c>
      <c r="I594" s="7"/>
      <c r="J594" s="1" t="s">
        <v>73</v>
      </c>
      <c r="K594" s="1" t="s">
        <v>1873</v>
      </c>
      <c r="L594" s="1" t="s">
        <v>380</v>
      </c>
      <c r="M594" s="1" t="s">
        <v>380</v>
      </c>
      <c r="N594" s="1" t="s">
        <v>15</v>
      </c>
      <c r="O594" s="1" t="str">
        <f t="shared" si="55"/>
        <v>stemT_036_5 [degC]</v>
      </c>
      <c r="Q594" s="58" t="s">
        <v>5858</v>
      </c>
      <c r="R594" s="1" t="s">
        <v>5050</v>
      </c>
      <c r="S594" s="46" t="s">
        <v>4600</v>
      </c>
      <c r="T594" s="46"/>
      <c r="U594" s="1" t="s">
        <v>4631</v>
      </c>
      <c r="V594" s="1" t="s">
        <v>4543</v>
      </c>
      <c r="X594" s="1" t="str">
        <f t="shared" si="56"/>
        <v>_036_5</v>
      </c>
      <c r="Y594" s="1" t="s">
        <v>4910</v>
      </c>
      <c r="AB594" s="1">
        <v>-25</v>
      </c>
      <c r="AC594" s="1">
        <v>50</v>
      </c>
      <c r="AI594">
        <v>652233.97549999994</v>
      </c>
      <c r="AJ594">
        <v>5773031.1799999997</v>
      </c>
      <c r="AN594" s="1" t="s">
        <v>3316</v>
      </c>
      <c r="AO594" s="21" t="s">
        <v>3262</v>
      </c>
      <c r="AP594" s="21" t="s">
        <v>3263</v>
      </c>
      <c r="AQ594" s="21" t="s">
        <v>3258</v>
      </c>
      <c r="AR594" s="21" t="s">
        <v>5942</v>
      </c>
      <c r="AS594" s="21" t="s">
        <v>3270</v>
      </c>
    </row>
    <row r="595" spans="1:45" ht="40.200000000000003" x14ac:dyDescent="0.3">
      <c r="A595" s="18" t="s">
        <v>2368</v>
      </c>
      <c r="B595" s="18">
        <v>509</v>
      </c>
      <c r="C595" s="18"/>
      <c r="D595" s="18">
        <v>1.3</v>
      </c>
      <c r="E595" s="18"/>
      <c r="F595" s="18"/>
      <c r="G595" s="18"/>
      <c r="H595" s="19">
        <v>41908.458333333336</v>
      </c>
      <c r="I595" s="7"/>
      <c r="J595" s="1" t="s">
        <v>73</v>
      </c>
      <c r="K595" s="1" t="s">
        <v>1873</v>
      </c>
      <c r="L595" t="s">
        <v>1481</v>
      </c>
      <c r="M595" t="s">
        <v>1481</v>
      </c>
      <c r="N595" s="1" t="s">
        <v>15</v>
      </c>
      <c r="O595" s="1" t="str">
        <f t="shared" si="55"/>
        <v>stemT_036_7 [degC]</v>
      </c>
      <c r="Q595" s="58" t="s">
        <v>5859</v>
      </c>
      <c r="R595" s="1" t="s">
        <v>5050</v>
      </c>
      <c r="S595" s="46" t="s">
        <v>4600</v>
      </c>
      <c r="T595" s="46"/>
      <c r="U595" s="1" t="s">
        <v>4631</v>
      </c>
      <c r="V595" s="1" t="s">
        <v>4543</v>
      </c>
      <c r="X595" s="1" t="str">
        <f t="shared" si="56"/>
        <v>_036_7</v>
      </c>
      <c r="Y595" s="1" t="s">
        <v>4910</v>
      </c>
      <c r="AB595" s="1">
        <v>-25</v>
      </c>
      <c r="AC595" s="1">
        <v>50</v>
      </c>
      <c r="AI595">
        <v>652233.97549999994</v>
      </c>
      <c r="AJ595">
        <v>5773031.1799999997</v>
      </c>
      <c r="AN595" s="1" t="s">
        <v>3316</v>
      </c>
      <c r="AO595" s="21" t="s">
        <v>3262</v>
      </c>
      <c r="AP595" s="21" t="s">
        <v>3263</v>
      </c>
      <c r="AQ595" s="21" t="s">
        <v>3258</v>
      </c>
      <c r="AR595" s="21" t="s">
        <v>5942</v>
      </c>
      <c r="AS595" s="21" t="s">
        <v>3270</v>
      </c>
    </row>
    <row r="596" spans="1:45" ht="40.200000000000003" x14ac:dyDescent="0.3">
      <c r="A596" s="18" t="s">
        <v>2369</v>
      </c>
      <c r="B596" s="18">
        <v>510</v>
      </c>
      <c r="C596" s="18"/>
      <c r="D596" s="18">
        <v>1.3</v>
      </c>
      <c r="E596" s="18"/>
      <c r="F596" s="18"/>
      <c r="G596" s="18"/>
      <c r="H596" s="19">
        <v>41303.631944444445</v>
      </c>
      <c r="I596" s="7"/>
      <c r="J596" s="1" t="s">
        <v>34</v>
      </c>
      <c r="K596" s="1" t="s">
        <v>1872</v>
      </c>
      <c r="L596" s="1" t="s">
        <v>381</v>
      </c>
      <c r="M596" s="1" t="s">
        <v>381</v>
      </c>
      <c r="N596" s="1" t="s">
        <v>15</v>
      </c>
      <c r="O596" s="1" t="str">
        <f t="shared" si="55"/>
        <v>stemT_038_3 [degC]</v>
      </c>
      <c r="Q596" s="57" t="s">
        <v>5671</v>
      </c>
      <c r="R596" s="1" t="s">
        <v>5047</v>
      </c>
      <c r="S596" s="46" t="s">
        <v>4600</v>
      </c>
      <c r="T596" s="46"/>
      <c r="U596" s="1" t="s">
        <v>4631</v>
      </c>
      <c r="V596" s="1" t="s">
        <v>4543</v>
      </c>
      <c r="X596" s="1" t="str">
        <f>RIGHT(M596,6)</f>
        <v>_038_3</v>
      </c>
      <c r="Y596" s="1" t="s">
        <v>4911</v>
      </c>
      <c r="AB596" s="1">
        <v>-25</v>
      </c>
      <c r="AC596" s="1">
        <v>50</v>
      </c>
      <c r="AI596">
        <v>652241.68119999999</v>
      </c>
      <c r="AJ596">
        <v>5773030.7350000003</v>
      </c>
      <c r="AN596" s="1" t="s">
        <v>3316</v>
      </c>
      <c r="AO596" s="21" t="s">
        <v>3262</v>
      </c>
      <c r="AP596" s="21" t="s">
        <v>3263</v>
      </c>
      <c r="AQ596" s="21" t="s">
        <v>3258</v>
      </c>
      <c r="AR596" s="21" t="s">
        <v>4240</v>
      </c>
      <c r="AS596" s="21"/>
    </row>
    <row r="597" spans="1:45" ht="40.200000000000003" x14ac:dyDescent="0.3">
      <c r="A597" s="18" t="s">
        <v>2370</v>
      </c>
      <c r="B597" s="18">
        <v>511</v>
      </c>
      <c r="C597" s="18"/>
      <c r="D597" s="18">
        <v>1.3</v>
      </c>
      <c r="E597" s="18"/>
      <c r="F597" s="18"/>
      <c r="G597" s="18"/>
      <c r="H597" s="19">
        <v>41303.631944444445</v>
      </c>
      <c r="I597" s="7"/>
      <c r="J597" s="1" t="s">
        <v>34</v>
      </c>
      <c r="K597" s="1" t="s">
        <v>1872</v>
      </c>
      <c r="L597" s="1" t="s">
        <v>382</v>
      </c>
      <c r="M597" s="1" t="s">
        <v>382</v>
      </c>
      <c r="N597" s="1" t="s">
        <v>15</v>
      </c>
      <c r="O597" s="1" t="str">
        <f t="shared" si="55"/>
        <v>stemT_038_7 [degC]</v>
      </c>
      <c r="Q597" s="57" t="s">
        <v>5672</v>
      </c>
      <c r="R597" s="1" t="s">
        <v>5047</v>
      </c>
      <c r="S597" s="46" t="s">
        <v>4600</v>
      </c>
      <c r="T597" s="46"/>
      <c r="U597" s="1" t="s">
        <v>4631</v>
      </c>
      <c r="V597" s="1" t="s">
        <v>4543</v>
      </c>
      <c r="X597" s="1" t="str">
        <f>RIGHT(M597,6)</f>
        <v>_038_7</v>
      </c>
      <c r="Y597" s="1" t="s">
        <v>4911</v>
      </c>
      <c r="AB597" s="1">
        <v>-25</v>
      </c>
      <c r="AC597" s="1">
        <v>50</v>
      </c>
      <c r="AI597">
        <v>652241.68119999999</v>
      </c>
      <c r="AJ597">
        <v>5773030.7350000003</v>
      </c>
      <c r="AN597" s="1" t="s">
        <v>3316</v>
      </c>
      <c r="AO597" s="21" t="s">
        <v>3262</v>
      </c>
      <c r="AP597" s="21" t="s">
        <v>3263</v>
      </c>
      <c r="AQ597" s="21" t="s">
        <v>3258</v>
      </c>
      <c r="AR597" s="21" t="s">
        <v>5942</v>
      </c>
      <c r="AS597" s="21" t="s">
        <v>3270</v>
      </c>
    </row>
    <row r="598" spans="1:45" ht="40.200000000000003" x14ac:dyDescent="0.3">
      <c r="A598" s="18" t="s">
        <v>2371</v>
      </c>
      <c r="B598" s="18">
        <v>512</v>
      </c>
      <c r="C598" s="18"/>
      <c r="D598" s="18">
        <v>1.3</v>
      </c>
      <c r="E598" s="18"/>
      <c r="F598" s="18"/>
      <c r="G598" s="18"/>
      <c r="H598" s="19">
        <v>41303.631944444445</v>
      </c>
      <c r="I598" s="7"/>
      <c r="J598" s="1" t="s">
        <v>73</v>
      </c>
      <c r="K598" s="1" t="s">
        <v>1873</v>
      </c>
      <c r="L598" t="s">
        <v>383</v>
      </c>
      <c r="M598" s="1" t="s">
        <v>383</v>
      </c>
      <c r="N598" s="1" t="s">
        <v>15</v>
      </c>
      <c r="O598" s="1" t="str">
        <f t="shared" si="55"/>
        <v>stemT_045_3 [degC]</v>
      </c>
      <c r="Q598" s="58" t="s">
        <v>5860</v>
      </c>
      <c r="R598" s="1" t="s">
        <v>5050</v>
      </c>
      <c r="S598" s="46" t="s">
        <v>4600</v>
      </c>
      <c r="T598" s="46"/>
      <c r="U598" s="1" t="s">
        <v>4631</v>
      </c>
      <c r="V598" s="1" t="s">
        <v>4543</v>
      </c>
      <c r="X598" s="1" t="str">
        <f t="shared" ref="X598:X607" si="57">RIGHT(M598,6)</f>
        <v>_045_3</v>
      </c>
      <c r="Y598" s="1" t="s">
        <v>4912</v>
      </c>
      <c r="AB598" s="1">
        <v>-25</v>
      </c>
      <c r="AC598" s="1">
        <v>50</v>
      </c>
      <c r="AI598">
        <v>652220.2243</v>
      </c>
      <c r="AJ598">
        <v>5773026.1330000004</v>
      </c>
      <c r="AN598" s="1" t="s">
        <v>3316</v>
      </c>
      <c r="AO598" s="21" t="s">
        <v>3262</v>
      </c>
      <c r="AP598" s="21" t="s">
        <v>3263</v>
      </c>
      <c r="AQ598" s="21" t="s">
        <v>3258</v>
      </c>
      <c r="AR598" s="21" t="s">
        <v>4240</v>
      </c>
      <c r="AS598" s="21" t="s">
        <v>3270</v>
      </c>
    </row>
    <row r="599" spans="1:45" ht="40.200000000000003" x14ac:dyDescent="0.3">
      <c r="A599" s="18" t="s">
        <v>2372</v>
      </c>
      <c r="B599" s="18">
        <v>513</v>
      </c>
      <c r="C599" s="18"/>
      <c r="D599" s="18">
        <v>1.3</v>
      </c>
      <c r="E599" s="18"/>
      <c r="F599" s="18"/>
      <c r="G599" s="18"/>
      <c r="H599" s="19">
        <v>41303.631944444445</v>
      </c>
      <c r="I599" s="7"/>
      <c r="J599" s="1" t="s">
        <v>73</v>
      </c>
      <c r="K599" s="1" t="s">
        <v>1873</v>
      </c>
      <c r="L599" t="s">
        <v>384</v>
      </c>
      <c r="M599" s="1" t="s">
        <v>384</v>
      </c>
      <c r="N599" s="1" t="s">
        <v>15</v>
      </c>
      <c r="O599" s="1" t="str">
        <f t="shared" si="55"/>
        <v>stemT_045_7 [degC]</v>
      </c>
      <c r="Q599" s="58" t="s">
        <v>5861</v>
      </c>
      <c r="R599" s="1" t="s">
        <v>5050</v>
      </c>
      <c r="S599" s="46" t="s">
        <v>4600</v>
      </c>
      <c r="T599" s="46"/>
      <c r="U599" s="1" t="s">
        <v>4631</v>
      </c>
      <c r="V599" s="1" t="s">
        <v>4543</v>
      </c>
      <c r="X599" s="1" t="str">
        <f t="shared" si="57"/>
        <v>_045_7</v>
      </c>
      <c r="Y599" s="1" t="s">
        <v>4912</v>
      </c>
      <c r="AB599" s="1">
        <v>-25</v>
      </c>
      <c r="AC599" s="1">
        <v>50</v>
      </c>
      <c r="AI599">
        <v>652220.2243</v>
      </c>
      <c r="AJ599">
        <v>5773026.1330000004</v>
      </c>
      <c r="AN599" s="1" t="s">
        <v>3316</v>
      </c>
      <c r="AO599" s="21" t="s">
        <v>3262</v>
      </c>
      <c r="AP599" s="21" t="s">
        <v>3263</v>
      </c>
      <c r="AQ599" s="21" t="s">
        <v>3258</v>
      </c>
      <c r="AR599" s="21" t="s">
        <v>5942</v>
      </c>
      <c r="AS599" s="21" t="s">
        <v>3270</v>
      </c>
    </row>
    <row r="600" spans="1:45" ht="40.200000000000003" x14ac:dyDescent="0.3">
      <c r="A600" s="18" t="s">
        <v>2373</v>
      </c>
      <c r="B600" s="18">
        <v>514</v>
      </c>
      <c r="C600" s="18"/>
      <c r="D600" s="18">
        <v>1.3</v>
      </c>
      <c r="E600" s="18"/>
      <c r="F600" s="18"/>
      <c r="G600" s="18"/>
      <c r="H600" s="19">
        <v>41908.458333333336</v>
      </c>
      <c r="I600" s="7"/>
      <c r="J600" s="1" t="s">
        <v>73</v>
      </c>
      <c r="K600" s="1" t="s">
        <v>1873</v>
      </c>
      <c r="L600" t="s">
        <v>1482</v>
      </c>
      <c r="M600" t="s">
        <v>1482</v>
      </c>
      <c r="N600" s="1" t="s">
        <v>15</v>
      </c>
      <c r="O600" s="1" t="str">
        <f t="shared" si="55"/>
        <v>stemT_061_3 [degC]</v>
      </c>
      <c r="Q600" s="58" t="s">
        <v>5862</v>
      </c>
      <c r="R600" s="1" t="s">
        <v>5050</v>
      </c>
      <c r="S600" s="46" t="s">
        <v>4600</v>
      </c>
      <c r="T600" s="46"/>
      <c r="U600" s="1" t="s">
        <v>4631</v>
      </c>
      <c r="V600" s="1" t="s">
        <v>4543</v>
      </c>
      <c r="X600" s="1" t="str">
        <f t="shared" si="57"/>
        <v>_061_3</v>
      </c>
      <c r="Y600" s="1" t="s">
        <v>4913</v>
      </c>
      <c r="AB600" s="1">
        <v>-25</v>
      </c>
      <c r="AC600" s="1">
        <v>50</v>
      </c>
      <c r="AI600">
        <v>652221.67379999999</v>
      </c>
      <c r="AJ600">
        <v>5773017.7460000003</v>
      </c>
      <c r="AN600" s="1" t="s">
        <v>3316</v>
      </c>
      <c r="AO600" s="21" t="s">
        <v>3262</v>
      </c>
      <c r="AP600" s="21" t="s">
        <v>3263</v>
      </c>
      <c r="AQ600" s="21" t="s">
        <v>3258</v>
      </c>
      <c r="AR600" s="21" t="s">
        <v>4240</v>
      </c>
      <c r="AS600" s="21" t="s">
        <v>3270</v>
      </c>
    </row>
    <row r="601" spans="1:45" ht="40.200000000000003" x14ac:dyDescent="0.3">
      <c r="A601" s="18" t="s">
        <v>2374</v>
      </c>
      <c r="B601" s="18">
        <v>515</v>
      </c>
      <c r="C601" s="18"/>
      <c r="D601" s="18">
        <v>1.3</v>
      </c>
      <c r="E601" s="18"/>
      <c r="F601" s="18"/>
      <c r="G601" s="18"/>
      <c r="H601" s="19">
        <v>41303.631944444445</v>
      </c>
      <c r="I601" s="7"/>
      <c r="J601" s="1" t="s">
        <v>73</v>
      </c>
      <c r="K601" s="1" t="s">
        <v>1873</v>
      </c>
      <c r="L601" s="1" t="s">
        <v>385</v>
      </c>
      <c r="M601" s="1" t="s">
        <v>385</v>
      </c>
      <c r="N601" s="1" t="s">
        <v>15</v>
      </c>
      <c r="O601" s="1" t="str">
        <f t="shared" si="55"/>
        <v>stemT_061_7 [degC]</v>
      </c>
      <c r="Q601" s="58" t="s">
        <v>5863</v>
      </c>
      <c r="R601" s="1" t="s">
        <v>5050</v>
      </c>
      <c r="S601" s="46" t="s">
        <v>4600</v>
      </c>
      <c r="T601" s="46"/>
      <c r="U601" s="1" t="s">
        <v>4631</v>
      </c>
      <c r="V601" s="1" t="s">
        <v>4543</v>
      </c>
      <c r="X601" s="1" t="str">
        <f t="shared" si="57"/>
        <v>_061_7</v>
      </c>
      <c r="Y601" s="1" t="s">
        <v>4913</v>
      </c>
      <c r="AB601" s="1">
        <v>-25</v>
      </c>
      <c r="AC601" s="1">
        <v>50</v>
      </c>
      <c r="AI601">
        <v>652221.67379999999</v>
      </c>
      <c r="AJ601">
        <v>5773017.7460000003</v>
      </c>
      <c r="AN601" s="1" t="s">
        <v>3316</v>
      </c>
      <c r="AO601" s="21" t="s">
        <v>3262</v>
      </c>
      <c r="AP601" s="21" t="s">
        <v>3263</v>
      </c>
      <c r="AQ601" s="21" t="s">
        <v>3258</v>
      </c>
      <c r="AR601" s="21" t="s">
        <v>5942</v>
      </c>
      <c r="AS601" s="21" t="s">
        <v>3270</v>
      </c>
    </row>
    <row r="602" spans="1:45" ht="40.200000000000003" x14ac:dyDescent="0.3">
      <c r="A602" s="18" t="s">
        <v>2375</v>
      </c>
      <c r="B602" s="18">
        <v>516</v>
      </c>
      <c r="C602" s="18"/>
      <c r="D602" s="18">
        <v>1.3</v>
      </c>
      <c r="E602" s="18"/>
      <c r="F602" s="18"/>
      <c r="G602" s="18"/>
      <c r="H602" s="19">
        <v>41303.631944444445</v>
      </c>
      <c r="I602" s="7"/>
      <c r="J602" s="1" t="s">
        <v>73</v>
      </c>
      <c r="K602" s="1" t="s">
        <v>1873</v>
      </c>
      <c r="L602" s="1" t="s">
        <v>386</v>
      </c>
      <c r="M602" s="1" t="s">
        <v>386</v>
      </c>
      <c r="N602" s="1" t="s">
        <v>15</v>
      </c>
      <c r="O602" s="1" t="str">
        <f t="shared" si="55"/>
        <v>stemT_064_3 [degC]</v>
      </c>
      <c r="Q602" s="58" t="s">
        <v>5864</v>
      </c>
      <c r="R602" s="1" t="s">
        <v>5050</v>
      </c>
      <c r="S602" s="46" t="s">
        <v>4600</v>
      </c>
      <c r="T602" s="46"/>
      <c r="U602" s="1" t="s">
        <v>4631</v>
      </c>
      <c r="V602" s="1" t="s">
        <v>4543</v>
      </c>
      <c r="X602" s="1" t="str">
        <f t="shared" si="57"/>
        <v>_064_3</v>
      </c>
      <c r="Y602" s="1" t="s">
        <v>4914</v>
      </c>
      <c r="AB602" s="1">
        <v>-25</v>
      </c>
      <c r="AC602" s="1">
        <v>50</v>
      </c>
      <c r="AI602">
        <v>652226.01009999996</v>
      </c>
      <c r="AJ602">
        <v>5773014.9079999998</v>
      </c>
      <c r="AN602" s="1" t="s">
        <v>3316</v>
      </c>
      <c r="AO602" s="21" t="s">
        <v>3262</v>
      </c>
      <c r="AP602" s="21" t="s">
        <v>3263</v>
      </c>
      <c r="AQ602" s="21" t="s">
        <v>3258</v>
      </c>
      <c r="AR602" s="21" t="s">
        <v>4240</v>
      </c>
      <c r="AS602" s="21" t="s">
        <v>3270</v>
      </c>
    </row>
    <row r="603" spans="1:45" ht="40.200000000000003" x14ac:dyDescent="0.3">
      <c r="A603" s="18" t="s">
        <v>2376</v>
      </c>
      <c r="B603" s="18">
        <v>517</v>
      </c>
      <c r="C603" s="18"/>
      <c r="D603" s="18">
        <v>1.3</v>
      </c>
      <c r="E603" s="18"/>
      <c r="F603" s="18"/>
      <c r="G603" s="18"/>
      <c r="H603" s="19">
        <v>41908.458333333336</v>
      </c>
      <c r="I603" s="7"/>
      <c r="J603" s="1" t="s">
        <v>73</v>
      </c>
      <c r="K603" s="1" t="s">
        <v>1873</v>
      </c>
      <c r="L603" t="s">
        <v>1483</v>
      </c>
      <c r="M603" t="s">
        <v>1483</v>
      </c>
      <c r="N603" s="1" t="s">
        <v>15</v>
      </c>
      <c r="O603" s="1" t="str">
        <f t="shared" si="55"/>
        <v>stemT_064_7 [degC]</v>
      </c>
      <c r="Q603" s="58" t="s">
        <v>5865</v>
      </c>
      <c r="R603" s="1" t="s">
        <v>5050</v>
      </c>
      <c r="S603" s="46" t="s">
        <v>4600</v>
      </c>
      <c r="T603" s="46"/>
      <c r="U603" s="1" t="s">
        <v>4631</v>
      </c>
      <c r="V603" s="1" t="s">
        <v>4543</v>
      </c>
      <c r="X603" s="1" t="str">
        <f t="shared" si="57"/>
        <v>_064_7</v>
      </c>
      <c r="Y603" s="1" t="s">
        <v>4914</v>
      </c>
      <c r="AB603" s="1">
        <v>-25</v>
      </c>
      <c r="AC603" s="1">
        <v>50</v>
      </c>
      <c r="AI603">
        <v>652226.01009999996</v>
      </c>
      <c r="AJ603">
        <v>5773014.9079999998</v>
      </c>
      <c r="AN603" s="1" t="s">
        <v>3316</v>
      </c>
      <c r="AO603" s="21" t="s">
        <v>3262</v>
      </c>
      <c r="AP603" s="21" t="s">
        <v>3263</v>
      </c>
      <c r="AQ603" s="21" t="s">
        <v>3258</v>
      </c>
      <c r="AR603" s="21" t="s">
        <v>5942</v>
      </c>
      <c r="AS603" s="21" t="s">
        <v>3270</v>
      </c>
    </row>
    <row r="604" spans="1:45" ht="40.200000000000003" x14ac:dyDescent="0.3">
      <c r="A604" s="18" t="s">
        <v>2377</v>
      </c>
      <c r="B604" s="18">
        <v>518</v>
      </c>
      <c r="C604" s="18"/>
      <c r="D604" s="18">
        <v>1.3</v>
      </c>
      <c r="E604" s="18"/>
      <c r="F604" s="18"/>
      <c r="G604" s="18"/>
      <c r="H604" s="19">
        <v>41303.631944444445</v>
      </c>
      <c r="I604" s="7"/>
      <c r="J604" s="1" t="s">
        <v>73</v>
      </c>
      <c r="K604" s="1" t="s">
        <v>1873</v>
      </c>
      <c r="L604" t="s">
        <v>387</v>
      </c>
      <c r="M604" s="1" t="s">
        <v>387</v>
      </c>
      <c r="N604" s="1" t="s">
        <v>15</v>
      </c>
      <c r="O604" s="1" t="str">
        <f t="shared" si="55"/>
        <v>stemT_065_3 [degC]</v>
      </c>
      <c r="Q604" s="58" t="s">
        <v>5866</v>
      </c>
      <c r="R604" s="1" t="s">
        <v>5050</v>
      </c>
      <c r="S604" s="46" t="s">
        <v>4600</v>
      </c>
      <c r="T604" s="46"/>
      <c r="U604" s="1" t="s">
        <v>4631</v>
      </c>
      <c r="V604" s="1" t="s">
        <v>4543</v>
      </c>
      <c r="X604" s="1" t="str">
        <f t="shared" si="57"/>
        <v>_065_3</v>
      </c>
      <c r="Y604" s="1" t="s">
        <v>4915</v>
      </c>
      <c r="AB604" s="1">
        <v>-25</v>
      </c>
      <c r="AC604" s="1">
        <v>50</v>
      </c>
      <c r="AI604">
        <v>652226.84580000001</v>
      </c>
      <c r="AJ604">
        <v>5773012.7980000004</v>
      </c>
      <c r="AN604" s="1" t="s">
        <v>3316</v>
      </c>
      <c r="AO604" s="21" t="s">
        <v>3262</v>
      </c>
      <c r="AP604" s="21" t="s">
        <v>3263</v>
      </c>
      <c r="AQ604" s="21" t="s">
        <v>3258</v>
      </c>
      <c r="AR604" s="21" t="s">
        <v>4240</v>
      </c>
      <c r="AS604" s="21" t="s">
        <v>3270</v>
      </c>
    </row>
    <row r="605" spans="1:45" ht="40.200000000000003" x14ac:dyDescent="0.3">
      <c r="A605" s="18" t="s">
        <v>2378</v>
      </c>
      <c r="B605" s="18">
        <v>519</v>
      </c>
      <c r="C605" s="18"/>
      <c r="D605" s="18">
        <v>1.3</v>
      </c>
      <c r="E605" s="18"/>
      <c r="F605" s="18"/>
      <c r="G605" s="18"/>
      <c r="H605" s="19">
        <v>41908.458333333336</v>
      </c>
      <c r="I605" s="7"/>
      <c r="J605" s="1" t="s">
        <v>73</v>
      </c>
      <c r="K605" s="1" t="s">
        <v>1873</v>
      </c>
      <c r="L605" t="s">
        <v>1484</v>
      </c>
      <c r="M605" t="s">
        <v>1484</v>
      </c>
      <c r="N605" s="1" t="s">
        <v>15</v>
      </c>
      <c r="O605" s="1" t="str">
        <f t="shared" si="55"/>
        <v>stemT_065_7 [degC]</v>
      </c>
      <c r="Q605" s="58" t="s">
        <v>5867</v>
      </c>
      <c r="R605" s="1" t="s">
        <v>5050</v>
      </c>
      <c r="S605" s="46" t="s">
        <v>4600</v>
      </c>
      <c r="T605" s="46"/>
      <c r="U605" s="1" t="s">
        <v>4631</v>
      </c>
      <c r="V605" s="1" t="s">
        <v>4543</v>
      </c>
      <c r="X605" s="1" t="str">
        <f t="shared" si="57"/>
        <v>_065_7</v>
      </c>
      <c r="Y605" s="1" t="s">
        <v>4915</v>
      </c>
      <c r="AB605" s="1">
        <v>-25</v>
      </c>
      <c r="AC605" s="1">
        <v>50</v>
      </c>
      <c r="AI605">
        <v>652226.84580000001</v>
      </c>
      <c r="AJ605">
        <v>5773012.7980000004</v>
      </c>
      <c r="AN605" s="1" t="s">
        <v>3316</v>
      </c>
      <c r="AO605" s="21" t="s">
        <v>3262</v>
      </c>
      <c r="AP605" s="21" t="s">
        <v>3263</v>
      </c>
      <c r="AQ605" s="21" t="s">
        <v>3258</v>
      </c>
      <c r="AR605" s="21" t="s">
        <v>5942</v>
      </c>
      <c r="AS605" s="21" t="s">
        <v>3270</v>
      </c>
    </row>
    <row r="606" spans="1:45" ht="40.200000000000003" x14ac:dyDescent="0.3">
      <c r="A606" s="18" t="s">
        <v>2379</v>
      </c>
      <c r="B606" s="18">
        <v>520</v>
      </c>
      <c r="C606" s="18"/>
      <c r="D606" s="18">
        <v>1.3</v>
      </c>
      <c r="E606" s="18"/>
      <c r="F606" s="18"/>
      <c r="G606" s="18"/>
      <c r="H606" s="19">
        <v>41303.631944444445</v>
      </c>
      <c r="I606" s="7"/>
      <c r="J606" s="1" t="s">
        <v>73</v>
      </c>
      <c r="K606" s="1" t="s">
        <v>1873</v>
      </c>
      <c r="L606" t="s">
        <v>388</v>
      </c>
      <c r="M606" s="1" t="s">
        <v>388</v>
      </c>
      <c r="N606" s="1" t="s">
        <v>15</v>
      </c>
      <c r="O606" s="1" t="str">
        <f t="shared" si="55"/>
        <v>stemT_069_5 [degC]</v>
      </c>
      <c r="Q606" s="58" t="s">
        <v>5868</v>
      </c>
      <c r="R606" s="1" t="s">
        <v>5050</v>
      </c>
      <c r="S606" s="46" t="s">
        <v>4600</v>
      </c>
      <c r="T606" s="46"/>
      <c r="U606" s="1" t="s">
        <v>4631</v>
      </c>
      <c r="V606" s="1" t="s">
        <v>4543</v>
      </c>
      <c r="X606" s="1" t="str">
        <f t="shared" si="57"/>
        <v>_069_5</v>
      </c>
      <c r="Y606" s="1" t="s">
        <v>4916</v>
      </c>
      <c r="AB606" s="1">
        <v>-25</v>
      </c>
      <c r="AC606" s="1">
        <v>50</v>
      </c>
      <c r="AI606">
        <v>652235.59770000004</v>
      </c>
      <c r="AJ606">
        <v>5773000.9910000004</v>
      </c>
      <c r="AN606" s="1" t="s">
        <v>3316</v>
      </c>
      <c r="AO606" s="21" t="s">
        <v>3262</v>
      </c>
      <c r="AP606" s="21" t="s">
        <v>3263</v>
      </c>
      <c r="AQ606" s="21" t="s">
        <v>3258</v>
      </c>
      <c r="AR606" s="21" t="s">
        <v>5942</v>
      </c>
      <c r="AS606" s="21" t="s">
        <v>3270</v>
      </c>
    </row>
    <row r="607" spans="1:45" ht="40.200000000000003" x14ac:dyDescent="0.3">
      <c r="A607" s="18" t="s">
        <v>2380</v>
      </c>
      <c r="B607" s="18">
        <v>521</v>
      </c>
      <c r="C607" s="18"/>
      <c r="D607" s="18">
        <v>1.3</v>
      </c>
      <c r="E607" s="18"/>
      <c r="F607" s="18"/>
      <c r="G607" s="18"/>
      <c r="H607" s="19">
        <v>41908.458333333336</v>
      </c>
      <c r="I607" s="7"/>
      <c r="J607" s="1" t="s">
        <v>73</v>
      </c>
      <c r="K607" s="1" t="s">
        <v>1873</v>
      </c>
      <c r="L607" t="s">
        <v>1485</v>
      </c>
      <c r="M607" t="s">
        <v>1485</v>
      </c>
      <c r="N607" s="1" t="s">
        <v>15</v>
      </c>
      <c r="O607" s="1" t="str">
        <f t="shared" si="55"/>
        <v>stemT_069_7 [degC]</v>
      </c>
      <c r="Q607" s="58" t="s">
        <v>5869</v>
      </c>
      <c r="R607" s="1" t="s">
        <v>5050</v>
      </c>
      <c r="S607" s="46" t="s">
        <v>4600</v>
      </c>
      <c r="T607" s="46"/>
      <c r="U607" s="1" t="s">
        <v>4631</v>
      </c>
      <c r="V607" s="1" t="s">
        <v>4543</v>
      </c>
      <c r="X607" s="1" t="str">
        <f t="shared" si="57"/>
        <v>_069_7</v>
      </c>
      <c r="Y607" s="1" t="s">
        <v>4916</v>
      </c>
      <c r="AB607" s="1">
        <v>-25</v>
      </c>
      <c r="AC607" s="1">
        <v>50</v>
      </c>
      <c r="AI607">
        <v>652235.59770000004</v>
      </c>
      <c r="AJ607">
        <v>5773000.9910000004</v>
      </c>
      <c r="AN607" s="1" t="s">
        <v>3316</v>
      </c>
      <c r="AO607" s="21" t="s">
        <v>3262</v>
      </c>
      <c r="AP607" s="21" t="s">
        <v>3263</v>
      </c>
      <c r="AQ607" s="21" t="s">
        <v>3258</v>
      </c>
      <c r="AR607" s="21" t="s">
        <v>5942</v>
      </c>
      <c r="AS607" s="21" t="s">
        <v>3270</v>
      </c>
    </row>
    <row r="608" spans="1:45" ht="40.200000000000003" x14ac:dyDescent="0.3">
      <c r="A608" s="18" t="s">
        <v>2381</v>
      </c>
      <c r="B608" s="18">
        <v>522</v>
      </c>
      <c r="C608" s="18"/>
      <c r="D608" s="18">
        <v>1.3</v>
      </c>
      <c r="E608" s="18"/>
      <c r="F608" s="18"/>
      <c r="G608" s="18"/>
      <c r="H608" s="19">
        <v>41907.534722222219</v>
      </c>
      <c r="I608" s="7"/>
      <c r="J608" s="1" t="s">
        <v>34</v>
      </c>
      <c r="K608" s="1" t="s">
        <v>1872</v>
      </c>
      <c r="L608" t="s">
        <v>1479</v>
      </c>
      <c r="M608" t="s">
        <v>1479</v>
      </c>
      <c r="N608" s="1" t="s">
        <v>15</v>
      </c>
      <c r="O608" s="1" t="str">
        <f t="shared" si="55"/>
        <v>stemT_070_3 [degC]</v>
      </c>
      <c r="Q608" s="57" t="s">
        <v>5673</v>
      </c>
      <c r="R608" s="1" t="s">
        <v>5047</v>
      </c>
      <c r="S608" s="46" t="s">
        <v>4600</v>
      </c>
      <c r="T608" s="46"/>
      <c r="U608" s="1" t="s">
        <v>4631</v>
      </c>
      <c r="V608" s="1" t="s">
        <v>4543</v>
      </c>
      <c r="X608" s="1" t="str">
        <f>RIGHT(M608,6)</f>
        <v>_070_3</v>
      </c>
      <c r="Y608" s="1" t="s">
        <v>4917</v>
      </c>
      <c r="AB608" s="1">
        <v>-25</v>
      </c>
      <c r="AC608" s="1">
        <v>50</v>
      </c>
      <c r="AI608">
        <v>652235.89919999999</v>
      </c>
      <c r="AJ608">
        <v>5772999.7970000003</v>
      </c>
      <c r="AN608" s="1" t="s">
        <v>3316</v>
      </c>
      <c r="AO608" s="21" t="s">
        <v>3262</v>
      </c>
      <c r="AP608" s="21" t="s">
        <v>3263</v>
      </c>
      <c r="AQ608" s="21" t="s">
        <v>3258</v>
      </c>
      <c r="AR608" s="21" t="s">
        <v>4292</v>
      </c>
      <c r="AS608" s="21" t="s">
        <v>3270</v>
      </c>
    </row>
    <row r="609" spans="1:45" ht="40.200000000000003" x14ac:dyDescent="0.3">
      <c r="A609" s="18" t="s">
        <v>2382</v>
      </c>
      <c r="B609" s="18">
        <v>523</v>
      </c>
      <c r="C609" s="18"/>
      <c r="D609" s="18">
        <v>1.3</v>
      </c>
      <c r="E609" s="18"/>
      <c r="F609" s="18"/>
      <c r="G609" s="18"/>
      <c r="H609" s="19">
        <v>41907.534722222219</v>
      </c>
      <c r="I609" s="7"/>
      <c r="J609" s="1" t="s">
        <v>34</v>
      </c>
      <c r="K609" s="1" t="s">
        <v>1872</v>
      </c>
      <c r="L609" t="s">
        <v>1480</v>
      </c>
      <c r="M609" t="s">
        <v>1480</v>
      </c>
      <c r="N609" s="1" t="s">
        <v>15</v>
      </c>
      <c r="O609" s="1" t="str">
        <f t="shared" si="55"/>
        <v>stemT_070_7 [degC]</v>
      </c>
      <c r="Q609" s="57" t="s">
        <v>5674</v>
      </c>
      <c r="R609" s="1" t="s">
        <v>5047</v>
      </c>
      <c r="S609" s="46" t="s">
        <v>4600</v>
      </c>
      <c r="T609" s="46"/>
      <c r="U609" s="1" t="s">
        <v>4631</v>
      </c>
      <c r="V609" s="1" t="s">
        <v>4543</v>
      </c>
      <c r="X609" s="1" t="str">
        <f>RIGHT(M609,6)</f>
        <v>_070_7</v>
      </c>
      <c r="Y609" s="1" t="s">
        <v>4917</v>
      </c>
      <c r="AB609" s="1">
        <v>-25</v>
      </c>
      <c r="AC609" s="1">
        <v>50</v>
      </c>
      <c r="AI609">
        <v>652235.89919999999</v>
      </c>
      <c r="AJ609">
        <v>5772999.7970000003</v>
      </c>
      <c r="AN609" s="1" t="s">
        <v>3316</v>
      </c>
      <c r="AO609" s="21" t="s">
        <v>3262</v>
      </c>
      <c r="AP609" s="21" t="s">
        <v>3263</v>
      </c>
      <c r="AQ609" s="21" t="s">
        <v>3258</v>
      </c>
      <c r="AR609" s="21" t="s">
        <v>5942</v>
      </c>
      <c r="AS609" s="21" t="s">
        <v>3270</v>
      </c>
    </row>
    <row r="610" spans="1:45" ht="40.200000000000003" x14ac:dyDescent="0.3">
      <c r="A610" s="18" t="s">
        <v>2383</v>
      </c>
      <c r="B610" s="18">
        <v>524</v>
      </c>
      <c r="C610" s="18"/>
      <c r="D610" s="18">
        <v>1.3</v>
      </c>
      <c r="E610" s="18"/>
      <c r="F610" s="18"/>
      <c r="G610" s="18"/>
      <c r="H610" s="19">
        <v>41303.631944444445</v>
      </c>
      <c r="I610" s="7"/>
      <c r="J610" s="1" t="s">
        <v>95</v>
      </c>
      <c r="K610" s="1" t="s">
        <v>1874</v>
      </c>
      <c r="L610" t="s">
        <v>389</v>
      </c>
      <c r="M610" s="1" t="s">
        <v>389</v>
      </c>
      <c r="N610" s="1" t="s">
        <v>15</v>
      </c>
      <c r="O610" s="1" t="str">
        <f t="shared" si="55"/>
        <v>stemT_106_5 [degC]</v>
      </c>
      <c r="Q610" s="58" t="s">
        <v>5888</v>
      </c>
      <c r="R610" s="1" t="s">
        <v>5051</v>
      </c>
      <c r="S610" s="46" t="s">
        <v>4600</v>
      </c>
      <c r="T610" s="46"/>
      <c r="U610" s="1" t="s">
        <v>4631</v>
      </c>
      <c r="V610" s="1" t="s">
        <v>4543</v>
      </c>
      <c r="X610" s="1" t="str">
        <f>RIGHT(M610,6)</f>
        <v>_106_5</v>
      </c>
      <c r="Y610" s="1" t="s">
        <v>4865</v>
      </c>
      <c r="AB610" s="1">
        <v>-25</v>
      </c>
      <c r="AC610" s="1">
        <v>50</v>
      </c>
      <c r="AI610">
        <v>652193.57739999995</v>
      </c>
      <c r="AJ610">
        <v>5772994.7680000002</v>
      </c>
      <c r="AN610" s="1" t="s">
        <v>3316</v>
      </c>
      <c r="AO610" s="21" t="s">
        <v>3262</v>
      </c>
      <c r="AP610" s="21" t="s">
        <v>3263</v>
      </c>
      <c r="AQ610" s="21" t="s">
        <v>3258</v>
      </c>
      <c r="AR610" s="21" t="s">
        <v>6018</v>
      </c>
      <c r="AS610" s="21"/>
    </row>
    <row r="611" spans="1:45" ht="40.200000000000003" x14ac:dyDescent="0.3">
      <c r="A611" s="18" t="s">
        <v>2384</v>
      </c>
      <c r="B611" s="18">
        <v>525</v>
      </c>
      <c r="C611" s="18"/>
      <c r="D611" s="18">
        <v>1.3</v>
      </c>
      <c r="E611" s="18"/>
      <c r="F611" s="18"/>
      <c r="G611" s="18"/>
      <c r="H611" s="19">
        <v>41914.493055555555</v>
      </c>
      <c r="I611" s="7"/>
      <c r="J611" s="1" t="s">
        <v>95</v>
      </c>
      <c r="K611" s="1" t="s">
        <v>1874</v>
      </c>
      <c r="L611" t="s">
        <v>1474</v>
      </c>
      <c r="M611" t="s">
        <v>1474</v>
      </c>
      <c r="N611" s="1" t="s">
        <v>15</v>
      </c>
      <c r="O611" s="1" t="str">
        <f t="shared" si="55"/>
        <v>stemT_106_7 [degC]</v>
      </c>
      <c r="Q611" s="58" t="s">
        <v>5889</v>
      </c>
      <c r="R611" s="1" t="s">
        <v>5051</v>
      </c>
      <c r="S611" s="46" t="s">
        <v>4600</v>
      </c>
      <c r="T611" s="46"/>
      <c r="U611" s="1" t="s">
        <v>4631</v>
      </c>
      <c r="V611" s="1" t="s">
        <v>4543</v>
      </c>
      <c r="X611" s="1" t="str">
        <f t="shared" ref="X611:X621" si="58">RIGHT(M611,6)</f>
        <v>_106_7</v>
      </c>
      <c r="Y611" s="1" t="s">
        <v>4865</v>
      </c>
      <c r="AB611" s="1">
        <v>-25</v>
      </c>
      <c r="AC611" s="1">
        <v>50</v>
      </c>
      <c r="AI611">
        <v>652193.57739999995</v>
      </c>
      <c r="AJ611">
        <v>5772994.7680000002</v>
      </c>
      <c r="AN611" s="1" t="s">
        <v>3316</v>
      </c>
      <c r="AO611" s="21" t="s">
        <v>3262</v>
      </c>
      <c r="AP611" s="21" t="s">
        <v>3263</v>
      </c>
      <c r="AQ611" s="21" t="s">
        <v>3258</v>
      </c>
      <c r="AR611" s="21" t="s">
        <v>6018</v>
      </c>
      <c r="AS611" s="21" t="s">
        <v>3270</v>
      </c>
    </row>
    <row r="612" spans="1:45" ht="40.200000000000003" x14ac:dyDescent="0.3">
      <c r="A612" s="18" t="s">
        <v>2385</v>
      </c>
      <c r="B612" s="18">
        <v>526</v>
      </c>
      <c r="C612" s="18"/>
      <c r="D612" s="18">
        <v>1.3</v>
      </c>
      <c r="E612" s="18"/>
      <c r="F612" s="18"/>
      <c r="G612" s="18"/>
      <c r="H612" s="19">
        <v>41303.631944444445</v>
      </c>
      <c r="I612" s="7"/>
      <c r="J612" s="1" t="s">
        <v>95</v>
      </c>
      <c r="K612" s="1" t="s">
        <v>1874</v>
      </c>
      <c r="L612" t="s">
        <v>390</v>
      </c>
      <c r="M612" s="1" t="s">
        <v>390</v>
      </c>
      <c r="N612" s="1" t="s">
        <v>15</v>
      </c>
      <c r="O612" s="1" t="str">
        <f t="shared" si="55"/>
        <v>stemT_141_3 [degC]</v>
      </c>
      <c r="Q612" s="90" t="s">
        <v>5890</v>
      </c>
      <c r="R612" s="1" t="s">
        <v>5051</v>
      </c>
      <c r="S612" s="46" t="s">
        <v>4600</v>
      </c>
      <c r="T612" s="46"/>
      <c r="U612" s="1" t="s">
        <v>4631</v>
      </c>
      <c r="V612" s="1" t="s">
        <v>4543</v>
      </c>
      <c r="X612" s="1" t="str">
        <f t="shared" si="58"/>
        <v>_141_3</v>
      </c>
      <c r="Y612" s="1" t="s">
        <v>4903</v>
      </c>
      <c r="AB612" s="1">
        <v>-25</v>
      </c>
      <c r="AC612" s="1">
        <v>50</v>
      </c>
      <c r="AI612">
        <v>652187.56030000001</v>
      </c>
      <c r="AJ612">
        <v>5772973.2199999997</v>
      </c>
      <c r="AN612" s="1" t="s">
        <v>3316</v>
      </c>
      <c r="AO612" s="21" t="s">
        <v>3262</v>
      </c>
      <c r="AP612" s="21" t="s">
        <v>3263</v>
      </c>
      <c r="AQ612" s="21" t="s">
        <v>3258</v>
      </c>
      <c r="AR612" s="21" t="s">
        <v>4240</v>
      </c>
      <c r="AS612" s="21"/>
    </row>
    <row r="613" spans="1:45" ht="40.200000000000003" x14ac:dyDescent="0.3">
      <c r="A613" s="18" t="s">
        <v>2386</v>
      </c>
      <c r="B613" s="18">
        <v>527</v>
      </c>
      <c r="C613" s="18"/>
      <c r="D613" s="18">
        <v>1.3</v>
      </c>
      <c r="E613" s="18"/>
      <c r="F613" s="18"/>
      <c r="G613" s="18"/>
      <c r="H613" s="19">
        <v>41303.631944444445</v>
      </c>
      <c r="I613" s="7"/>
      <c r="J613" s="1" t="s">
        <v>95</v>
      </c>
      <c r="K613" s="1" t="s">
        <v>1874</v>
      </c>
      <c r="L613" t="s">
        <v>391</v>
      </c>
      <c r="M613" s="1" t="s">
        <v>391</v>
      </c>
      <c r="N613" s="1" t="s">
        <v>15</v>
      </c>
      <c r="O613" s="1" t="str">
        <f t="shared" si="55"/>
        <v>stemT_141_7 [degC]</v>
      </c>
      <c r="Q613" s="90" t="s">
        <v>5891</v>
      </c>
      <c r="R613" s="1" t="s">
        <v>5051</v>
      </c>
      <c r="S613" s="46" t="s">
        <v>4600</v>
      </c>
      <c r="T613" s="46"/>
      <c r="U613" s="1" t="s">
        <v>4631</v>
      </c>
      <c r="V613" s="1" t="s">
        <v>4543</v>
      </c>
      <c r="X613" s="1" t="str">
        <f t="shared" si="58"/>
        <v>_141_7</v>
      </c>
      <c r="Y613" s="1" t="s">
        <v>4903</v>
      </c>
      <c r="AB613" s="1">
        <v>-25</v>
      </c>
      <c r="AC613" s="1">
        <v>50</v>
      </c>
      <c r="AI613">
        <v>652187.56030000001</v>
      </c>
      <c r="AJ613">
        <v>5772973.2199999997</v>
      </c>
      <c r="AN613" s="1" t="s">
        <v>3316</v>
      </c>
      <c r="AO613" s="21" t="s">
        <v>3262</v>
      </c>
      <c r="AP613" s="21" t="s">
        <v>3263</v>
      </c>
      <c r="AQ613" s="21" t="s">
        <v>3258</v>
      </c>
      <c r="AR613" s="21" t="s">
        <v>5942</v>
      </c>
      <c r="AS613" s="21"/>
    </row>
    <row r="614" spans="1:45" ht="40.200000000000003" x14ac:dyDescent="0.3">
      <c r="A614" s="18" t="s">
        <v>2387</v>
      </c>
      <c r="B614" s="18">
        <v>528</v>
      </c>
      <c r="C614" s="18"/>
      <c r="D614" s="18">
        <v>1.3</v>
      </c>
      <c r="E614" s="18"/>
      <c r="F614" s="18"/>
      <c r="G614" s="18"/>
      <c r="H614" s="19">
        <v>41303.631944444445</v>
      </c>
      <c r="I614" s="7"/>
      <c r="J614" s="1" t="s">
        <v>95</v>
      </c>
      <c r="K614" s="1" t="s">
        <v>1874</v>
      </c>
      <c r="L614" t="s">
        <v>392</v>
      </c>
      <c r="M614" s="1" t="s">
        <v>392</v>
      </c>
      <c r="N614" s="1" t="s">
        <v>15</v>
      </c>
      <c r="O614" s="1" t="str">
        <f t="shared" si="55"/>
        <v>stemT_144_5 [degC]</v>
      </c>
      <c r="Q614" s="90" t="s">
        <v>5892</v>
      </c>
      <c r="R614" s="1" t="s">
        <v>5051</v>
      </c>
      <c r="S614" s="46" t="s">
        <v>4600</v>
      </c>
      <c r="T614" s="46"/>
      <c r="U614" s="1" t="s">
        <v>4631</v>
      </c>
      <c r="V614" s="1" t="s">
        <v>4543</v>
      </c>
      <c r="X614" s="1" t="str">
        <f t="shared" si="58"/>
        <v>_144_5</v>
      </c>
      <c r="Y614" s="1" t="s">
        <v>4904</v>
      </c>
      <c r="AB614" s="1">
        <v>-25</v>
      </c>
      <c r="AC614" s="1">
        <v>50</v>
      </c>
      <c r="AI614">
        <v>652181.07490000001</v>
      </c>
      <c r="AJ614">
        <v>5772979.2939999998</v>
      </c>
      <c r="AN614" s="1" t="s">
        <v>3316</v>
      </c>
      <c r="AO614" s="21" t="s">
        <v>3262</v>
      </c>
      <c r="AP614" s="21" t="s">
        <v>3263</v>
      </c>
      <c r="AQ614" s="21" t="s">
        <v>3258</v>
      </c>
      <c r="AR614" s="21" t="s">
        <v>5942</v>
      </c>
      <c r="AS614" s="21"/>
    </row>
    <row r="615" spans="1:45" ht="40.200000000000003" x14ac:dyDescent="0.3">
      <c r="A615" s="18" t="s">
        <v>2388</v>
      </c>
      <c r="B615" s="18">
        <v>529</v>
      </c>
      <c r="C615" s="18"/>
      <c r="D615" s="18">
        <v>1.3</v>
      </c>
      <c r="E615" s="18"/>
      <c r="F615" s="18"/>
      <c r="G615" s="18"/>
      <c r="H615" s="19">
        <v>41303.631944444445</v>
      </c>
      <c r="I615" s="7"/>
      <c r="J615" s="1" t="s">
        <v>95</v>
      </c>
      <c r="K615" s="1" t="s">
        <v>1874</v>
      </c>
      <c r="L615" t="s">
        <v>393</v>
      </c>
      <c r="M615" s="1" t="s">
        <v>393</v>
      </c>
      <c r="N615" s="1" t="s">
        <v>15</v>
      </c>
      <c r="O615" s="1" t="str">
        <f t="shared" si="55"/>
        <v>stemT_144_7 [degC]</v>
      </c>
      <c r="Q615" s="90" t="s">
        <v>5893</v>
      </c>
      <c r="R615" s="1" t="s">
        <v>5051</v>
      </c>
      <c r="S615" s="46" t="s">
        <v>4600</v>
      </c>
      <c r="T615" s="46"/>
      <c r="U615" s="1" t="s">
        <v>4631</v>
      </c>
      <c r="V615" s="1" t="s">
        <v>4543</v>
      </c>
      <c r="X615" s="1" t="str">
        <f t="shared" si="58"/>
        <v>_144_7</v>
      </c>
      <c r="Y615" s="1" t="s">
        <v>4904</v>
      </c>
      <c r="AB615" s="1">
        <v>-25</v>
      </c>
      <c r="AC615" s="1">
        <v>50</v>
      </c>
      <c r="AI615">
        <v>652181.07490000001</v>
      </c>
      <c r="AJ615">
        <v>5772979.2939999998</v>
      </c>
      <c r="AN615" s="1" t="s">
        <v>3316</v>
      </c>
      <c r="AO615" s="21" t="s">
        <v>3262</v>
      </c>
      <c r="AP615" s="21" t="s">
        <v>3263</v>
      </c>
      <c r="AQ615" s="21" t="s">
        <v>3258</v>
      </c>
      <c r="AR615" s="21" t="s">
        <v>5942</v>
      </c>
      <c r="AS615" s="21"/>
    </row>
    <row r="616" spans="1:45" ht="40.200000000000003" x14ac:dyDescent="0.3">
      <c r="A616" s="18" t="s">
        <v>2389</v>
      </c>
      <c r="B616" s="18">
        <v>530</v>
      </c>
      <c r="C616" s="18"/>
      <c r="D616" s="18">
        <v>1.3</v>
      </c>
      <c r="E616" s="18"/>
      <c r="F616" s="18"/>
      <c r="G616" s="18"/>
      <c r="H616" s="19">
        <v>41303.631944444445</v>
      </c>
      <c r="I616" s="7"/>
      <c r="J616" s="1" t="s">
        <v>95</v>
      </c>
      <c r="K616" s="1" t="s">
        <v>1874</v>
      </c>
      <c r="L616" t="s">
        <v>394</v>
      </c>
      <c r="M616" s="1" t="s">
        <v>394</v>
      </c>
      <c r="N616" s="1" t="s">
        <v>15</v>
      </c>
      <c r="O616" s="1" t="str">
        <f t="shared" si="55"/>
        <v>stemT_150_5 [degC]</v>
      </c>
      <c r="Q616" s="90" t="s">
        <v>5894</v>
      </c>
      <c r="R616" s="1" t="s">
        <v>5051</v>
      </c>
      <c r="S616" s="46" t="s">
        <v>4600</v>
      </c>
      <c r="T616" s="46"/>
      <c r="U616" s="1" t="s">
        <v>4631</v>
      </c>
      <c r="V616" s="1" t="s">
        <v>4543</v>
      </c>
      <c r="X616" s="1" t="str">
        <f t="shared" si="58"/>
        <v>_150_5</v>
      </c>
      <c r="Y616" s="1" t="s">
        <v>4905</v>
      </c>
      <c r="AB616" s="1">
        <v>-25</v>
      </c>
      <c r="AC616" s="1">
        <v>50</v>
      </c>
      <c r="AI616">
        <v>652171.93160000001</v>
      </c>
      <c r="AJ616">
        <v>5772980.3090000004</v>
      </c>
      <c r="AK616"/>
      <c r="AL616"/>
      <c r="AM616"/>
      <c r="AN616" s="1" t="s">
        <v>3316</v>
      </c>
      <c r="AO616" s="21" t="s">
        <v>3262</v>
      </c>
      <c r="AP616" s="21" t="s">
        <v>3263</v>
      </c>
      <c r="AQ616" s="21" t="s">
        <v>3258</v>
      </c>
      <c r="AR616" s="21" t="s">
        <v>5942</v>
      </c>
      <c r="AS616" s="21"/>
    </row>
    <row r="617" spans="1:45" ht="40.200000000000003" x14ac:dyDescent="0.3">
      <c r="A617" s="18" t="s">
        <v>2390</v>
      </c>
      <c r="B617" s="18">
        <v>531</v>
      </c>
      <c r="C617" s="18"/>
      <c r="D617" s="18">
        <v>1.3</v>
      </c>
      <c r="E617" s="18"/>
      <c r="F617" s="18"/>
      <c r="G617" s="18"/>
      <c r="H617" s="19">
        <v>41914.493055555555</v>
      </c>
      <c r="I617" s="7"/>
      <c r="J617" s="1" t="s">
        <v>95</v>
      </c>
      <c r="K617" s="1" t="s">
        <v>1874</v>
      </c>
      <c r="L617" t="s">
        <v>1475</v>
      </c>
      <c r="M617" t="s">
        <v>1475</v>
      </c>
      <c r="N617" s="1" t="s">
        <v>15</v>
      </c>
      <c r="O617" s="1" t="str">
        <f t="shared" si="55"/>
        <v>stemT_150_7 [degC]</v>
      </c>
      <c r="Q617" s="90" t="s">
        <v>5895</v>
      </c>
      <c r="R617" s="1" t="s">
        <v>5051</v>
      </c>
      <c r="S617" s="46" t="s">
        <v>4600</v>
      </c>
      <c r="T617" s="46"/>
      <c r="U617" s="1" t="s">
        <v>4631</v>
      </c>
      <c r="V617" s="1" t="s">
        <v>4543</v>
      </c>
      <c r="X617" s="1" t="str">
        <f t="shared" si="58"/>
        <v>_150_7</v>
      </c>
      <c r="Y617" s="1" t="s">
        <v>4905</v>
      </c>
      <c r="AB617" s="1">
        <v>-25</v>
      </c>
      <c r="AC617" s="1">
        <v>50</v>
      </c>
      <c r="AI617">
        <v>652171.93160000001</v>
      </c>
      <c r="AJ617">
        <v>5772980.3090000004</v>
      </c>
      <c r="AK617"/>
      <c r="AL617"/>
      <c r="AM617"/>
      <c r="AN617" s="1" t="s">
        <v>3316</v>
      </c>
      <c r="AO617" s="21" t="s">
        <v>3262</v>
      </c>
      <c r="AP617" s="21" t="s">
        <v>3263</v>
      </c>
      <c r="AQ617" s="21" t="s">
        <v>3258</v>
      </c>
      <c r="AR617" s="21" t="s">
        <v>5942</v>
      </c>
      <c r="AS617" s="21"/>
    </row>
    <row r="618" spans="1:45" ht="40.200000000000003" x14ac:dyDescent="0.3">
      <c r="A618" s="18" t="s">
        <v>2391</v>
      </c>
      <c r="B618" s="18">
        <v>532</v>
      </c>
      <c r="C618" s="18"/>
      <c r="D618" s="18">
        <v>1.3</v>
      </c>
      <c r="E618" s="18"/>
      <c r="F618" s="18"/>
      <c r="G618" s="18"/>
      <c r="H618" s="19">
        <v>41303.631944444445</v>
      </c>
      <c r="I618" s="7"/>
      <c r="J618" s="1" t="s">
        <v>95</v>
      </c>
      <c r="K618" s="1" t="s">
        <v>1874</v>
      </c>
      <c r="L618" t="s">
        <v>395</v>
      </c>
      <c r="M618" s="1" t="s">
        <v>395</v>
      </c>
      <c r="N618" s="1" t="s">
        <v>15</v>
      </c>
      <c r="O618" s="1" t="str">
        <f t="shared" si="55"/>
        <v>stemT_153_5 [degC]</v>
      </c>
      <c r="Q618" s="90" t="s">
        <v>5896</v>
      </c>
      <c r="R618" s="1" t="s">
        <v>5051</v>
      </c>
      <c r="S618" s="46" t="s">
        <v>4600</v>
      </c>
      <c r="T618" s="46"/>
      <c r="U618" s="1" t="s">
        <v>4631</v>
      </c>
      <c r="V618" s="1" t="s">
        <v>4543</v>
      </c>
      <c r="X618" s="1" t="str">
        <f t="shared" si="58"/>
        <v>_153_5</v>
      </c>
      <c r="Y618" s="1" t="s">
        <v>4906</v>
      </c>
      <c r="AB618" s="1">
        <v>-25</v>
      </c>
      <c r="AC618" s="1">
        <v>50</v>
      </c>
      <c r="AI618">
        <v>652185.76439999999</v>
      </c>
      <c r="AJ618">
        <v>5772965.7560000001</v>
      </c>
      <c r="AK618"/>
      <c r="AL618"/>
      <c r="AM618"/>
      <c r="AN618" s="1" t="s">
        <v>3316</v>
      </c>
      <c r="AO618" s="21" t="s">
        <v>3262</v>
      </c>
      <c r="AP618" s="21" t="s">
        <v>3263</v>
      </c>
      <c r="AQ618" s="21" t="s">
        <v>3258</v>
      </c>
      <c r="AR618" s="21" t="s">
        <v>5942</v>
      </c>
      <c r="AS618" s="21"/>
    </row>
    <row r="619" spans="1:45" ht="40.200000000000003" x14ac:dyDescent="0.3">
      <c r="A619" s="18" t="s">
        <v>2392</v>
      </c>
      <c r="B619" s="18">
        <v>533</v>
      </c>
      <c r="C619" s="18"/>
      <c r="D619" s="18">
        <v>1.3</v>
      </c>
      <c r="E619" s="18"/>
      <c r="F619" s="18"/>
      <c r="G619" s="18"/>
      <c r="H619" s="19">
        <v>41303.631944444445</v>
      </c>
      <c r="I619" s="7"/>
      <c r="J619" s="1" t="s">
        <v>95</v>
      </c>
      <c r="K619" s="1" t="s">
        <v>1874</v>
      </c>
      <c r="L619" t="s">
        <v>396</v>
      </c>
      <c r="M619" s="1" t="s">
        <v>396</v>
      </c>
      <c r="N619" s="1" t="s">
        <v>15</v>
      </c>
      <c r="O619" s="1" t="str">
        <f t="shared" si="55"/>
        <v>stemT_153_7 [degC]</v>
      </c>
      <c r="Q619" s="90" t="s">
        <v>5897</v>
      </c>
      <c r="R619" s="1" t="s">
        <v>5051</v>
      </c>
      <c r="S619" s="46" t="s">
        <v>4600</v>
      </c>
      <c r="T619" s="46"/>
      <c r="U619" s="1" t="s">
        <v>4631</v>
      </c>
      <c r="V619" s="1" t="s">
        <v>4543</v>
      </c>
      <c r="X619" s="1" t="str">
        <f t="shared" si="58"/>
        <v>_153_7</v>
      </c>
      <c r="Y619" s="1" t="s">
        <v>4906</v>
      </c>
      <c r="AB619" s="1">
        <v>-25</v>
      </c>
      <c r="AC619" s="1">
        <v>50</v>
      </c>
      <c r="AI619">
        <v>652185.76439999999</v>
      </c>
      <c r="AJ619">
        <v>5772965.7560000001</v>
      </c>
      <c r="AN619" s="1" t="s">
        <v>3316</v>
      </c>
      <c r="AO619" s="21" t="s">
        <v>3262</v>
      </c>
      <c r="AP619" s="21" t="s">
        <v>3263</v>
      </c>
      <c r="AQ619" s="21" t="s">
        <v>3258</v>
      </c>
      <c r="AR619" s="21" t="s">
        <v>5942</v>
      </c>
      <c r="AS619" s="21"/>
    </row>
    <row r="620" spans="1:45" ht="40.200000000000003" x14ac:dyDescent="0.3">
      <c r="A620" s="18" t="s">
        <v>2393</v>
      </c>
      <c r="B620" s="18">
        <v>534</v>
      </c>
      <c r="C620" s="18"/>
      <c r="D620" s="18">
        <v>1.3</v>
      </c>
      <c r="E620" s="18"/>
      <c r="F620" s="18"/>
      <c r="G620" s="18"/>
      <c r="H620" s="19">
        <v>41914.493055555555</v>
      </c>
      <c r="I620" s="7"/>
      <c r="J620" s="1" t="s">
        <v>95</v>
      </c>
      <c r="K620" s="1" t="s">
        <v>1874</v>
      </c>
      <c r="L620" t="s">
        <v>1476</v>
      </c>
      <c r="M620" t="s">
        <v>1476</v>
      </c>
      <c r="N620" s="1" t="s">
        <v>15</v>
      </c>
      <c r="O620" s="1" t="str">
        <f t="shared" si="55"/>
        <v>stemT_280_5 [degC]</v>
      </c>
      <c r="Q620" s="90" t="s">
        <v>5898</v>
      </c>
      <c r="R620" s="1" t="s">
        <v>5051</v>
      </c>
      <c r="S620" s="46" t="s">
        <v>4600</v>
      </c>
      <c r="T620" s="46"/>
      <c r="U620" s="1" t="s">
        <v>4631</v>
      </c>
      <c r="V620" s="1" t="s">
        <v>4543</v>
      </c>
      <c r="X620" s="1" t="str">
        <f t="shared" si="58"/>
        <v>_280_5</v>
      </c>
      <c r="Y620" s="1" t="s">
        <v>4907</v>
      </c>
      <c r="AB620" s="1">
        <v>-25</v>
      </c>
      <c r="AC620" s="1">
        <v>50</v>
      </c>
      <c r="AI620">
        <v>652187.42859999998</v>
      </c>
      <c r="AJ620">
        <v>5772994.5389999999</v>
      </c>
      <c r="AN620" s="1" t="s">
        <v>3316</v>
      </c>
      <c r="AO620" s="21" t="s">
        <v>3262</v>
      </c>
      <c r="AP620" s="21" t="s">
        <v>3263</v>
      </c>
      <c r="AQ620" s="21" t="s">
        <v>3258</v>
      </c>
      <c r="AR620" s="21" t="s">
        <v>5942</v>
      </c>
      <c r="AS620" s="21"/>
    </row>
    <row r="621" spans="1:45" ht="40.200000000000003" x14ac:dyDescent="0.3">
      <c r="A621" s="18" t="s">
        <v>2394</v>
      </c>
      <c r="B621" s="18">
        <v>535</v>
      </c>
      <c r="C621" s="18"/>
      <c r="D621" s="18">
        <v>1.3</v>
      </c>
      <c r="E621" s="18"/>
      <c r="F621" s="18"/>
      <c r="G621" s="18"/>
      <c r="H621" s="19">
        <v>41914.493055555555</v>
      </c>
      <c r="I621" s="7"/>
      <c r="J621" s="1" t="s">
        <v>95</v>
      </c>
      <c r="K621" s="1" t="s">
        <v>1874</v>
      </c>
      <c r="L621" t="s">
        <v>1477</v>
      </c>
      <c r="M621" t="s">
        <v>1477</v>
      </c>
      <c r="N621" s="1" t="s">
        <v>15</v>
      </c>
      <c r="O621" s="1" t="str">
        <f t="shared" si="55"/>
        <v>stemT_280_7 [degC]</v>
      </c>
      <c r="Q621" s="90" t="s">
        <v>5899</v>
      </c>
      <c r="R621" s="1" t="s">
        <v>5051</v>
      </c>
      <c r="S621" s="46" t="s">
        <v>4600</v>
      </c>
      <c r="T621" s="46"/>
      <c r="U621" s="1" t="s">
        <v>4631</v>
      </c>
      <c r="V621" s="1" t="s">
        <v>4543</v>
      </c>
      <c r="X621" s="1" t="str">
        <f t="shared" si="58"/>
        <v>_280_7</v>
      </c>
      <c r="Y621" s="1" t="s">
        <v>4907</v>
      </c>
      <c r="AB621" s="1">
        <v>-25</v>
      </c>
      <c r="AC621" s="1">
        <v>50</v>
      </c>
      <c r="AI621">
        <v>652187.42859999998</v>
      </c>
      <c r="AJ621">
        <v>5772994.5389999999</v>
      </c>
      <c r="AN621" s="1" t="s">
        <v>3316</v>
      </c>
      <c r="AO621" s="21" t="s">
        <v>3262</v>
      </c>
      <c r="AP621" s="21" t="s">
        <v>3263</v>
      </c>
      <c r="AQ621" s="21" t="s">
        <v>3258</v>
      </c>
      <c r="AR621" s="21" t="s">
        <v>5942</v>
      </c>
      <c r="AS621" s="21"/>
    </row>
    <row r="622" spans="1:45" x14ac:dyDescent="0.3">
      <c r="A622" s="18" t="s">
        <v>3931</v>
      </c>
      <c r="B622" s="18">
        <v>536</v>
      </c>
      <c r="C622" s="18"/>
      <c r="D622" s="18"/>
      <c r="E622" s="18"/>
      <c r="F622" s="18"/>
      <c r="G622" s="18"/>
      <c r="H622" s="19">
        <v>41303.631944444445</v>
      </c>
      <c r="I622" s="19">
        <v>41533.430555555555</v>
      </c>
      <c r="J622" s="1" t="s">
        <v>34</v>
      </c>
      <c r="K622" s="1" t="s">
        <v>1723</v>
      </c>
      <c r="L622" t="s">
        <v>3174</v>
      </c>
      <c r="M622" t="s">
        <v>3174</v>
      </c>
      <c r="N622" s="1" t="s">
        <v>50</v>
      </c>
      <c r="O622" s="1" t="str">
        <f t="shared" si="55"/>
        <v>SF_1_1_Tot [mm]</v>
      </c>
      <c r="Q622" s="59"/>
      <c r="Y622" s="59"/>
      <c r="AB622" s="1">
        <v>0</v>
      </c>
      <c r="AN622" s="1" t="s">
        <v>3316</v>
      </c>
      <c r="AO622" s="21" t="s">
        <v>3262</v>
      </c>
      <c r="AP622" s="21" t="s">
        <v>3263</v>
      </c>
      <c r="AQ622" s="21" t="s">
        <v>3258</v>
      </c>
    </row>
    <row r="623" spans="1:45" x14ac:dyDescent="0.3">
      <c r="A623" s="18" t="s">
        <v>3932</v>
      </c>
      <c r="B623" s="18">
        <v>537</v>
      </c>
      <c r="C623" s="18"/>
      <c r="D623" s="18"/>
      <c r="E623" s="18"/>
      <c r="F623" s="18"/>
      <c r="G623" s="18"/>
      <c r="H623" s="19">
        <v>41303.631944444445</v>
      </c>
      <c r="I623" s="19">
        <v>41533.430555555555</v>
      </c>
      <c r="J623" s="1" t="s">
        <v>34</v>
      </c>
      <c r="K623" s="1" t="s">
        <v>1723</v>
      </c>
      <c r="L623" t="s">
        <v>3175</v>
      </c>
      <c r="M623" t="s">
        <v>3175</v>
      </c>
      <c r="N623" s="1" t="s">
        <v>50</v>
      </c>
      <c r="O623" s="1" t="str">
        <f t="shared" si="55"/>
        <v>SF_1_2_Tot [mm]</v>
      </c>
      <c r="Q623" s="59"/>
      <c r="Y623" s="59"/>
      <c r="AB623" s="1">
        <v>0</v>
      </c>
      <c r="AN623" s="1" t="s">
        <v>3316</v>
      </c>
      <c r="AO623" s="21" t="s">
        <v>3262</v>
      </c>
      <c r="AP623" s="21" t="s">
        <v>3263</v>
      </c>
      <c r="AQ623" s="21" t="s">
        <v>3258</v>
      </c>
    </row>
    <row r="624" spans="1:45" x14ac:dyDescent="0.3">
      <c r="A624" s="18" t="s">
        <v>3933</v>
      </c>
      <c r="B624" s="18">
        <v>538</v>
      </c>
      <c r="C624" s="18"/>
      <c r="D624" s="18"/>
      <c r="E624" s="18"/>
      <c r="F624" s="18"/>
      <c r="G624" s="18"/>
      <c r="H624" s="19">
        <v>41303.631944444445</v>
      </c>
      <c r="I624" s="19">
        <v>41533.430555555555</v>
      </c>
      <c r="J624" s="1" t="s">
        <v>34</v>
      </c>
      <c r="K624" s="1" t="s">
        <v>1723</v>
      </c>
      <c r="L624" t="s">
        <v>3176</v>
      </c>
      <c r="M624" t="s">
        <v>3176</v>
      </c>
      <c r="N624" s="1" t="s">
        <v>50</v>
      </c>
      <c r="O624" s="1" t="str">
        <f t="shared" si="55"/>
        <v>SF_1_3_Tot [mm]</v>
      </c>
      <c r="Q624" s="59"/>
      <c r="Y624" s="59"/>
      <c r="AB624" s="1">
        <v>0</v>
      </c>
      <c r="AN624" s="1" t="s">
        <v>3316</v>
      </c>
      <c r="AO624" s="21" t="s">
        <v>3262</v>
      </c>
      <c r="AP624" s="21" t="s">
        <v>3263</v>
      </c>
      <c r="AQ624" s="21" t="s">
        <v>3258</v>
      </c>
    </row>
    <row r="625" spans="1:44" x14ac:dyDescent="0.3">
      <c r="A625" s="18" t="s">
        <v>3940</v>
      </c>
      <c r="B625" s="18">
        <v>539</v>
      </c>
      <c r="C625" s="18"/>
      <c r="D625" s="18"/>
      <c r="E625" s="18"/>
      <c r="F625" s="18"/>
      <c r="G625" s="18"/>
      <c r="H625" s="19">
        <v>41303.631944444445</v>
      </c>
      <c r="I625" s="19">
        <v>41535.520833333336</v>
      </c>
      <c r="J625" s="1" t="s">
        <v>73</v>
      </c>
      <c r="K625" s="1" t="s">
        <v>1873</v>
      </c>
      <c r="L625" t="s">
        <v>3934</v>
      </c>
      <c r="M625" t="s">
        <v>2418</v>
      </c>
      <c r="O625" s="1" t="str">
        <f t="shared" si="55"/>
        <v>dummy []</v>
      </c>
      <c r="Q625" s="59"/>
      <c r="Y625" s="59"/>
      <c r="AB625" s="1">
        <v>0</v>
      </c>
      <c r="AN625" s="1" t="s">
        <v>3316</v>
      </c>
      <c r="AO625" s="21" t="s">
        <v>3262</v>
      </c>
      <c r="AP625" s="21" t="s">
        <v>3263</v>
      </c>
      <c r="AQ625" s="21" t="s">
        <v>3258</v>
      </c>
    </row>
    <row r="626" spans="1:44" x14ac:dyDescent="0.3">
      <c r="A626" s="18" t="s">
        <v>3941</v>
      </c>
      <c r="B626" s="18">
        <v>540</v>
      </c>
      <c r="C626" s="18"/>
      <c r="D626" s="18"/>
      <c r="E626" s="18"/>
      <c r="F626" s="18"/>
      <c r="G626" s="18"/>
      <c r="H626" s="19">
        <v>41303.631944444445</v>
      </c>
      <c r="I626" s="19">
        <v>41535.520833333336</v>
      </c>
      <c r="J626" s="1" t="s">
        <v>73</v>
      </c>
      <c r="K626" s="1" t="s">
        <v>1873</v>
      </c>
      <c r="L626" t="s">
        <v>3935</v>
      </c>
      <c r="M626" t="s">
        <v>2418</v>
      </c>
      <c r="O626" s="1" t="str">
        <f t="shared" si="55"/>
        <v>dummy []</v>
      </c>
      <c r="Q626" s="59"/>
      <c r="Y626" s="59"/>
      <c r="AB626" s="1">
        <v>0</v>
      </c>
      <c r="AN626" s="1" t="s">
        <v>3316</v>
      </c>
      <c r="AO626" s="21" t="s">
        <v>3262</v>
      </c>
      <c r="AP626" s="21" t="s">
        <v>3263</v>
      </c>
      <c r="AQ626" s="21" t="s">
        <v>3258</v>
      </c>
    </row>
    <row r="627" spans="1:44" x14ac:dyDescent="0.3">
      <c r="A627" s="18" t="s">
        <v>3942</v>
      </c>
      <c r="B627" s="18">
        <v>541</v>
      </c>
      <c r="C627" s="18"/>
      <c r="D627" s="18"/>
      <c r="E627" s="18"/>
      <c r="F627" s="18"/>
      <c r="G627" s="18"/>
      <c r="H627" s="19">
        <v>41303.631944444445</v>
      </c>
      <c r="I627" s="19">
        <v>41535.520833333336</v>
      </c>
      <c r="J627" s="1" t="s">
        <v>73</v>
      </c>
      <c r="K627" s="1" t="s">
        <v>1873</v>
      </c>
      <c r="L627" t="s">
        <v>3936</v>
      </c>
      <c r="M627" t="s">
        <v>2418</v>
      </c>
      <c r="O627" s="1" t="str">
        <f t="shared" si="55"/>
        <v>dummy []</v>
      </c>
      <c r="Q627" s="59"/>
      <c r="Y627" s="59"/>
      <c r="AB627" s="1">
        <v>0</v>
      </c>
      <c r="AN627" s="1" t="s">
        <v>3316</v>
      </c>
      <c r="AO627" s="21" t="s">
        <v>3262</v>
      </c>
      <c r="AP627" s="21" t="s">
        <v>3263</v>
      </c>
      <c r="AQ627" s="21" t="s">
        <v>3258</v>
      </c>
    </row>
    <row r="628" spans="1:44" x14ac:dyDescent="0.3">
      <c r="A628" s="18" t="s">
        <v>3949</v>
      </c>
      <c r="B628" s="18">
        <v>542</v>
      </c>
      <c r="C628" s="18"/>
      <c r="D628" s="18"/>
      <c r="E628" s="18"/>
      <c r="F628" s="18"/>
      <c r="G628" s="18"/>
      <c r="H628" s="19">
        <v>41303.631944444445</v>
      </c>
      <c r="I628" s="19">
        <v>41533.430555555555</v>
      </c>
      <c r="J628" s="1" t="s">
        <v>95</v>
      </c>
      <c r="K628" s="1" t="s">
        <v>1874</v>
      </c>
      <c r="L628" t="s">
        <v>3177</v>
      </c>
      <c r="M628" t="s">
        <v>3177</v>
      </c>
      <c r="N628" s="1" t="s">
        <v>50</v>
      </c>
      <c r="O628" s="1" t="str">
        <f t="shared" si="55"/>
        <v>SF_3_1_Tot [mm]</v>
      </c>
      <c r="Q628" s="59"/>
      <c r="Y628" s="59"/>
      <c r="AB628" s="1">
        <v>0</v>
      </c>
      <c r="AN628" s="1" t="s">
        <v>3316</v>
      </c>
      <c r="AO628" s="21" t="s">
        <v>3262</v>
      </c>
      <c r="AP628" s="21" t="s">
        <v>3263</v>
      </c>
      <c r="AQ628" s="21" t="s">
        <v>3258</v>
      </c>
    </row>
    <row r="629" spans="1:44" x14ac:dyDescent="0.3">
      <c r="A629" s="18" t="s">
        <v>3950</v>
      </c>
      <c r="B629" s="18">
        <v>543</v>
      </c>
      <c r="C629" s="18"/>
      <c r="D629" s="18"/>
      <c r="E629" s="18"/>
      <c r="F629" s="18"/>
      <c r="G629" s="18"/>
      <c r="H629" s="19">
        <v>41303.631944444445</v>
      </c>
      <c r="I629" s="19">
        <v>41533.430555555555</v>
      </c>
      <c r="J629" s="1" t="s">
        <v>95</v>
      </c>
      <c r="K629" s="1" t="s">
        <v>1874</v>
      </c>
      <c r="L629" t="s">
        <v>3178</v>
      </c>
      <c r="M629" t="s">
        <v>3178</v>
      </c>
      <c r="N629" s="1" t="s">
        <v>50</v>
      </c>
      <c r="O629" s="1" t="str">
        <f t="shared" si="55"/>
        <v>SF_3_2_Tot [mm]</v>
      </c>
      <c r="Q629" s="59"/>
      <c r="Y629" s="59"/>
      <c r="AB629" s="1">
        <v>0</v>
      </c>
      <c r="AN629" s="1" t="s">
        <v>3316</v>
      </c>
      <c r="AO629" s="21" t="s">
        <v>3262</v>
      </c>
      <c r="AP629" s="21" t="s">
        <v>3263</v>
      </c>
      <c r="AQ629" s="21" t="s">
        <v>3258</v>
      </c>
    </row>
    <row r="630" spans="1:44" x14ac:dyDescent="0.3">
      <c r="A630" s="18" t="s">
        <v>3951</v>
      </c>
      <c r="B630" s="18">
        <v>544</v>
      </c>
      <c r="C630" s="18"/>
      <c r="D630" s="18"/>
      <c r="E630" s="18"/>
      <c r="F630" s="18"/>
      <c r="G630" s="18"/>
      <c r="H630" s="19">
        <v>41303.631944444445</v>
      </c>
      <c r="I630" s="19">
        <v>41533.430555555555</v>
      </c>
      <c r="J630" s="1" t="s">
        <v>95</v>
      </c>
      <c r="K630" s="1" t="s">
        <v>1874</v>
      </c>
      <c r="L630" t="s">
        <v>3179</v>
      </c>
      <c r="M630" t="s">
        <v>3179</v>
      </c>
      <c r="N630" s="1" t="s">
        <v>50</v>
      </c>
      <c r="O630" s="1" t="str">
        <f t="shared" si="55"/>
        <v>SF_3_3_Tot [mm]</v>
      </c>
      <c r="Q630" s="59"/>
      <c r="Y630" s="59"/>
      <c r="AB630" s="1">
        <v>0</v>
      </c>
      <c r="AN630" s="1" t="s">
        <v>3316</v>
      </c>
      <c r="AO630" s="21" t="s">
        <v>3262</v>
      </c>
      <c r="AP630" s="21" t="s">
        <v>3263</v>
      </c>
      <c r="AQ630" s="21" t="s">
        <v>3258</v>
      </c>
    </row>
    <row r="631" spans="1:44" x14ac:dyDescent="0.3">
      <c r="A631" t="s">
        <v>4365</v>
      </c>
      <c r="B631" s="18">
        <v>545</v>
      </c>
      <c r="C631" s="18"/>
      <c r="D631" s="18">
        <v>1.3</v>
      </c>
      <c r="E631" s="18"/>
      <c r="F631" s="18"/>
      <c r="G631" s="18"/>
      <c r="H631" s="19">
        <v>42627.534722222219</v>
      </c>
      <c r="I631" s="19"/>
      <c r="J631" s="1" t="s">
        <v>95</v>
      </c>
      <c r="K631" s="1" t="s">
        <v>1874</v>
      </c>
      <c r="L631" t="s">
        <v>4372</v>
      </c>
      <c r="M631" t="s">
        <v>4379</v>
      </c>
      <c r="N631" t="s">
        <v>50</v>
      </c>
      <c r="O631" s="1" t="str">
        <f t="shared" si="55"/>
        <v>STF_BC3_123 [mm]</v>
      </c>
      <c r="Q631" s="90" t="s">
        <v>5688</v>
      </c>
      <c r="R631" s="1" t="s">
        <v>5051</v>
      </c>
      <c r="S631" s="46" t="s">
        <v>4403</v>
      </c>
      <c r="T631" s="46"/>
      <c r="U631" s="1" t="s">
        <v>5072</v>
      </c>
      <c r="V631" s="1" t="s">
        <v>4545</v>
      </c>
      <c r="X631" s="1" t="str">
        <f>LOWER(RIGHT(M631,8))</f>
        <v>_bc3_123</v>
      </c>
      <c r="Y631" s="59" t="s">
        <v>4890</v>
      </c>
      <c r="AB631" s="1">
        <v>0</v>
      </c>
      <c r="AI631">
        <v>652202.95940000005</v>
      </c>
      <c r="AJ631">
        <v>5772963.4550000001</v>
      </c>
      <c r="AN631" s="1" t="s">
        <v>3316</v>
      </c>
      <c r="AO631" s="21" t="s">
        <v>3262</v>
      </c>
      <c r="AP631" s="21" t="s">
        <v>3263</v>
      </c>
      <c r="AQ631" s="21" t="s">
        <v>3258</v>
      </c>
      <c r="AR631" s="1" t="s">
        <v>6682</v>
      </c>
    </row>
    <row r="632" spans="1:44" x14ac:dyDescent="0.3">
      <c r="A632" t="s">
        <v>4366</v>
      </c>
      <c r="B632" s="18">
        <v>546</v>
      </c>
      <c r="C632" s="18"/>
      <c r="D632" s="18">
        <v>1.3</v>
      </c>
      <c r="E632" s="18"/>
      <c r="F632" s="18"/>
      <c r="G632" s="18"/>
      <c r="H632" s="19">
        <v>42627.534722222219</v>
      </c>
      <c r="I632" s="19"/>
      <c r="J632" s="1" t="s">
        <v>95</v>
      </c>
      <c r="K632" s="1" t="s">
        <v>1874</v>
      </c>
      <c r="L632" t="s">
        <v>4373</v>
      </c>
      <c r="M632" t="s">
        <v>4380</v>
      </c>
      <c r="N632" t="s">
        <v>50</v>
      </c>
      <c r="O632" s="1" t="str">
        <f t="shared" si="55"/>
        <v>STF_BC3_125 [mm]</v>
      </c>
      <c r="Q632" s="90" t="s">
        <v>5689</v>
      </c>
      <c r="R632" s="1" t="s">
        <v>5051</v>
      </c>
      <c r="S632" s="46" t="s">
        <v>4403</v>
      </c>
      <c r="T632" s="46"/>
      <c r="U632" s="1" t="s">
        <v>5072</v>
      </c>
      <c r="V632" s="1" t="s">
        <v>4545</v>
      </c>
      <c r="X632" s="1" t="str">
        <f t="shared" ref="X632:X642" si="59">LOWER(RIGHT(M632,8))</f>
        <v>_bc3_125</v>
      </c>
      <c r="Y632" s="1" t="s">
        <v>4891</v>
      </c>
      <c r="AB632" s="1">
        <v>0</v>
      </c>
      <c r="AI632">
        <v>652197.85259999998</v>
      </c>
      <c r="AJ632">
        <v>5772970.6279999996</v>
      </c>
      <c r="AN632" s="1" t="s">
        <v>3316</v>
      </c>
      <c r="AO632" s="21" t="s">
        <v>3262</v>
      </c>
      <c r="AP632" s="21" t="s">
        <v>3263</v>
      </c>
      <c r="AQ632" s="21" t="s">
        <v>3258</v>
      </c>
      <c r="AR632" s="1" t="s">
        <v>6682</v>
      </c>
    </row>
    <row r="633" spans="1:44" x14ac:dyDescent="0.3">
      <c r="A633" t="s">
        <v>4367</v>
      </c>
      <c r="B633" s="18">
        <v>547</v>
      </c>
      <c r="C633" s="18"/>
      <c r="D633" s="18">
        <v>1.3</v>
      </c>
      <c r="E633" s="18"/>
      <c r="F633" s="18"/>
      <c r="G633" s="18"/>
      <c r="H633" s="19">
        <v>42627.534722222219</v>
      </c>
      <c r="I633" s="19"/>
      <c r="J633" s="1" t="s">
        <v>95</v>
      </c>
      <c r="K633" s="1" t="s">
        <v>1874</v>
      </c>
      <c r="L633" t="s">
        <v>4374</v>
      </c>
      <c r="M633" t="s">
        <v>4381</v>
      </c>
      <c r="N633" t="s">
        <v>50</v>
      </c>
      <c r="O633" s="1" t="str">
        <f t="shared" si="55"/>
        <v>STF_BC3_145 [mm]</v>
      </c>
      <c r="Q633" s="90" t="s">
        <v>5690</v>
      </c>
      <c r="R633" s="1" t="s">
        <v>5051</v>
      </c>
      <c r="S633" s="46" t="s">
        <v>4403</v>
      </c>
      <c r="T633" s="46"/>
      <c r="U633" s="1" t="s">
        <v>5072</v>
      </c>
      <c r="V633" s="1" t="s">
        <v>4545</v>
      </c>
      <c r="X633" s="1" t="str">
        <f t="shared" si="59"/>
        <v>_bc3_145</v>
      </c>
      <c r="Y633" s="1" t="s">
        <v>4892</v>
      </c>
      <c r="AB633" s="1">
        <v>0</v>
      </c>
      <c r="AI633">
        <v>652176.48069999996</v>
      </c>
      <c r="AJ633">
        <v>5772978.3250000002</v>
      </c>
      <c r="AN633" s="1" t="s">
        <v>3316</v>
      </c>
      <c r="AO633" s="21" t="s">
        <v>3262</v>
      </c>
      <c r="AP633" s="21" t="s">
        <v>3263</v>
      </c>
      <c r="AQ633" s="21" t="s">
        <v>3258</v>
      </c>
      <c r="AR633" s="1" t="s">
        <v>6682</v>
      </c>
    </row>
    <row r="634" spans="1:44" x14ac:dyDescent="0.3">
      <c r="A634" t="s">
        <v>4368</v>
      </c>
      <c r="B634" s="18">
        <v>548</v>
      </c>
      <c r="C634" s="18"/>
      <c r="D634" s="18">
        <v>1.3</v>
      </c>
      <c r="E634" s="18"/>
      <c r="F634" s="18"/>
      <c r="G634" s="18"/>
      <c r="H634" s="19">
        <v>42627.534722222219</v>
      </c>
      <c r="I634" s="19"/>
      <c r="J634" s="1" t="s">
        <v>95</v>
      </c>
      <c r="K634" s="1" t="s">
        <v>1874</v>
      </c>
      <c r="L634" t="s">
        <v>4375</v>
      </c>
      <c r="M634" t="s">
        <v>4382</v>
      </c>
      <c r="N634" t="s">
        <v>50</v>
      </c>
      <c r="O634" s="1" t="str">
        <f t="shared" si="55"/>
        <v>STF_BC3_149 [mm]</v>
      </c>
      <c r="Q634" s="90" t="s">
        <v>5691</v>
      </c>
      <c r="R634" s="1" t="s">
        <v>5051</v>
      </c>
      <c r="S634" s="46" t="s">
        <v>4403</v>
      </c>
      <c r="T634" s="46"/>
      <c r="U634" s="1" t="s">
        <v>5072</v>
      </c>
      <c r="V634" s="1" t="s">
        <v>4545</v>
      </c>
      <c r="X634" s="1" t="str">
        <f t="shared" si="59"/>
        <v>_bc3_149</v>
      </c>
      <c r="Y634" s="1" t="s">
        <v>4893</v>
      </c>
      <c r="AB634" s="1">
        <v>0</v>
      </c>
      <c r="AI634">
        <v>652165.10629999998</v>
      </c>
      <c r="AJ634">
        <v>5772982.5980000002</v>
      </c>
      <c r="AN634" s="1" t="s">
        <v>3316</v>
      </c>
      <c r="AO634" s="21" t="s">
        <v>3262</v>
      </c>
      <c r="AP634" s="21" t="s">
        <v>3263</v>
      </c>
      <c r="AQ634" s="21" t="s">
        <v>3258</v>
      </c>
      <c r="AR634" s="1" t="s">
        <v>6682</v>
      </c>
    </row>
    <row r="635" spans="1:44" x14ac:dyDescent="0.3">
      <c r="A635" t="s">
        <v>4369</v>
      </c>
      <c r="B635" s="18">
        <v>549</v>
      </c>
      <c r="C635" s="18"/>
      <c r="D635" s="18">
        <v>1.3</v>
      </c>
      <c r="E635" s="18"/>
      <c r="F635" s="18"/>
      <c r="G635" s="18"/>
      <c r="H635" s="19">
        <v>42627.534722222219</v>
      </c>
      <c r="I635" s="19"/>
      <c r="J635" s="1" t="s">
        <v>95</v>
      </c>
      <c r="K635" s="1" t="s">
        <v>1874</v>
      </c>
      <c r="L635" t="s">
        <v>4376</v>
      </c>
      <c r="M635" t="s">
        <v>4383</v>
      </c>
      <c r="N635" t="s">
        <v>50</v>
      </c>
      <c r="O635" s="1" t="str">
        <f t="shared" si="55"/>
        <v>STF_BC3_160 [mm]</v>
      </c>
      <c r="Q635" s="90" t="s">
        <v>5692</v>
      </c>
      <c r="R635" s="1" t="s">
        <v>5051</v>
      </c>
      <c r="S635" s="46" t="s">
        <v>4403</v>
      </c>
      <c r="T635" s="46"/>
      <c r="U635" s="1" t="s">
        <v>5072</v>
      </c>
      <c r="V635" s="1" t="s">
        <v>4545</v>
      </c>
      <c r="X635" s="1" t="str">
        <f t="shared" si="59"/>
        <v>_bc3_160</v>
      </c>
      <c r="Y635" s="1" t="s">
        <v>4894</v>
      </c>
      <c r="AB635" s="1">
        <v>0</v>
      </c>
      <c r="AI635">
        <v>652169.47160000005</v>
      </c>
      <c r="AJ635">
        <v>5772971.2620000001</v>
      </c>
      <c r="AN635" s="1" t="s">
        <v>3316</v>
      </c>
      <c r="AO635" s="21" t="s">
        <v>3262</v>
      </c>
      <c r="AP635" s="21" t="s">
        <v>3263</v>
      </c>
      <c r="AQ635" s="21" t="s">
        <v>3258</v>
      </c>
      <c r="AR635" s="1" t="s">
        <v>6682</v>
      </c>
    </row>
    <row r="636" spans="1:44" x14ac:dyDescent="0.3">
      <c r="A636" t="s">
        <v>4370</v>
      </c>
      <c r="B636" s="18">
        <v>550</v>
      </c>
      <c r="C636" s="18"/>
      <c r="D636" s="18">
        <v>1.3</v>
      </c>
      <c r="E636" s="18"/>
      <c r="F636" s="18"/>
      <c r="G636" s="18"/>
      <c r="H636" s="19">
        <v>42627.534722222219</v>
      </c>
      <c r="I636" s="19"/>
      <c r="J636" s="1" t="s">
        <v>95</v>
      </c>
      <c r="K636" s="1" t="s">
        <v>1874</v>
      </c>
      <c r="L636" t="s">
        <v>4377</v>
      </c>
      <c r="M636" t="s">
        <v>4384</v>
      </c>
      <c r="N636" t="s">
        <v>50</v>
      </c>
      <c r="O636" s="1" t="str">
        <f t="shared" si="55"/>
        <v>STF_BC3_181 [mm]</v>
      </c>
      <c r="Q636" s="90" t="s">
        <v>5693</v>
      </c>
      <c r="R636" s="1" t="s">
        <v>5051</v>
      </c>
      <c r="S636" s="46" t="s">
        <v>4403</v>
      </c>
      <c r="T636" s="46"/>
      <c r="U636" s="1" t="s">
        <v>5072</v>
      </c>
      <c r="V636" s="1" t="s">
        <v>4545</v>
      </c>
      <c r="X636" s="1" t="str">
        <f t="shared" si="59"/>
        <v>_bc3_181</v>
      </c>
      <c r="Y636" s="1" t="s">
        <v>4895</v>
      </c>
      <c r="AB636" s="1">
        <v>0</v>
      </c>
      <c r="AI636">
        <v>652226.90899999999</v>
      </c>
      <c r="AJ636">
        <v>5772978.4929999998</v>
      </c>
      <c r="AN636" s="1" t="s">
        <v>3316</v>
      </c>
      <c r="AO636" s="21" t="s">
        <v>3262</v>
      </c>
      <c r="AP636" s="21" t="s">
        <v>3263</v>
      </c>
      <c r="AQ636" s="21" t="s">
        <v>3258</v>
      </c>
      <c r="AR636" s="1" t="s">
        <v>6682</v>
      </c>
    </row>
    <row r="637" spans="1:44" x14ac:dyDescent="0.3">
      <c r="A637" t="s">
        <v>4371</v>
      </c>
      <c r="B637" s="18">
        <v>551</v>
      </c>
      <c r="C637" s="18"/>
      <c r="D637" s="18">
        <v>1.3</v>
      </c>
      <c r="E637" s="18"/>
      <c r="F637" s="18"/>
      <c r="G637" s="18"/>
      <c r="H637" s="19">
        <v>42627.534722222219</v>
      </c>
      <c r="I637" s="19"/>
      <c r="J637" s="1" t="s">
        <v>95</v>
      </c>
      <c r="K637" s="1" t="s">
        <v>1874</v>
      </c>
      <c r="L637" t="s">
        <v>4378</v>
      </c>
      <c r="M637" t="s">
        <v>4385</v>
      </c>
      <c r="N637" t="s">
        <v>50</v>
      </c>
      <c r="O637" s="1" t="str">
        <f t="shared" ref="O637:O664" si="60">CONCATENATE(M637," [",N637,"]")</f>
        <v>STF_BC3_279 [mm]</v>
      </c>
      <c r="Q637" s="90" t="s">
        <v>5694</v>
      </c>
      <c r="R637" s="1" t="s">
        <v>5051</v>
      </c>
      <c r="S637" s="46" t="s">
        <v>4403</v>
      </c>
      <c r="T637" s="46"/>
      <c r="U637" s="1" t="s">
        <v>5072</v>
      </c>
      <c r="V637" s="1" t="s">
        <v>4545</v>
      </c>
      <c r="X637" s="1" t="str">
        <f t="shared" si="59"/>
        <v>_bc3_279</v>
      </c>
      <c r="Y637" s="1" t="s">
        <v>4896</v>
      </c>
      <c r="AB637" s="1">
        <v>0</v>
      </c>
      <c r="AI637">
        <v>652187.58120000002</v>
      </c>
      <c r="AJ637">
        <v>5773001.2810000004</v>
      </c>
      <c r="AN637" s="1" t="s">
        <v>3316</v>
      </c>
      <c r="AO637" s="21" t="s">
        <v>3262</v>
      </c>
      <c r="AP637" s="21" t="s">
        <v>3263</v>
      </c>
      <c r="AQ637" s="21" t="s">
        <v>3258</v>
      </c>
      <c r="AR637" s="1" t="s">
        <v>6682</v>
      </c>
    </row>
    <row r="638" spans="1:44" x14ac:dyDescent="0.3">
      <c r="A638" t="s">
        <v>4361</v>
      </c>
      <c r="B638" s="18">
        <v>552</v>
      </c>
      <c r="C638" s="18"/>
      <c r="D638" s="18">
        <v>1.3</v>
      </c>
      <c r="E638" s="18"/>
      <c r="F638" s="18"/>
      <c r="G638" s="18"/>
      <c r="H638" s="19">
        <v>42627.534722222219</v>
      </c>
      <c r="I638" s="19"/>
      <c r="J638" s="1" t="s">
        <v>73</v>
      </c>
      <c r="K638" s="1" t="s">
        <v>1873</v>
      </c>
      <c r="L638" t="s">
        <v>4353</v>
      </c>
      <c r="M638" t="s">
        <v>4357</v>
      </c>
      <c r="N638" t="s">
        <v>50</v>
      </c>
      <c r="O638" s="1" t="str">
        <f t="shared" si="60"/>
        <v>STF_BC2_049 [mm]</v>
      </c>
      <c r="Q638" s="91" t="s">
        <v>5870</v>
      </c>
      <c r="R638" s="1" t="s">
        <v>5050</v>
      </c>
      <c r="S638" s="46" t="s">
        <v>4403</v>
      </c>
      <c r="T638" s="46"/>
      <c r="U638" s="1" t="s">
        <v>5072</v>
      </c>
      <c r="V638" s="1" t="s">
        <v>4545</v>
      </c>
      <c r="X638" s="1" t="str">
        <f t="shared" si="59"/>
        <v>_bc2_049</v>
      </c>
      <c r="Y638" s="1" t="s">
        <v>4897</v>
      </c>
      <c r="AB638" s="1">
        <v>0</v>
      </c>
      <c r="AI638">
        <v>652218.48789999995</v>
      </c>
      <c r="AJ638">
        <v>5773031.7050000001</v>
      </c>
      <c r="AN638" s="1" t="s">
        <v>3316</v>
      </c>
      <c r="AO638" s="21" t="s">
        <v>3262</v>
      </c>
      <c r="AP638" s="21" t="s">
        <v>3263</v>
      </c>
      <c r="AQ638" s="21" t="s">
        <v>3258</v>
      </c>
      <c r="AR638" s="1" t="s">
        <v>6680</v>
      </c>
    </row>
    <row r="639" spans="1:44" x14ac:dyDescent="0.3">
      <c r="A639" s="18" t="s">
        <v>1826</v>
      </c>
      <c r="B639" s="18">
        <v>553</v>
      </c>
      <c r="C639" s="18"/>
      <c r="D639" s="18">
        <v>1.3</v>
      </c>
      <c r="E639" s="18"/>
      <c r="F639" s="18"/>
      <c r="G639" s="18"/>
      <c r="H639" s="19">
        <v>42012.486111111109</v>
      </c>
      <c r="I639" s="19">
        <v>42627.513888888891</v>
      </c>
      <c r="J639" s="1" t="s">
        <v>73</v>
      </c>
      <c r="K639" s="1" t="s">
        <v>1873</v>
      </c>
      <c r="L639" t="s">
        <v>1827</v>
      </c>
      <c r="M639" t="s">
        <v>1825</v>
      </c>
      <c r="N639" s="1" t="s">
        <v>50</v>
      </c>
      <c r="O639" s="1" t="str">
        <f t="shared" si="60"/>
        <v>StemF_BC2_62 [mm]</v>
      </c>
      <c r="Q639" s="91"/>
      <c r="R639" s="1" t="s">
        <v>5050</v>
      </c>
      <c r="S639" s="46" t="s">
        <v>4403</v>
      </c>
      <c r="T639" s="46"/>
      <c r="U639" s="1" t="s">
        <v>5072</v>
      </c>
      <c r="V639" s="1" t="s">
        <v>4545</v>
      </c>
      <c r="X639" s="1" t="str">
        <f t="shared" si="59"/>
        <v>f_bc2_62</v>
      </c>
      <c r="Y639" s="1" t="s">
        <v>4898</v>
      </c>
      <c r="AB639" s="1">
        <v>0</v>
      </c>
      <c r="AI639">
        <v>652225.76650000003</v>
      </c>
      <c r="AJ639">
        <v>5773017.0719999997</v>
      </c>
      <c r="AN639" s="1" t="s">
        <v>3316</v>
      </c>
      <c r="AO639" s="21" t="s">
        <v>3262</v>
      </c>
      <c r="AP639" s="21" t="s">
        <v>3263</v>
      </c>
      <c r="AQ639" s="21" t="s">
        <v>3258</v>
      </c>
      <c r="AR639" s="1" t="s">
        <v>6680</v>
      </c>
    </row>
    <row r="640" spans="1:44" x14ac:dyDescent="0.3">
      <c r="A640" t="s">
        <v>4362</v>
      </c>
      <c r="B640" s="18">
        <v>554</v>
      </c>
      <c r="C640" s="18"/>
      <c r="D640" s="18">
        <v>1.3</v>
      </c>
      <c r="E640" s="18"/>
      <c r="F640" s="18"/>
      <c r="G640" s="18"/>
      <c r="H640" s="19">
        <v>42627.534722222219</v>
      </c>
      <c r="I640" s="19"/>
      <c r="J640" s="1" t="s">
        <v>73</v>
      </c>
      <c r="K640" s="1" t="s">
        <v>1873</v>
      </c>
      <c r="L640" t="s">
        <v>4354</v>
      </c>
      <c r="M640" t="s">
        <v>4358</v>
      </c>
      <c r="N640" t="s">
        <v>50</v>
      </c>
      <c r="O640" s="1" t="str">
        <f t="shared" si="60"/>
        <v>STF_BC2_067 [mm]</v>
      </c>
      <c r="Q640" s="91" t="s">
        <v>5871</v>
      </c>
      <c r="R640" s="1" t="s">
        <v>5050</v>
      </c>
      <c r="S640" s="46" t="s">
        <v>4403</v>
      </c>
      <c r="T640" s="46"/>
      <c r="U640" s="1" t="s">
        <v>5072</v>
      </c>
      <c r="V640" s="1" t="s">
        <v>4545</v>
      </c>
      <c r="X640" s="1" t="str">
        <f t="shared" si="59"/>
        <v>_bc2_067</v>
      </c>
      <c r="Y640" s="1" t="s">
        <v>4899</v>
      </c>
      <c r="AB640" s="1">
        <v>0</v>
      </c>
      <c r="AI640">
        <v>652232.35250000004</v>
      </c>
      <c r="AJ640">
        <v>5773011.2050000001</v>
      </c>
      <c r="AN640" s="1" t="s">
        <v>3316</v>
      </c>
      <c r="AO640" s="21" t="s">
        <v>3262</v>
      </c>
      <c r="AP640" s="21" t="s">
        <v>3263</v>
      </c>
      <c r="AQ640" s="21" t="s">
        <v>3258</v>
      </c>
      <c r="AR640" s="1" t="s">
        <v>6680</v>
      </c>
    </row>
    <row r="641" spans="1:44" x14ac:dyDescent="0.3">
      <c r="A641" t="s">
        <v>4363</v>
      </c>
      <c r="B641" s="18">
        <v>555</v>
      </c>
      <c r="C641" s="18"/>
      <c r="D641" s="18">
        <v>1.3</v>
      </c>
      <c r="E641" s="18"/>
      <c r="F641" s="18"/>
      <c r="G641" s="18"/>
      <c r="H641" s="19">
        <v>42627.534722222219</v>
      </c>
      <c r="I641" s="19"/>
      <c r="J641" s="1" t="s">
        <v>73</v>
      </c>
      <c r="K641" s="1" t="s">
        <v>1873</v>
      </c>
      <c r="L641" t="s">
        <v>4355</v>
      </c>
      <c r="M641" t="s">
        <v>4359</v>
      </c>
      <c r="N641" t="s">
        <v>50</v>
      </c>
      <c r="O641" s="1" t="str">
        <f t="shared" si="60"/>
        <v>STF_BC2_079 [mm]</v>
      </c>
      <c r="Q641" s="91" t="s">
        <v>5872</v>
      </c>
      <c r="R641" s="1" t="s">
        <v>5050</v>
      </c>
      <c r="S641" s="46" t="s">
        <v>4403</v>
      </c>
      <c r="T641" s="46"/>
      <c r="U641" s="1" t="s">
        <v>5072</v>
      </c>
      <c r="V641" s="1" t="s">
        <v>4545</v>
      </c>
      <c r="X641" s="1" t="str">
        <f t="shared" si="59"/>
        <v>_bc2_079</v>
      </c>
      <c r="Y641" s="1" t="s">
        <v>4900</v>
      </c>
      <c r="AB641" s="1">
        <v>0</v>
      </c>
      <c r="AI641">
        <v>652221.11979999999</v>
      </c>
      <c r="AJ641">
        <v>5773005.608</v>
      </c>
      <c r="AN641" s="1" t="s">
        <v>3316</v>
      </c>
      <c r="AO641" s="21" t="s">
        <v>3262</v>
      </c>
      <c r="AP641" s="21" t="s">
        <v>3263</v>
      </c>
      <c r="AQ641" s="21" t="s">
        <v>3258</v>
      </c>
      <c r="AR641" s="1" t="s">
        <v>6680</v>
      </c>
    </row>
    <row r="642" spans="1:44" x14ac:dyDescent="0.3">
      <c r="A642" t="s">
        <v>4364</v>
      </c>
      <c r="B642" s="18">
        <v>556</v>
      </c>
      <c r="C642" s="18"/>
      <c r="D642" s="18">
        <v>1.3</v>
      </c>
      <c r="E642" s="18"/>
      <c r="F642" s="18"/>
      <c r="G642" s="18"/>
      <c r="H642" s="19">
        <v>42627.534722222219</v>
      </c>
      <c r="I642" s="19"/>
      <c r="J642" s="1" t="s">
        <v>73</v>
      </c>
      <c r="K642" s="1" t="s">
        <v>1873</v>
      </c>
      <c r="L642" t="s">
        <v>4356</v>
      </c>
      <c r="M642" t="s">
        <v>4360</v>
      </c>
      <c r="N642" t="s">
        <v>50</v>
      </c>
      <c r="O642" s="1" t="str">
        <f t="shared" si="60"/>
        <v>STF_BC2_094 [mm]</v>
      </c>
      <c r="Q642" s="91" t="s">
        <v>5873</v>
      </c>
      <c r="R642" s="1" t="s">
        <v>5050</v>
      </c>
      <c r="S642" s="46" t="s">
        <v>4403</v>
      </c>
      <c r="T642" s="46"/>
      <c r="U642" s="1" t="s">
        <v>5072</v>
      </c>
      <c r="V642" s="1" t="s">
        <v>4545</v>
      </c>
      <c r="X642" s="1" t="str">
        <f t="shared" si="59"/>
        <v>_bc2_094</v>
      </c>
      <c r="Y642" s="1" t="s">
        <v>4901</v>
      </c>
      <c r="AB642" s="1">
        <v>0</v>
      </c>
      <c r="AI642">
        <v>652220.19609999994</v>
      </c>
      <c r="AJ642">
        <v>5772991.6909999996</v>
      </c>
      <c r="AN642" s="1" t="s">
        <v>3316</v>
      </c>
      <c r="AO642" s="21" t="s">
        <v>3262</v>
      </c>
      <c r="AP642" s="21" t="s">
        <v>3263</v>
      </c>
      <c r="AQ642" s="21" t="s">
        <v>3258</v>
      </c>
      <c r="AR642" s="1" t="s">
        <v>6680</v>
      </c>
    </row>
    <row r="643" spans="1:44" x14ac:dyDescent="0.3">
      <c r="A643" s="18" t="s">
        <v>397</v>
      </c>
      <c r="B643" s="18">
        <v>557</v>
      </c>
      <c r="C643" s="18"/>
      <c r="D643" s="18">
        <v>49</v>
      </c>
      <c r="E643" s="18"/>
      <c r="F643" s="18"/>
      <c r="G643" s="18"/>
      <c r="H643" s="7">
        <v>41794</v>
      </c>
      <c r="I643" s="7"/>
      <c r="J643" s="1" t="s">
        <v>3</v>
      </c>
      <c r="K643" s="1" t="s">
        <v>1723</v>
      </c>
      <c r="L643" s="1" t="s">
        <v>398</v>
      </c>
      <c r="M643" s="1" t="s">
        <v>398</v>
      </c>
      <c r="O643" s="1" t="str">
        <f t="shared" si="60"/>
        <v>SunStat []</v>
      </c>
      <c r="Q643" s="57" t="s">
        <v>4791</v>
      </c>
      <c r="R643" s="1" t="s">
        <v>4573</v>
      </c>
      <c r="S643" s="46" t="s">
        <v>4403</v>
      </c>
      <c r="T643" s="46"/>
      <c r="U643" s="31" t="s">
        <v>4447</v>
      </c>
      <c r="V643" s="1" t="s">
        <v>4543</v>
      </c>
      <c r="X643" s="1" t="s">
        <v>4445</v>
      </c>
      <c r="Y643" s="59" t="s">
        <v>4815</v>
      </c>
      <c r="AI643" s="1">
        <v>652261.80000000005</v>
      </c>
      <c r="AJ643" s="1">
        <v>5772996.2999999998</v>
      </c>
      <c r="AN643" s="1" t="s">
        <v>3316</v>
      </c>
      <c r="AO643" s="21" t="s">
        <v>3262</v>
      </c>
      <c r="AP643" s="21" t="s">
        <v>3263</v>
      </c>
      <c r="AQ643" s="21"/>
    </row>
    <row r="644" spans="1:44" x14ac:dyDescent="0.3">
      <c r="A644" s="18" t="s">
        <v>400</v>
      </c>
      <c r="B644" s="18">
        <v>558</v>
      </c>
      <c r="C644" s="18"/>
      <c r="D644" s="18">
        <v>49</v>
      </c>
      <c r="E644" s="18"/>
      <c r="F644" s="18"/>
      <c r="G644" s="18"/>
      <c r="H644" s="19">
        <v>41794.583333333336</v>
      </c>
      <c r="I644" s="7">
        <v>41816.569444444445</v>
      </c>
      <c r="J644" s="1" t="s">
        <v>3</v>
      </c>
      <c r="K644" s="1" t="s">
        <v>1723</v>
      </c>
      <c r="L644" s="1" t="s">
        <v>400</v>
      </c>
      <c r="M644" s="1" t="s">
        <v>400</v>
      </c>
      <c r="O644" s="1" t="str">
        <f t="shared" si="60"/>
        <v>SW12_Stat []</v>
      </c>
      <c r="Q644" s="57" t="s">
        <v>4792</v>
      </c>
      <c r="R644" s="1" t="s">
        <v>4573</v>
      </c>
      <c r="S644" s="46" t="s">
        <v>4406</v>
      </c>
      <c r="T644" s="46" t="s">
        <v>4538</v>
      </c>
      <c r="U644" s="46" t="s">
        <v>4450</v>
      </c>
      <c r="V644" s="1" t="s">
        <v>4543</v>
      </c>
      <c r="Y644" s="59" t="s">
        <v>4815</v>
      </c>
      <c r="AI644" s="1">
        <v>652261.80000000005</v>
      </c>
      <c r="AJ644" s="1">
        <v>5772996.2999999998</v>
      </c>
      <c r="AN644" s="1" t="s">
        <v>3316</v>
      </c>
      <c r="AO644" s="21" t="s">
        <v>3262</v>
      </c>
      <c r="AP644" s="21" t="s">
        <v>3263</v>
      </c>
      <c r="AQ644" s="21" t="s">
        <v>3258</v>
      </c>
    </row>
    <row r="645" spans="1:44" x14ac:dyDescent="0.3">
      <c r="A645" s="18" t="s">
        <v>3928</v>
      </c>
      <c r="B645" s="18">
        <v>559</v>
      </c>
      <c r="C645" s="18"/>
      <c r="D645" s="18"/>
      <c r="E645" s="18"/>
      <c r="F645" s="18"/>
      <c r="G645" s="18"/>
      <c r="H645" s="19">
        <v>41303.631944444445</v>
      </c>
      <c r="I645" s="19">
        <v>41533.430555555555</v>
      </c>
      <c r="J645" s="1" t="s">
        <v>34</v>
      </c>
      <c r="K645" s="1" t="s">
        <v>1723</v>
      </c>
      <c r="L645" t="s">
        <v>3925</v>
      </c>
      <c r="M645" t="s">
        <v>3925</v>
      </c>
      <c r="N645" s="1" t="s">
        <v>50</v>
      </c>
      <c r="O645" s="1" t="str">
        <f t="shared" si="60"/>
        <v>TF_1_Tot [mm]</v>
      </c>
      <c r="Q645" s="59"/>
      <c r="Y645" s="59"/>
      <c r="AB645" s="1">
        <v>0</v>
      </c>
      <c r="AN645" s="1" t="s">
        <v>3316</v>
      </c>
      <c r="AO645" s="21" t="s">
        <v>3262</v>
      </c>
      <c r="AP645" s="21" t="s">
        <v>3263</v>
      </c>
      <c r="AQ645" s="21" t="s">
        <v>3258</v>
      </c>
    </row>
    <row r="646" spans="1:44" x14ac:dyDescent="0.3">
      <c r="A646" s="18" t="s">
        <v>3929</v>
      </c>
      <c r="B646" s="18">
        <v>560</v>
      </c>
      <c r="C646" s="18"/>
      <c r="D646" s="18"/>
      <c r="E646" s="18"/>
      <c r="F646" s="18"/>
      <c r="G646" s="18"/>
      <c r="H646" s="19">
        <v>41303.631944444445</v>
      </c>
      <c r="I646" s="19">
        <v>41533.430555555555</v>
      </c>
      <c r="J646" s="1" t="s">
        <v>34</v>
      </c>
      <c r="K646" s="1" t="s">
        <v>1723</v>
      </c>
      <c r="L646" t="s">
        <v>3926</v>
      </c>
      <c r="M646" t="s">
        <v>3926</v>
      </c>
      <c r="N646" s="1" t="s">
        <v>50</v>
      </c>
      <c r="O646" s="1" t="str">
        <f t="shared" si="60"/>
        <v>TF_2_Tot [mm]</v>
      </c>
      <c r="Q646" s="59"/>
      <c r="Y646" s="59"/>
      <c r="AB646" s="1">
        <v>0</v>
      </c>
      <c r="AN646" s="1" t="s">
        <v>3316</v>
      </c>
      <c r="AO646" s="21" t="s">
        <v>3262</v>
      </c>
      <c r="AP646" s="21" t="s">
        <v>3263</v>
      </c>
      <c r="AQ646" s="21" t="s">
        <v>3258</v>
      </c>
    </row>
    <row r="647" spans="1:44" x14ac:dyDescent="0.3">
      <c r="A647" s="18" t="s">
        <v>3930</v>
      </c>
      <c r="B647" s="18">
        <v>561</v>
      </c>
      <c r="C647" s="18"/>
      <c r="D647" s="18"/>
      <c r="E647" s="18"/>
      <c r="F647" s="18"/>
      <c r="G647" s="18"/>
      <c r="H647" s="19">
        <v>41303.631944444445</v>
      </c>
      <c r="I647" s="19">
        <v>41533.430555555555</v>
      </c>
      <c r="J647" s="1" t="s">
        <v>34</v>
      </c>
      <c r="K647" s="1" t="s">
        <v>1723</v>
      </c>
      <c r="L647" t="s">
        <v>3927</v>
      </c>
      <c r="M647" t="s">
        <v>3927</v>
      </c>
      <c r="N647" s="1" t="s">
        <v>50</v>
      </c>
      <c r="O647" s="1" t="str">
        <f t="shared" si="60"/>
        <v>TF_3_Tot [mm]</v>
      </c>
      <c r="Q647" s="59"/>
      <c r="Y647" s="59"/>
      <c r="AB647" s="1">
        <v>0</v>
      </c>
      <c r="AN647" s="1" t="s">
        <v>3316</v>
      </c>
      <c r="AO647" s="21" t="s">
        <v>3262</v>
      </c>
      <c r="AP647" s="21" t="s">
        <v>3263</v>
      </c>
      <c r="AQ647" s="21" t="s">
        <v>3258</v>
      </c>
    </row>
    <row r="648" spans="1:44" x14ac:dyDescent="0.3">
      <c r="A648" s="18" t="s">
        <v>3943</v>
      </c>
      <c r="B648" s="18">
        <v>562</v>
      </c>
      <c r="C648" s="18"/>
      <c r="D648" s="18"/>
      <c r="E648" s="18"/>
      <c r="F648" s="18"/>
      <c r="G648" s="18"/>
      <c r="H648" s="19">
        <v>41303.631944444445</v>
      </c>
      <c r="I648" s="19">
        <v>41535.520833333336</v>
      </c>
      <c r="J648" s="1" t="s">
        <v>73</v>
      </c>
      <c r="K648" s="1" t="s">
        <v>1873</v>
      </c>
      <c r="L648" t="s">
        <v>3937</v>
      </c>
      <c r="M648" t="s">
        <v>2418</v>
      </c>
      <c r="O648" s="1" t="str">
        <f t="shared" si="60"/>
        <v>dummy []</v>
      </c>
      <c r="Q648" s="59"/>
      <c r="Y648" s="59"/>
      <c r="AB648" s="1">
        <v>0</v>
      </c>
      <c r="AN648" s="1" t="s">
        <v>3316</v>
      </c>
      <c r="AO648" s="21" t="s">
        <v>3262</v>
      </c>
      <c r="AP648" s="21" t="s">
        <v>3263</v>
      </c>
      <c r="AQ648" s="21" t="s">
        <v>3258</v>
      </c>
    </row>
    <row r="649" spans="1:44" x14ac:dyDescent="0.3">
      <c r="A649" s="18" t="s">
        <v>3944</v>
      </c>
      <c r="B649" s="18">
        <v>563</v>
      </c>
      <c r="C649" s="18"/>
      <c r="D649" s="18"/>
      <c r="E649" s="18"/>
      <c r="F649" s="18"/>
      <c r="G649" s="18"/>
      <c r="H649" s="19">
        <v>41303.631944444445</v>
      </c>
      <c r="I649" s="19">
        <v>41535.520833333336</v>
      </c>
      <c r="J649" s="1" t="s">
        <v>73</v>
      </c>
      <c r="K649" s="1" t="s">
        <v>1873</v>
      </c>
      <c r="L649" t="s">
        <v>3938</v>
      </c>
      <c r="M649" t="s">
        <v>2418</v>
      </c>
      <c r="O649" s="1" t="str">
        <f t="shared" si="60"/>
        <v>dummy []</v>
      </c>
      <c r="Q649" s="59"/>
      <c r="Y649" s="59"/>
      <c r="AB649" s="1">
        <v>0</v>
      </c>
      <c r="AN649" s="1" t="s">
        <v>3316</v>
      </c>
      <c r="AO649" s="21" t="s">
        <v>3262</v>
      </c>
      <c r="AP649" s="21" t="s">
        <v>3263</v>
      </c>
      <c r="AQ649" s="21" t="s">
        <v>3258</v>
      </c>
    </row>
    <row r="650" spans="1:44" x14ac:dyDescent="0.3">
      <c r="A650" s="18" t="s">
        <v>3945</v>
      </c>
      <c r="B650" s="18">
        <v>564</v>
      </c>
      <c r="C650" s="18"/>
      <c r="D650" s="18"/>
      <c r="E650" s="18"/>
      <c r="F650" s="18"/>
      <c r="G650" s="18"/>
      <c r="H650" s="19">
        <v>41303.631944444445</v>
      </c>
      <c r="I650" s="19">
        <v>41535.520833333336</v>
      </c>
      <c r="J650" s="1" t="s">
        <v>73</v>
      </c>
      <c r="K650" s="1" t="s">
        <v>1873</v>
      </c>
      <c r="L650" t="s">
        <v>3939</v>
      </c>
      <c r="M650" t="s">
        <v>2418</v>
      </c>
      <c r="O650" s="1" t="str">
        <f t="shared" si="60"/>
        <v>dummy []</v>
      </c>
      <c r="Q650" s="59"/>
      <c r="Y650" s="59"/>
      <c r="AB650" s="1">
        <v>0</v>
      </c>
      <c r="AN650" s="1" t="s">
        <v>3316</v>
      </c>
      <c r="AO650" s="21" t="s">
        <v>3262</v>
      </c>
      <c r="AP650" s="21" t="s">
        <v>3263</v>
      </c>
      <c r="AQ650" s="21" t="s">
        <v>3258</v>
      </c>
    </row>
    <row r="651" spans="1:44" x14ac:dyDescent="0.3">
      <c r="A651" s="18" t="s">
        <v>3952</v>
      </c>
      <c r="B651" s="18">
        <v>565</v>
      </c>
      <c r="C651" s="18"/>
      <c r="D651" s="18"/>
      <c r="E651" s="18"/>
      <c r="F651" s="18"/>
      <c r="G651" s="18"/>
      <c r="H651" s="19">
        <v>41303.631944444445</v>
      </c>
      <c r="I651" s="19">
        <v>41533.430555555555</v>
      </c>
      <c r="J651" s="1" t="s">
        <v>95</v>
      </c>
      <c r="K651" s="1" t="s">
        <v>1874</v>
      </c>
      <c r="L651" t="s">
        <v>3946</v>
      </c>
      <c r="M651" t="s">
        <v>3946</v>
      </c>
      <c r="N651" s="1" t="s">
        <v>50</v>
      </c>
      <c r="O651" s="1" t="str">
        <f t="shared" si="60"/>
        <v>TF_7_Tot [mm]</v>
      </c>
      <c r="Q651" s="59"/>
      <c r="Y651" s="59"/>
      <c r="AB651" s="1">
        <v>0</v>
      </c>
      <c r="AN651" s="1" t="s">
        <v>3316</v>
      </c>
      <c r="AO651" s="21" t="s">
        <v>3262</v>
      </c>
      <c r="AP651" s="21" t="s">
        <v>3263</v>
      </c>
      <c r="AQ651" s="21" t="s">
        <v>3258</v>
      </c>
    </row>
    <row r="652" spans="1:44" x14ac:dyDescent="0.3">
      <c r="A652" s="18" t="s">
        <v>3953</v>
      </c>
      <c r="B652" s="18">
        <v>566</v>
      </c>
      <c r="C652" s="18"/>
      <c r="D652" s="18"/>
      <c r="E652" s="18"/>
      <c r="F652" s="18"/>
      <c r="G652" s="18"/>
      <c r="H652" s="19">
        <v>41303.631944444445</v>
      </c>
      <c r="I652" s="19">
        <v>41533.430555555555</v>
      </c>
      <c r="J652" s="1" t="s">
        <v>95</v>
      </c>
      <c r="K652" s="1" t="s">
        <v>1874</v>
      </c>
      <c r="L652" t="s">
        <v>3947</v>
      </c>
      <c r="M652" t="s">
        <v>3947</v>
      </c>
      <c r="N652" s="1" t="s">
        <v>50</v>
      </c>
      <c r="O652" s="1" t="str">
        <f t="shared" si="60"/>
        <v>TF_8_Tot [mm]</v>
      </c>
      <c r="Q652" s="59"/>
      <c r="Y652" s="59"/>
      <c r="AB652" s="1">
        <v>0</v>
      </c>
      <c r="AN652" s="1" t="s">
        <v>3316</v>
      </c>
      <c r="AO652" s="21" t="s">
        <v>3262</v>
      </c>
      <c r="AP652" s="21" t="s">
        <v>3263</v>
      </c>
      <c r="AQ652" s="21" t="s">
        <v>3258</v>
      </c>
      <c r="AR652" s="18"/>
    </row>
    <row r="653" spans="1:44" x14ac:dyDescent="0.3">
      <c r="A653" s="18" t="s">
        <v>3954</v>
      </c>
      <c r="B653" s="18">
        <v>567</v>
      </c>
      <c r="C653" s="18"/>
      <c r="D653" s="18"/>
      <c r="E653" s="18"/>
      <c r="F653" s="18"/>
      <c r="G653" s="18"/>
      <c r="H653" s="19">
        <v>41303.631944444445</v>
      </c>
      <c r="I653" s="19">
        <v>41533.430555555555</v>
      </c>
      <c r="J653" s="1" t="s">
        <v>95</v>
      </c>
      <c r="K653" s="1" t="s">
        <v>1874</v>
      </c>
      <c r="L653" t="s">
        <v>3948</v>
      </c>
      <c r="M653" t="s">
        <v>3948</v>
      </c>
      <c r="N653" s="1" t="s">
        <v>50</v>
      </c>
      <c r="O653" s="1" t="str">
        <f t="shared" si="60"/>
        <v>TF_9_Tot [mm]</v>
      </c>
      <c r="Q653" s="59"/>
      <c r="Y653" s="59"/>
      <c r="AB653" s="1">
        <v>0</v>
      </c>
      <c r="AN653" s="1" t="s">
        <v>3316</v>
      </c>
      <c r="AO653" s="21" t="s">
        <v>3262</v>
      </c>
      <c r="AP653" s="21" t="s">
        <v>3263</v>
      </c>
      <c r="AQ653" s="21" t="s">
        <v>3258</v>
      </c>
      <c r="AR653" s="18"/>
    </row>
    <row r="654" spans="1:44" x14ac:dyDescent="0.3">
      <c r="A654" s="18" t="s">
        <v>1824</v>
      </c>
      <c r="B654" s="18">
        <v>568</v>
      </c>
      <c r="C654" s="18"/>
      <c r="D654" s="18">
        <v>1</v>
      </c>
      <c r="E654" s="18"/>
      <c r="F654" s="18"/>
      <c r="G654" s="18"/>
      <c r="H654" s="19">
        <v>41992.354166666664</v>
      </c>
      <c r="I654" s="7"/>
      <c r="J654" s="1" t="s">
        <v>34</v>
      </c>
      <c r="K654" s="1" t="s">
        <v>1872</v>
      </c>
      <c r="L654" t="s">
        <v>1822</v>
      </c>
      <c r="M654" t="s">
        <v>1823</v>
      </c>
      <c r="N654" t="s">
        <v>50</v>
      </c>
      <c r="O654" s="1" t="str">
        <f t="shared" si="60"/>
        <v>TF_BC1_OL [mm]</v>
      </c>
      <c r="Q654" s="57" t="s">
        <v>5675</v>
      </c>
      <c r="R654" s="1" t="s">
        <v>5047</v>
      </c>
      <c r="S654" s="46" t="s">
        <v>4403</v>
      </c>
      <c r="T654" s="46"/>
      <c r="U654" t="s">
        <v>4427</v>
      </c>
      <c r="V654" s="1" t="s">
        <v>4545</v>
      </c>
      <c r="X654" s="1" t="str">
        <f t="shared" ref="X654:X662" si="61">LOWER(RIGHT(M654,7))</f>
        <v>_bc1_ol</v>
      </c>
      <c r="Y654" s="59" t="s">
        <v>4918</v>
      </c>
      <c r="AB654" s="1">
        <v>0</v>
      </c>
      <c r="AI654" s="1">
        <v>652250.80000000005</v>
      </c>
      <c r="AJ654" s="1">
        <v>5773035</v>
      </c>
      <c r="AN654" s="1" t="s">
        <v>3316</v>
      </c>
      <c r="AO654" s="21" t="s">
        <v>3262</v>
      </c>
      <c r="AP654" s="21" t="s">
        <v>3263</v>
      </c>
      <c r="AQ654" s="21" t="s">
        <v>3258</v>
      </c>
    </row>
    <row r="655" spans="1:44" x14ac:dyDescent="0.3">
      <c r="A655" s="18" t="s">
        <v>1587</v>
      </c>
      <c r="B655" s="18">
        <v>569</v>
      </c>
      <c r="C655" s="18"/>
      <c r="D655" s="18">
        <v>1</v>
      </c>
      <c r="E655" s="18"/>
      <c r="F655" s="18"/>
      <c r="G655" s="18"/>
      <c r="H655" s="19">
        <v>41961.673611111109</v>
      </c>
      <c r="I655" s="7"/>
      <c r="J655" s="1" t="s">
        <v>34</v>
      </c>
      <c r="K655" s="1" t="s">
        <v>1872</v>
      </c>
      <c r="L655" t="s">
        <v>1556</v>
      </c>
      <c r="M655" t="s">
        <v>1591</v>
      </c>
      <c r="N655" t="s">
        <v>50</v>
      </c>
      <c r="O655" s="1" t="str">
        <f t="shared" si="60"/>
        <v>TF_BC1_01 [mm]</v>
      </c>
      <c r="Q655" s="57" t="s">
        <v>5676</v>
      </c>
      <c r="R655" s="1" t="s">
        <v>5047</v>
      </c>
      <c r="S655" s="46" t="s">
        <v>4403</v>
      </c>
      <c r="T655" s="46"/>
      <c r="U655" s="1" t="s">
        <v>4634</v>
      </c>
      <c r="V655" s="1" t="s">
        <v>4545</v>
      </c>
      <c r="X655" s="1" t="str">
        <f t="shared" si="61"/>
        <v>_bc1_01</v>
      </c>
      <c r="Y655" s="18" t="s">
        <v>4923</v>
      </c>
      <c r="AB655" s="1">
        <v>0</v>
      </c>
      <c r="AI655">
        <v>652262.85753461695</v>
      </c>
      <c r="AJ655">
        <v>5773026.7580268299</v>
      </c>
      <c r="AN655" s="1" t="s">
        <v>3316</v>
      </c>
      <c r="AO655" s="21" t="s">
        <v>3262</v>
      </c>
      <c r="AP655" s="21" t="s">
        <v>3263</v>
      </c>
      <c r="AQ655" s="21" t="s">
        <v>3258</v>
      </c>
      <c r="AR655" s="1" t="s">
        <v>6681</v>
      </c>
    </row>
    <row r="656" spans="1:44" x14ac:dyDescent="0.3">
      <c r="A656" s="18" t="s">
        <v>1580</v>
      </c>
      <c r="B656" s="18">
        <v>570</v>
      </c>
      <c r="C656" s="18"/>
      <c r="D656" s="18">
        <v>1</v>
      </c>
      <c r="E656" s="18"/>
      <c r="F656" s="18"/>
      <c r="G656" s="18"/>
      <c r="H656" s="19">
        <v>41969.555555555555</v>
      </c>
      <c r="I656" s="7"/>
      <c r="J656" s="1" t="s">
        <v>73</v>
      </c>
      <c r="K656" s="1" t="s">
        <v>1873</v>
      </c>
      <c r="L656" t="s">
        <v>1565</v>
      </c>
      <c r="M656" t="s">
        <v>1600</v>
      </c>
      <c r="N656" s="1" t="s">
        <v>50</v>
      </c>
      <c r="O656" s="1" t="str">
        <f t="shared" si="60"/>
        <v>TF_BC2_10 [mm]</v>
      </c>
      <c r="Q656" s="91" t="s">
        <v>5874</v>
      </c>
      <c r="R656" s="1" t="s">
        <v>5050</v>
      </c>
      <c r="S656" s="46" t="s">
        <v>4403</v>
      </c>
      <c r="T656" s="46"/>
      <c r="U656" s="1" t="s">
        <v>4634</v>
      </c>
      <c r="V656" s="1" t="s">
        <v>4545</v>
      </c>
      <c r="X656" s="1" t="str">
        <f t="shared" si="61"/>
        <v>_bc2_10</v>
      </c>
      <c r="Y656" s="18" t="s">
        <v>4927</v>
      </c>
      <c r="AB656" s="1">
        <v>0</v>
      </c>
      <c r="AI656">
        <v>652218.75016512198</v>
      </c>
      <c r="AJ656">
        <v>5773019.7879689401</v>
      </c>
      <c r="AN656" s="1" t="s">
        <v>3316</v>
      </c>
      <c r="AO656" s="21" t="s">
        <v>3262</v>
      </c>
      <c r="AP656" s="21" t="s">
        <v>3263</v>
      </c>
      <c r="AQ656" s="21" t="s">
        <v>3258</v>
      </c>
      <c r="AR656" s="1" t="s">
        <v>6682</v>
      </c>
    </row>
    <row r="657" spans="1:44" x14ac:dyDescent="0.3">
      <c r="A657" s="18" t="s">
        <v>1581</v>
      </c>
      <c r="B657" s="18">
        <v>571</v>
      </c>
      <c r="C657" s="18"/>
      <c r="D657" s="18">
        <v>1</v>
      </c>
      <c r="E657" s="18"/>
      <c r="F657" s="18"/>
      <c r="G657" s="18"/>
      <c r="H657" s="19">
        <v>41969.666666666664</v>
      </c>
      <c r="I657" s="7"/>
      <c r="J657" s="1" t="s">
        <v>95</v>
      </c>
      <c r="K657" s="1" t="s">
        <v>1874</v>
      </c>
      <c r="L657" t="s">
        <v>1567</v>
      </c>
      <c r="M657" t="s">
        <v>1601</v>
      </c>
      <c r="N657" s="1" t="s">
        <v>50</v>
      </c>
      <c r="O657" s="1" t="str">
        <f t="shared" si="60"/>
        <v>TF_BC3_11 [mm]</v>
      </c>
      <c r="Q657" s="90" t="s">
        <v>5700</v>
      </c>
      <c r="R657" s="1" t="s">
        <v>5051</v>
      </c>
      <c r="S657" s="46" t="s">
        <v>4403</v>
      </c>
      <c r="T657" s="46"/>
      <c r="U657" s="1" t="s">
        <v>4634</v>
      </c>
      <c r="V657" s="1" t="s">
        <v>4545</v>
      </c>
      <c r="X657" s="1" t="str">
        <f t="shared" si="61"/>
        <v>_bc3_11</v>
      </c>
      <c r="Y657" s="18" t="s">
        <v>4928</v>
      </c>
      <c r="AB657" s="1">
        <v>0</v>
      </c>
      <c r="AI657">
        <v>652195.93529658497</v>
      </c>
      <c r="AJ657">
        <v>5772982.3735666303</v>
      </c>
      <c r="AN657" s="1" t="s">
        <v>3316</v>
      </c>
      <c r="AO657" s="21" t="s">
        <v>3262</v>
      </c>
      <c r="AP657" s="21" t="s">
        <v>3263</v>
      </c>
      <c r="AQ657" s="21" t="s">
        <v>3258</v>
      </c>
      <c r="AR657" s="1" t="s">
        <v>6682</v>
      </c>
    </row>
    <row r="658" spans="1:44" x14ac:dyDescent="0.3">
      <c r="A658" s="18" t="s">
        <v>1582</v>
      </c>
      <c r="B658" s="18">
        <v>572</v>
      </c>
      <c r="C658" s="18"/>
      <c r="D658" s="18">
        <v>1</v>
      </c>
      <c r="E658" s="18"/>
      <c r="F658" s="18"/>
      <c r="G658" s="18"/>
      <c r="H658" s="19">
        <v>41969.666666666664</v>
      </c>
      <c r="I658" s="7"/>
      <c r="J658" s="1" t="s">
        <v>95</v>
      </c>
      <c r="K658" s="1" t="s">
        <v>1874</v>
      </c>
      <c r="L658" t="s">
        <v>1568</v>
      </c>
      <c r="M658" t="s">
        <v>1602</v>
      </c>
      <c r="N658" s="1" t="s">
        <v>50</v>
      </c>
      <c r="O658" s="1" t="str">
        <f t="shared" si="60"/>
        <v>TF_BC3_12 [mm]</v>
      </c>
      <c r="Q658" s="90" t="s">
        <v>5699</v>
      </c>
      <c r="R658" s="1" t="s">
        <v>5051</v>
      </c>
      <c r="S658" s="46" t="s">
        <v>4403</v>
      </c>
      <c r="T658" s="46"/>
      <c r="U658" s="1" t="s">
        <v>4634</v>
      </c>
      <c r="V658" s="1" t="s">
        <v>4545</v>
      </c>
      <c r="X658" s="1" t="str">
        <f t="shared" si="61"/>
        <v>_bc3_12</v>
      </c>
      <c r="Y658" s="18" t="s">
        <v>4928</v>
      </c>
      <c r="AB658" s="1">
        <v>0</v>
      </c>
      <c r="AI658">
        <v>652195.93529658497</v>
      </c>
      <c r="AJ658">
        <v>5772982.3735666303</v>
      </c>
      <c r="AK658"/>
      <c r="AL658"/>
      <c r="AM658"/>
      <c r="AN658" s="1" t="s">
        <v>3316</v>
      </c>
      <c r="AO658" s="21" t="s">
        <v>3262</v>
      </c>
      <c r="AP658" s="21" t="s">
        <v>3263</v>
      </c>
      <c r="AQ658" s="21" t="s">
        <v>3258</v>
      </c>
      <c r="AR658" s="1" t="s">
        <v>6682</v>
      </c>
    </row>
    <row r="659" spans="1:44" x14ac:dyDescent="0.3">
      <c r="A659" s="18" t="s">
        <v>1583</v>
      </c>
      <c r="B659" s="18">
        <v>573</v>
      </c>
      <c r="C659" s="18"/>
      <c r="D659" s="18">
        <v>1</v>
      </c>
      <c r="E659" s="18"/>
      <c r="F659" s="18"/>
      <c r="G659" s="18"/>
      <c r="H659" s="19">
        <v>41969.666666666664</v>
      </c>
      <c r="I659" s="7"/>
      <c r="J659" s="1" t="s">
        <v>95</v>
      </c>
      <c r="K659" s="1" t="s">
        <v>1874</v>
      </c>
      <c r="L659" t="s">
        <v>1569</v>
      </c>
      <c r="M659" t="s">
        <v>1603</v>
      </c>
      <c r="N659" s="1" t="s">
        <v>50</v>
      </c>
      <c r="O659" s="1" t="str">
        <f t="shared" si="60"/>
        <v>TF_BC3_13 [mm]</v>
      </c>
      <c r="Q659" s="90" t="s">
        <v>5698</v>
      </c>
      <c r="R659" s="1" t="s">
        <v>5051</v>
      </c>
      <c r="S659" s="46" t="s">
        <v>4403</v>
      </c>
      <c r="T659" s="46"/>
      <c r="U659" s="1" t="s">
        <v>4634</v>
      </c>
      <c r="V659" s="1" t="s">
        <v>4545</v>
      </c>
      <c r="X659" s="1" t="str">
        <f t="shared" si="61"/>
        <v>_bc3_13</v>
      </c>
      <c r="Y659" s="18" t="s">
        <v>4929</v>
      </c>
      <c r="AB659" s="1">
        <v>0</v>
      </c>
      <c r="AI659">
        <v>652179.67933495797</v>
      </c>
      <c r="AJ659">
        <v>5772998.4828449599</v>
      </c>
      <c r="AK659"/>
      <c r="AL659"/>
      <c r="AM659"/>
      <c r="AN659" s="1" t="s">
        <v>3316</v>
      </c>
      <c r="AO659" s="21" t="s">
        <v>3262</v>
      </c>
      <c r="AP659" s="21" t="s">
        <v>3263</v>
      </c>
      <c r="AQ659" s="21" t="s">
        <v>3258</v>
      </c>
      <c r="AR659" s="1" t="s">
        <v>6682</v>
      </c>
    </row>
    <row r="660" spans="1:44" x14ac:dyDescent="0.3">
      <c r="A660" s="18" t="s">
        <v>1584</v>
      </c>
      <c r="B660" s="18">
        <v>574</v>
      </c>
      <c r="C660" s="18"/>
      <c r="D660" s="18">
        <v>1</v>
      </c>
      <c r="E660" s="18"/>
      <c r="F660" s="18"/>
      <c r="G660" s="18"/>
      <c r="H660" s="19">
        <v>41969.666666666664</v>
      </c>
      <c r="I660" s="7"/>
      <c r="J660" s="1" t="s">
        <v>95</v>
      </c>
      <c r="K660" s="1" t="s">
        <v>1874</v>
      </c>
      <c r="L660" t="s">
        <v>1570</v>
      </c>
      <c r="M660" t="s">
        <v>1604</v>
      </c>
      <c r="N660" s="1" t="s">
        <v>50</v>
      </c>
      <c r="O660" s="1" t="str">
        <f t="shared" si="60"/>
        <v>TF_BC3_14 [mm]</v>
      </c>
      <c r="Q660" s="90" t="s">
        <v>5697</v>
      </c>
      <c r="R660" s="1" t="s">
        <v>5051</v>
      </c>
      <c r="S660" s="46" t="s">
        <v>4403</v>
      </c>
      <c r="T660" s="46"/>
      <c r="U660" s="1" t="s">
        <v>4634</v>
      </c>
      <c r="V660" s="1" t="s">
        <v>4545</v>
      </c>
      <c r="X660" s="1" t="str">
        <f t="shared" si="61"/>
        <v>_bc3_14</v>
      </c>
      <c r="Y660" s="18" t="s">
        <v>4929</v>
      </c>
      <c r="AB660" s="1">
        <v>0</v>
      </c>
      <c r="AI660">
        <v>652179.67933495797</v>
      </c>
      <c r="AJ660">
        <v>5772998.4828449599</v>
      </c>
      <c r="AK660"/>
      <c r="AL660"/>
      <c r="AM660"/>
      <c r="AN660" s="1" t="s">
        <v>3316</v>
      </c>
      <c r="AO660" s="21" t="s">
        <v>3262</v>
      </c>
      <c r="AP660" s="21" t="s">
        <v>3263</v>
      </c>
      <c r="AQ660" s="21" t="s">
        <v>3258</v>
      </c>
      <c r="AR660" s="1" t="s">
        <v>6682</v>
      </c>
    </row>
    <row r="661" spans="1:44" x14ac:dyDescent="0.3">
      <c r="A661" s="18" t="s">
        <v>1585</v>
      </c>
      <c r="B661" s="18">
        <v>575</v>
      </c>
      <c r="C661" s="18"/>
      <c r="D661" s="18">
        <v>1</v>
      </c>
      <c r="E661" s="18"/>
      <c r="F661" s="18"/>
      <c r="G661" s="18"/>
      <c r="H661" s="19">
        <v>41970.409722222219</v>
      </c>
      <c r="I661" s="7"/>
      <c r="J661" s="1" t="s">
        <v>95</v>
      </c>
      <c r="K661" s="1" t="s">
        <v>1874</v>
      </c>
      <c r="L661" t="s">
        <v>1571</v>
      </c>
      <c r="M661" t="s">
        <v>1605</v>
      </c>
      <c r="N661" s="1" t="s">
        <v>50</v>
      </c>
      <c r="O661" s="1" t="str">
        <f t="shared" si="60"/>
        <v>TF_BC3_15 [mm]</v>
      </c>
      <c r="Q661" s="90" t="s">
        <v>5696</v>
      </c>
      <c r="R661" s="1" t="s">
        <v>5051</v>
      </c>
      <c r="S661" s="46" t="s">
        <v>4403</v>
      </c>
      <c r="T661" s="46"/>
      <c r="U661" s="1" t="s">
        <v>4634</v>
      </c>
      <c r="V661" s="1" t="s">
        <v>4545</v>
      </c>
      <c r="X661" s="1" t="str">
        <f t="shared" si="61"/>
        <v>_bc3_15</v>
      </c>
      <c r="Y661" s="18" t="s">
        <v>4930</v>
      </c>
      <c r="AB661" s="1">
        <v>0</v>
      </c>
      <c r="AI661">
        <v>652167.19217465795</v>
      </c>
      <c r="AJ661">
        <v>5772981.2906293096</v>
      </c>
      <c r="AK661"/>
      <c r="AL661"/>
      <c r="AM661"/>
      <c r="AN661" s="1" t="s">
        <v>3316</v>
      </c>
      <c r="AO661" s="21" t="s">
        <v>3262</v>
      </c>
      <c r="AP661" s="21" t="s">
        <v>3263</v>
      </c>
      <c r="AQ661" s="21" t="s">
        <v>3258</v>
      </c>
      <c r="AR661" s="1" t="s">
        <v>6682</v>
      </c>
    </row>
    <row r="662" spans="1:44" x14ac:dyDescent="0.3">
      <c r="A662" s="18" t="s">
        <v>1586</v>
      </c>
      <c r="B662" s="18">
        <v>576</v>
      </c>
      <c r="C662" s="18"/>
      <c r="D662" s="18">
        <v>1</v>
      </c>
      <c r="E662" s="18"/>
      <c r="F662" s="18"/>
      <c r="G662" s="18"/>
      <c r="H662" s="19">
        <v>41970.409722222219</v>
      </c>
      <c r="I662" s="7"/>
      <c r="J662" s="1" t="s">
        <v>95</v>
      </c>
      <c r="K662" s="1" t="s">
        <v>1874</v>
      </c>
      <c r="L662" t="s">
        <v>1572</v>
      </c>
      <c r="M662" t="s">
        <v>1606</v>
      </c>
      <c r="N662" s="1" t="s">
        <v>50</v>
      </c>
      <c r="O662" s="1" t="str">
        <f t="shared" si="60"/>
        <v>TF_BC3_16 [mm]</v>
      </c>
      <c r="Q662" s="90" t="s">
        <v>5695</v>
      </c>
      <c r="R662" s="1" t="s">
        <v>5051</v>
      </c>
      <c r="S662" s="46" t="s">
        <v>4403</v>
      </c>
      <c r="T662" s="46"/>
      <c r="U662" s="1" t="s">
        <v>4634</v>
      </c>
      <c r="V662" s="1" t="s">
        <v>4545</v>
      </c>
      <c r="X662" s="1" t="str">
        <f t="shared" si="61"/>
        <v>_bc3_16</v>
      </c>
      <c r="Y662" s="18" t="s">
        <v>4930</v>
      </c>
      <c r="AB662" s="1">
        <v>0</v>
      </c>
      <c r="AI662">
        <v>652167.19217465795</v>
      </c>
      <c r="AJ662">
        <v>5772981.2906293096</v>
      </c>
      <c r="AK662"/>
      <c r="AL662"/>
      <c r="AM662"/>
      <c r="AN662" s="1" t="s">
        <v>3316</v>
      </c>
      <c r="AO662" s="21" t="s">
        <v>3262</v>
      </c>
      <c r="AP662" s="21" t="s">
        <v>3263</v>
      </c>
      <c r="AQ662" s="21" t="s">
        <v>3258</v>
      </c>
      <c r="AR662" s="1" t="s">
        <v>6682</v>
      </c>
    </row>
    <row r="663" spans="1:44" x14ac:dyDescent="0.3">
      <c r="A663" s="18" t="s">
        <v>1554</v>
      </c>
      <c r="B663" s="18">
        <v>577</v>
      </c>
      <c r="C663" s="18"/>
      <c r="D663" s="18">
        <v>1</v>
      </c>
      <c r="E663" s="18"/>
      <c r="F663" s="18"/>
      <c r="G663" s="18"/>
      <c r="H663" s="19">
        <v>41976.527777777781</v>
      </c>
      <c r="I663" s="7"/>
      <c r="J663" s="1" t="s">
        <v>27</v>
      </c>
      <c r="K663" s="1" t="s">
        <v>1875</v>
      </c>
      <c r="L663" t="s">
        <v>1550</v>
      </c>
      <c r="M663" t="s">
        <v>1551</v>
      </c>
      <c r="N663" t="s">
        <v>50</v>
      </c>
      <c r="O663" s="1" t="str">
        <f t="shared" si="60"/>
        <v>TF_T5_17 [mm]</v>
      </c>
      <c r="Q663" s="57" t="s">
        <v>5046</v>
      </c>
      <c r="R663" s="1" t="s">
        <v>4571</v>
      </c>
      <c r="S663" s="46" t="s">
        <v>4403</v>
      </c>
      <c r="T663" s="46"/>
      <c r="U663" s="1" t="s">
        <v>4634</v>
      </c>
      <c r="V663" s="1" t="s">
        <v>4545</v>
      </c>
      <c r="X663" s="1" t="str">
        <f>LOWER(RIGHT(M663,6))</f>
        <v>_t5_17</v>
      </c>
      <c r="Y663" s="18" t="s">
        <v>4931</v>
      </c>
      <c r="AB663" s="1">
        <v>0</v>
      </c>
      <c r="AI663">
        <v>652284.38402424206</v>
      </c>
      <c r="AJ663">
        <v>5772987.49821252</v>
      </c>
      <c r="AK663"/>
      <c r="AL663"/>
      <c r="AM663"/>
      <c r="AN663" s="1" t="s">
        <v>3316</v>
      </c>
      <c r="AO663" s="21" t="s">
        <v>3262</v>
      </c>
      <c r="AP663" s="21" t="s">
        <v>3263</v>
      </c>
      <c r="AQ663" s="21" t="s">
        <v>3258</v>
      </c>
      <c r="AR663" s="1" t="s">
        <v>6683</v>
      </c>
    </row>
    <row r="664" spans="1:44" x14ac:dyDescent="0.3">
      <c r="A664" s="18" t="s">
        <v>1555</v>
      </c>
      <c r="B664" s="18">
        <v>578</v>
      </c>
      <c r="C664" s="18"/>
      <c r="D664" s="18">
        <v>1</v>
      </c>
      <c r="E664" s="18"/>
      <c r="F664" s="18"/>
      <c r="G664" s="18"/>
      <c r="H664" s="19">
        <v>41976.527777777781</v>
      </c>
      <c r="I664" s="7"/>
      <c r="J664" s="1" t="s">
        <v>27</v>
      </c>
      <c r="K664" s="1" t="s">
        <v>1875</v>
      </c>
      <c r="L664" t="s">
        <v>1552</v>
      </c>
      <c r="M664" t="s">
        <v>1553</v>
      </c>
      <c r="N664" t="s">
        <v>50</v>
      </c>
      <c r="O664" s="1" t="str">
        <f t="shared" si="60"/>
        <v>TF_T5_18 [mm]</v>
      </c>
      <c r="Q664" s="58" t="s">
        <v>5684</v>
      </c>
      <c r="R664" s="1" t="s">
        <v>4571</v>
      </c>
      <c r="S664" s="46" t="s">
        <v>4403</v>
      </c>
      <c r="T664" s="46"/>
      <c r="U664" s="1" t="s">
        <v>4634</v>
      </c>
      <c r="V664" s="1" t="s">
        <v>4545</v>
      </c>
      <c r="X664" s="1" t="str">
        <f>LOWER(RIGHT(M664,6))</f>
        <v>_t5_18</v>
      </c>
      <c r="Y664" s="18" t="s">
        <v>4931</v>
      </c>
      <c r="AB664" s="1">
        <v>0</v>
      </c>
      <c r="AI664">
        <v>652284.38402424206</v>
      </c>
      <c r="AJ664">
        <v>5772987.49821252</v>
      </c>
      <c r="AK664"/>
      <c r="AL664"/>
      <c r="AM664"/>
      <c r="AN664" s="1" t="s">
        <v>3316</v>
      </c>
      <c r="AO664" s="21" t="s">
        <v>3262</v>
      </c>
      <c r="AP664" s="21" t="s">
        <v>3263</v>
      </c>
      <c r="AQ664" s="21" t="s">
        <v>3258</v>
      </c>
      <c r="AR664" s="1" t="s">
        <v>6683</v>
      </c>
    </row>
    <row r="665" spans="1:44" x14ac:dyDescent="0.3">
      <c r="A665" s="18" t="s">
        <v>1588</v>
      </c>
      <c r="B665" s="18">
        <v>579</v>
      </c>
      <c r="C665" s="18"/>
      <c r="D665" s="18">
        <v>1</v>
      </c>
      <c r="E665" s="18"/>
      <c r="F665" s="18"/>
      <c r="G665" s="18"/>
      <c r="H665" s="19">
        <v>41961.673611111109</v>
      </c>
      <c r="I665" s="7"/>
      <c r="J665" s="1" t="s">
        <v>34</v>
      </c>
      <c r="K665" s="1" t="s">
        <v>1872</v>
      </c>
      <c r="L665" t="s">
        <v>1557</v>
      </c>
      <c r="M665" t="s">
        <v>1592</v>
      </c>
      <c r="N665" t="s">
        <v>50</v>
      </c>
      <c r="O665" s="1" t="str">
        <f t="shared" ref="O665:O677" si="62">CONCATENATE(M665," [",N665,"]")</f>
        <v>TF_BC1_02 [mm]</v>
      </c>
      <c r="Q665" s="57" t="s">
        <v>5677</v>
      </c>
      <c r="R665" s="1" t="s">
        <v>5047</v>
      </c>
      <c r="S665" s="46" t="s">
        <v>4403</v>
      </c>
      <c r="T665" s="46"/>
      <c r="U665" s="1" t="s">
        <v>4634</v>
      </c>
      <c r="V665" s="1" t="s">
        <v>4545</v>
      </c>
      <c r="X665" s="1" t="str">
        <f>LOWER(RIGHT(M665,7))</f>
        <v>_bc1_02</v>
      </c>
      <c r="Y665" s="18" t="s">
        <v>4923</v>
      </c>
      <c r="AB665" s="1">
        <v>0</v>
      </c>
      <c r="AI665">
        <v>652262.85753461695</v>
      </c>
      <c r="AJ665">
        <v>5773026.7580268299</v>
      </c>
      <c r="AK665"/>
      <c r="AL665"/>
      <c r="AM665"/>
      <c r="AN665" s="1" t="s">
        <v>3316</v>
      </c>
      <c r="AO665" s="21" t="s">
        <v>3262</v>
      </c>
      <c r="AP665" s="21" t="s">
        <v>3263</v>
      </c>
      <c r="AQ665" s="21" t="s">
        <v>3258</v>
      </c>
      <c r="AR665" s="1" t="s">
        <v>6681</v>
      </c>
    </row>
    <row r="666" spans="1:44" x14ac:dyDescent="0.3">
      <c r="A666" s="18" t="s">
        <v>1589</v>
      </c>
      <c r="B666" s="18">
        <v>580</v>
      </c>
      <c r="C666" s="18"/>
      <c r="D666" s="18">
        <v>1</v>
      </c>
      <c r="E666" s="18"/>
      <c r="F666" s="18"/>
      <c r="G666" s="18"/>
      <c r="H666" s="19">
        <v>41961.673611111109</v>
      </c>
      <c r="I666" s="19">
        <v>43558.527777777781</v>
      </c>
      <c r="J666" s="1" t="s">
        <v>34</v>
      </c>
      <c r="K666" s="1" t="s">
        <v>1872</v>
      </c>
      <c r="L666" t="s">
        <v>1558</v>
      </c>
      <c r="M666" t="s">
        <v>1593</v>
      </c>
      <c r="N666" t="s">
        <v>50</v>
      </c>
      <c r="O666" s="1" t="str">
        <f t="shared" si="62"/>
        <v>TF_BC1_03 [mm]</v>
      </c>
      <c r="Q666" s="58" t="s">
        <v>5678</v>
      </c>
      <c r="R666" s="1" t="s">
        <v>5047</v>
      </c>
      <c r="S666" s="46" t="s">
        <v>4403</v>
      </c>
      <c r="T666" s="46"/>
      <c r="U666" s="1" t="s">
        <v>4634</v>
      </c>
      <c r="V666" s="1" t="s">
        <v>4545</v>
      </c>
      <c r="X666" s="1" t="str">
        <f>LOWER(RIGHT(M666,7))</f>
        <v>_bc1_03</v>
      </c>
      <c r="Y666" s="18" t="s">
        <v>4924</v>
      </c>
      <c r="AB666" s="1">
        <v>0</v>
      </c>
      <c r="AI666">
        <v>652235.94808496104</v>
      </c>
      <c r="AJ666">
        <v>5773026.2235004902</v>
      </c>
      <c r="AK666"/>
      <c r="AL666"/>
      <c r="AM666"/>
      <c r="AN666" s="1" t="s">
        <v>3316</v>
      </c>
      <c r="AO666" s="21" t="s">
        <v>3262</v>
      </c>
      <c r="AP666" s="21" t="s">
        <v>3263</v>
      </c>
      <c r="AQ666" s="21" t="s">
        <v>3258</v>
      </c>
      <c r="AR666" s="1" t="s">
        <v>6681</v>
      </c>
    </row>
    <row r="667" spans="1:44" x14ac:dyDescent="0.3">
      <c r="A667" s="18" t="s">
        <v>1590</v>
      </c>
      <c r="B667" s="18">
        <v>581</v>
      </c>
      <c r="C667" s="18"/>
      <c r="D667" s="18">
        <v>1</v>
      </c>
      <c r="E667" s="18"/>
      <c r="F667" s="18"/>
      <c r="G667" s="18"/>
      <c r="H667" s="19">
        <v>41961.673611111109</v>
      </c>
      <c r="I667" s="19">
        <v>43558.527777777781</v>
      </c>
      <c r="J667" s="1" t="s">
        <v>34</v>
      </c>
      <c r="K667" s="1" t="s">
        <v>1872</v>
      </c>
      <c r="L667" t="s">
        <v>1559</v>
      </c>
      <c r="M667" t="s">
        <v>1594</v>
      </c>
      <c r="N667" t="s">
        <v>50</v>
      </c>
      <c r="O667" s="1" t="str">
        <f t="shared" si="62"/>
        <v>TF_BC1_04 [mm]</v>
      </c>
      <c r="Q667" s="58" t="s">
        <v>5679</v>
      </c>
      <c r="R667" s="1" t="s">
        <v>5047</v>
      </c>
      <c r="S667" s="46" t="s">
        <v>4403</v>
      </c>
      <c r="T667" s="46"/>
      <c r="U667" s="1" t="s">
        <v>4634</v>
      </c>
      <c r="V667" s="1" t="s">
        <v>4545</v>
      </c>
      <c r="X667" s="1" t="str">
        <f t="shared" ref="X667:X672" si="63">LOWER(RIGHT(M667,7))</f>
        <v>_bc1_04</v>
      </c>
      <c r="Y667" s="18" t="s">
        <v>4924</v>
      </c>
      <c r="AB667" s="1">
        <v>0</v>
      </c>
      <c r="AI667">
        <v>652235.94808496104</v>
      </c>
      <c r="AJ667">
        <v>5773026.2235004902</v>
      </c>
      <c r="AK667"/>
      <c r="AL667"/>
      <c r="AM667"/>
      <c r="AN667" s="1" t="s">
        <v>3316</v>
      </c>
      <c r="AO667" s="21" t="s">
        <v>3262</v>
      </c>
      <c r="AP667" s="21" t="s">
        <v>3263</v>
      </c>
      <c r="AQ667" s="21" t="s">
        <v>3258</v>
      </c>
      <c r="AR667" s="1" t="s">
        <v>6681</v>
      </c>
    </row>
    <row r="668" spans="1:44" x14ac:dyDescent="0.3">
      <c r="A668" s="18" t="s">
        <v>1575</v>
      </c>
      <c r="B668" s="18">
        <v>582</v>
      </c>
      <c r="C668" s="18"/>
      <c r="D668" s="18">
        <v>1</v>
      </c>
      <c r="E668" s="18"/>
      <c r="F668" s="18"/>
      <c r="G668" s="18"/>
      <c r="H668" s="19">
        <v>41969.555555555555</v>
      </c>
      <c r="I668" s="7"/>
      <c r="J668" s="1" t="s">
        <v>73</v>
      </c>
      <c r="K668" s="1" t="s">
        <v>1873</v>
      </c>
      <c r="L668" t="s">
        <v>1560</v>
      </c>
      <c r="M668" t="s">
        <v>1595</v>
      </c>
      <c r="N668" s="1" t="s">
        <v>50</v>
      </c>
      <c r="O668" s="1" t="str">
        <f t="shared" si="62"/>
        <v>TF_BC2_05 [mm]</v>
      </c>
      <c r="Q668" s="91" t="s">
        <v>5875</v>
      </c>
      <c r="R668" s="1" t="s">
        <v>5050</v>
      </c>
      <c r="S668" s="46" t="s">
        <v>4403</v>
      </c>
      <c r="T668" s="46"/>
      <c r="U668" s="1" t="s">
        <v>4634</v>
      </c>
      <c r="V668" s="1" t="s">
        <v>4545</v>
      </c>
      <c r="X668" s="1" t="str">
        <f t="shared" si="63"/>
        <v>_bc2_05</v>
      </c>
      <c r="Y668" s="18" t="s">
        <v>4925</v>
      </c>
      <c r="AB668" s="1">
        <v>0</v>
      </c>
      <c r="AI668">
        <v>652227.10073480196</v>
      </c>
      <c r="AJ668">
        <v>5773022.0268039498</v>
      </c>
      <c r="AK668"/>
      <c r="AL668"/>
      <c r="AM668"/>
      <c r="AN668" s="1" t="s">
        <v>3316</v>
      </c>
      <c r="AO668" s="21" t="s">
        <v>3262</v>
      </c>
      <c r="AP668" s="21" t="s">
        <v>3263</v>
      </c>
      <c r="AQ668" s="21" t="s">
        <v>3258</v>
      </c>
      <c r="AR668" s="1" t="s">
        <v>6680</v>
      </c>
    </row>
    <row r="669" spans="1:44" x14ac:dyDescent="0.3">
      <c r="A669" s="18" t="s">
        <v>1576</v>
      </c>
      <c r="B669" s="18">
        <v>583</v>
      </c>
      <c r="C669" s="18"/>
      <c r="D669" s="18">
        <v>1</v>
      </c>
      <c r="E669" s="18"/>
      <c r="F669" s="18"/>
      <c r="G669" s="18"/>
      <c r="H669" s="19">
        <v>41969.555555555555</v>
      </c>
      <c r="I669" s="7"/>
      <c r="J669" s="1" t="s">
        <v>73</v>
      </c>
      <c r="K669" s="1" t="s">
        <v>1873</v>
      </c>
      <c r="L669" t="s">
        <v>1561</v>
      </c>
      <c r="M669" t="s">
        <v>1596</v>
      </c>
      <c r="N669" s="1" t="s">
        <v>50</v>
      </c>
      <c r="O669" s="1" t="str">
        <f t="shared" si="62"/>
        <v>TF_BC2_06 [mm]</v>
      </c>
      <c r="Q669" s="91" t="s">
        <v>5876</v>
      </c>
      <c r="R669" s="1" t="s">
        <v>5050</v>
      </c>
      <c r="S669" s="46" t="s">
        <v>4403</v>
      </c>
      <c r="T669" s="46"/>
      <c r="U669" s="1" t="s">
        <v>4634</v>
      </c>
      <c r="V669" s="1" t="s">
        <v>4545</v>
      </c>
      <c r="X669" s="1" t="str">
        <f t="shared" si="63"/>
        <v>_bc2_06</v>
      </c>
      <c r="Y669" s="18" t="s">
        <v>4925</v>
      </c>
      <c r="AB669" s="1">
        <v>0</v>
      </c>
      <c r="AI669">
        <v>652227.10073480196</v>
      </c>
      <c r="AJ669">
        <v>5773022.0268039498</v>
      </c>
      <c r="AK669"/>
      <c r="AL669"/>
      <c r="AM669"/>
      <c r="AN669" s="1" t="s">
        <v>3316</v>
      </c>
      <c r="AO669" s="21" t="s">
        <v>3262</v>
      </c>
      <c r="AP669" s="21" t="s">
        <v>3263</v>
      </c>
      <c r="AQ669" s="21" t="s">
        <v>3258</v>
      </c>
      <c r="AR669" s="1" t="s">
        <v>6680</v>
      </c>
    </row>
    <row r="670" spans="1:44" x14ac:dyDescent="0.3">
      <c r="A670" s="18" t="s">
        <v>1577</v>
      </c>
      <c r="B670" s="18">
        <v>584</v>
      </c>
      <c r="C670" s="18"/>
      <c r="D670" s="18">
        <v>1</v>
      </c>
      <c r="E670" s="18"/>
      <c r="F670" s="18"/>
      <c r="G670" s="18"/>
      <c r="H670" s="19">
        <v>41969.555555555555</v>
      </c>
      <c r="I670" s="7"/>
      <c r="J670" s="1" t="s">
        <v>73</v>
      </c>
      <c r="K670" s="1" t="s">
        <v>1873</v>
      </c>
      <c r="L670" t="s">
        <v>1562</v>
      </c>
      <c r="M670" t="s">
        <v>1597</v>
      </c>
      <c r="N670" s="1" t="s">
        <v>50</v>
      </c>
      <c r="O670" s="1" t="str">
        <f t="shared" si="62"/>
        <v>TF_BC2_07 [mm]</v>
      </c>
      <c r="Q670" s="91" t="s">
        <v>5877</v>
      </c>
      <c r="R670" s="1" t="s">
        <v>5050</v>
      </c>
      <c r="S670" s="46" t="s">
        <v>4403</v>
      </c>
      <c r="T670" s="46"/>
      <c r="U670" s="1" t="s">
        <v>4634</v>
      </c>
      <c r="V670" s="1" t="s">
        <v>4545</v>
      </c>
      <c r="X670" s="1" t="str">
        <f t="shared" si="63"/>
        <v>_bc2_07</v>
      </c>
      <c r="Y670" s="18" t="s">
        <v>4926</v>
      </c>
      <c r="AB670" s="1">
        <v>0</v>
      </c>
      <c r="AI670">
        <v>652223.16698695906</v>
      </c>
      <c r="AJ670">
        <v>5773032.7913651401</v>
      </c>
      <c r="AK670"/>
      <c r="AL670"/>
      <c r="AM670"/>
      <c r="AN670" s="1" t="s">
        <v>3316</v>
      </c>
      <c r="AO670" s="21" t="s">
        <v>3262</v>
      </c>
      <c r="AP670" s="21" t="s">
        <v>3263</v>
      </c>
      <c r="AQ670" s="21" t="s">
        <v>3258</v>
      </c>
      <c r="AR670" s="1" t="s">
        <v>6680</v>
      </c>
    </row>
    <row r="671" spans="1:44" x14ac:dyDescent="0.3">
      <c r="A671" s="18" t="s">
        <v>1578</v>
      </c>
      <c r="B671" s="18">
        <v>585</v>
      </c>
      <c r="C671" s="18"/>
      <c r="D671" s="18">
        <v>1</v>
      </c>
      <c r="E671" s="18"/>
      <c r="F671" s="18"/>
      <c r="G671" s="18"/>
      <c r="H671" s="19">
        <v>41969.555555555555</v>
      </c>
      <c r="I671" s="7"/>
      <c r="J671" s="1" t="s">
        <v>73</v>
      </c>
      <c r="K671" s="1" t="s">
        <v>1873</v>
      </c>
      <c r="L671" t="s">
        <v>1563</v>
      </c>
      <c r="M671" t="s">
        <v>1598</v>
      </c>
      <c r="N671" s="1" t="s">
        <v>50</v>
      </c>
      <c r="O671" s="1" t="str">
        <f t="shared" si="62"/>
        <v>TF_BC2_08 [mm]</v>
      </c>
      <c r="Q671" s="91" t="s">
        <v>5878</v>
      </c>
      <c r="R671" s="1" t="s">
        <v>5050</v>
      </c>
      <c r="S671" s="46" t="s">
        <v>4403</v>
      </c>
      <c r="T671" s="46"/>
      <c r="U671" s="1" t="s">
        <v>4634</v>
      </c>
      <c r="V671" s="1" t="s">
        <v>4545</v>
      </c>
      <c r="X671" s="1" t="str">
        <f t="shared" si="63"/>
        <v>_bc2_08</v>
      </c>
      <c r="Y671" s="18" t="s">
        <v>4926</v>
      </c>
      <c r="AB671" s="1">
        <v>0</v>
      </c>
      <c r="AI671">
        <v>652223.16698695906</v>
      </c>
      <c r="AJ671">
        <v>5773032.7913651401</v>
      </c>
      <c r="AN671" s="1" t="s">
        <v>3316</v>
      </c>
      <c r="AO671" s="21" t="s">
        <v>3262</v>
      </c>
      <c r="AP671" s="21" t="s">
        <v>3263</v>
      </c>
      <c r="AQ671" s="21" t="s">
        <v>3258</v>
      </c>
      <c r="AR671" s="1" t="s">
        <v>6680</v>
      </c>
    </row>
    <row r="672" spans="1:44" x14ac:dyDescent="0.3">
      <c r="A672" s="18" t="s">
        <v>1579</v>
      </c>
      <c r="B672" s="18">
        <v>586</v>
      </c>
      <c r="C672" s="18"/>
      <c r="D672" s="18">
        <v>1</v>
      </c>
      <c r="E672" s="18"/>
      <c r="F672" s="18"/>
      <c r="G672" s="18"/>
      <c r="H672" s="19">
        <v>41969.555555555555</v>
      </c>
      <c r="I672" s="7"/>
      <c r="J672" s="1" t="s">
        <v>73</v>
      </c>
      <c r="K672" s="1" t="s">
        <v>1873</v>
      </c>
      <c r="L672" t="s">
        <v>1564</v>
      </c>
      <c r="M672" t="s">
        <v>1599</v>
      </c>
      <c r="N672" s="1" t="s">
        <v>50</v>
      </c>
      <c r="O672" s="1" t="str">
        <f t="shared" si="62"/>
        <v>TF_BC2_09 [mm]</v>
      </c>
      <c r="Q672" s="91" t="s">
        <v>5879</v>
      </c>
      <c r="R672" s="1" t="s">
        <v>5050</v>
      </c>
      <c r="S672" s="46" t="s">
        <v>4403</v>
      </c>
      <c r="T672" s="46"/>
      <c r="U672" s="1" t="s">
        <v>4634</v>
      </c>
      <c r="V672" s="1" t="s">
        <v>4545</v>
      </c>
      <c r="X672" s="1" t="str">
        <f t="shared" si="63"/>
        <v>_bc2_09</v>
      </c>
      <c r="Y672" s="18" t="s">
        <v>4927</v>
      </c>
      <c r="AB672" s="1">
        <v>0</v>
      </c>
      <c r="AI672">
        <v>652218.75016512198</v>
      </c>
      <c r="AJ672">
        <v>5773019.7879689401</v>
      </c>
      <c r="AN672" s="1" t="s">
        <v>3316</v>
      </c>
      <c r="AO672" s="21" t="s">
        <v>3262</v>
      </c>
      <c r="AP672" s="21" t="s">
        <v>3263</v>
      </c>
      <c r="AQ672" s="21" t="s">
        <v>3258</v>
      </c>
      <c r="AR672" s="1" t="s">
        <v>6680</v>
      </c>
    </row>
    <row r="673" spans="1:46" x14ac:dyDescent="0.3">
      <c r="A673" s="18" t="s">
        <v>2492</v>
      </c>
      <c r="B673" s="18">
        <v>587</v>
      </c>
      <c r="C673" s="18"/>
      <c r="D673" s="18">
        <v>49</v>
      </c>
      <c r="E673" s="18"/>
      <c r="F673" s="18"/>
      <c r="G673" s="18"/>
      <c r="H673" s="19">
        <v>41794.736111111109</v>
      </c>
      <c r="I673" s="7"/>
      <c r="J673" s="1" t="s">
        <v>3</v>
      </c>
      <c r="K673" s="1" t="s">
        <v>1723</v>
      </c>
      <c r="L673" s="1" t="s">
        <v>3633</v>
      </c>
      <c r="M673" t="s">
        <v>1708</v>
      </c>
      <c r="N673" s="1" t="s">
        <v>130</v>
      </c>
      <c r="O673" s="1" t="str">
        <f t="shared" si="62"/>
        <v>TDR [W/m**2]</v>
      </c>
      <c r="Q673" s="57" t="s">
        <v>4793</v>
      </c>
      <c r="R673" s="1" t="s">
        <v>4573</v>
      </c>
      <c r="S673" s="46" t="s">
        <v>4403</v>
      </c>
      <c r="T673" s="46"/>
      <c r="U673" t="s">
        <v>4455</v>
      </c>
      <c r="V673" s="1" t="s">
        <v>4543</v>
      </c>
      <c r="X673" s="46" t="s">
        <v>4436</v>
      </c>
      <c r="Y673" s="59" t="s">
        <v>4815</v>
      </c>
      <c r="Z673" s="46"/>
      <c r="AA673" s="46"/>
      <c r="AB673" s="1">
        <v>100</v>
      </c>
      <c r="AC673" s="1">
        <v>1600</v>
      </c>
      <c r="AF673" s="1" t="s">
        <v>3266</v>
      </c>
      <c r="AI673" s="1">
        <v>652261.80000000005</v>
      </c>
      <c r="AJ673" s="1">
        <v>5772996.2999999998</v>
      </c>
      <c r="AL673" s="1">
        <v>20</v>
      </c>
      <c r="AM673" s="1">
        <v>50</v>
      </c>
      <c r="AN673" s="1" t="s">
        <v>3316</v>
      </c>
      <c r="AO673" s="21" t="s">
        <v>3262</v>
      </c>
      <c r="AP673" s="21" t="s">
        <v>3263</v>
      </c>
      <c r="AQ673" s="21" t="s">
        <v>3258</v>
      </c>
      <c r="AR673" s="1" t="s">
        <v>3633</v>
      </c>
    </row>
    <row r="674" spans="1:46" x14ac:dyDescent="0.3">
      <c r="A674" s="18" t="s">
        <v>2493</v>
      </c>
      <c r="B674" s="18">
        <v>588</v>
      </c>
      <c r="C674" s="18"/>
      <c r="D674" s="18">
        <v>49</v>
      </c>
      <c r="E674" s="18"/>
      <c r="F674" s="18"/>
      <c r="G674" s="18"/>
      <c r="H674" s="19">
        <v>41794.736111111109</v>
      </c>
      <c r="I674" s="7"/>
      <c r="J674" s="1" t="s">
        <v>3</v>
      </c>
      <c r="K674" s="1" t="s">
        <v>1723</v>
      </c>
      <c r="L674" s="1" t="s">
        <v>3633</v>
      </c>
      <c r="M674" t="s">
        <v>1709</v>
      </c>
      <c r="N674" s="1" t="s">
        <v>130</v>
      </c>
      <c r="O674" s="1" t="str">
        <f t="shared" si="62"/>
        <v>TUR [W/m**2]</v>
      </c>
      <c r="Q674" s="57" t="s">
        <v>4794</v>
      </c>
      <c r="R674" s="1" t="s">
        <v>4573</v>
      </c>
      <c r="S674" s="46" t="s">
        <v>4403</v>
      </c>
      <c r="T674" s="46"/>
      <c r="U674" t="s">
        <v>4456</v>
      </c>
      <c r="V674" s="1" t="s">
        <v>4543</v>
      </c>
      <c r="X674" s="46" t="s">
        <v>4436</v>
      </c>
      <c r="Y674" s="59" t="s">
        <v>4815</v>
      </c>
      <c r="Z674" s="46"/>
      <c r="AA674" s="46"/>
      <c r="AB674" s="1">
        <v>200</v>
      </c>
      <c r="AC674" s="1">
        <v>800</v>
      </c>
      <c r="AF674" s="1" t="s">
        <v>3267</v>
      </c>
      <c r="AI674" s="1">
        <v>652261.80000000005</v>
      </c>
      <c r="AJ674" s="1">
        <v>5772996.2999999998</v>
      </c>
      <c r="AL674" s="1">
        <v>20</v>
      </c>
      <c r="AM674" s="1">
        <v>50</v>
      </c>
      <c r="AN674" s="1" t="s">
        <v>3316</v>
      </c>
      <c r="AO674" s="21" t="s">
        <v>3262</v>
      </c>
      <c r="AP674" s="21" t="s">
        <v>3263</v>
      </c>
      <c r="AQ674" s="21" t="s">
        <v>3258</v>
      </c>
      <c r="AR674" s="1" t="s">
        <v>3633</v>
      </c>
    </row>
    <row r="675" spans="1:46" ht="28.8" x14ac:dyDescent="0.3">
      <c r="A675" s="18" t="s">
        <v>2504</v>
      </c>
      <c r="B675" s="18">
        <v>589</v>
      </c>
      <c r="C675" s="18"/>
      <c r="D675" s="18">
        <v>33</v>
      </c>
      <c r="E675" s="18"/>
      <c r="F675" s="18"/>
      <c r="G675" s="18"/>
      <c r="H675" s="19">
        <v>41900.604166666664</v>
      </c>
      <c r="I675" s="19">
        <v>43531.590277777781</v>
      </c>
      <c r="J675" s="1" t="s">
        <v>6</v>
      </c>
      <c r="K675" s="1" t="s">
        <v>1876</v>
      </c>
      <c r="L675" s="1" t="s">
        <v>3633</v>
      </c>
      <c r="M675" t="s">
        <v>2428</v>
      </c>
      <c r="N675" t="s">
        <v>10</v>
      </c>
      <c r="O675" s="1" t="str">
        <f t="shared" si="62"/>
        <v>VPdef33 [hPa]</v>
      </c>
      <c r="Q675" s="57" t="s">
        <v>4795</v>
      </c>
      <c r="R675" s="1" t="s">
        <v>4574</v>
      </c>
      <c r="S675" s="46" t="s">
        <v>4403</v>
      </c>
      <c r="T675" s="46"/>
      <c r="U675" t="s">
        <v>4524</v>
      </c>
      <c r="V675" s="1" t="s">
        <v>4543</v>
      </c>
      <c r="X675" s="1" t="s">
        <v>4526</v>
      </c>
      <c r="Y675" s="59" t="s">
        <v>4815</v>
      </c>
      <c r="AB675"/>
      <c r="AD675"/>
      <c r="AE675" t="s">
        <v>1764</v>
      </c>
      <c r="AF675" s="18" t="s">
        <v>2478</v>
      </c>
      <c r="AI675" s="1">
        <v>652261.80000000005</v>
      </c>
      <c r="AJ675" s="1">
        <v>5772996.2999999998</v>
      </c>
      <c r="AL675" s="1">
        <v>20</v>
      </c>
      <c r="AM675" s="1">
        <v>50</v>
      </c>
      <c r="AN675" s="1" t="s">
        <v>3316</v>
      </c>
      <c r="AO675" s="21" t="s">
        <v>3262</v>
      </c>
      <c r="AP675" s="21" t="s">
        <v>3263</v>
      </c>
      <c r="AQ675" s="21" t="s">
        <v>3258</v>
      </c>
      <c r="AR675" s="1" t="s">
        <v>3633</v>
      </c>
    </row>
    <row r="676" spans="1:46" ht="28.8" x14ac:dyDescent="0.3">
      <c r="A676" s="18" t="s">
        <v>6930</v>
      </c>
      <c r="B676" s="18"/>
      <c r="C676" s="18"/>
      <c r="D676" s="18">
        <v>38</v>
      </c>
      <c r="E676" s="18"/>
      <c r="F676" s="18"/>
      <c r="G676" s="18"/>
      <c r="H676" s="19">
        <v>43531.597222222219</v>
      </c>
      <c r="I676" s="7"/>
      <c r="J676" s="1" t="s">
        <v>6</v>
      </c>
      <c r="K676" s="1" t="s">
        <v>1876</v>
      </c>
      <c r="L676" s="1" t="s">
        <v>3633</v>
      </c>
      <c r="M676" t="s">
        <v>6931</v>
      </c>
      <c r="N676" t="s">
        <v>10</v>
      </c>
      <c r="O676" s="1" t="str">
        <f t="shared" ref="O676" si="64">CONCATENATE(M676," [",N676,"]")</f>
        <v>VPdef38 [hPa]</v>
      </c>
      <c r="Q676" s="57"/>
      <c r="S676" s="46"/>
      <c r="T676" s="46"/>
      <c r="U676"/>
      <c r="Y676" s="59" t="s">
        <v>4815</v>
      </c>
      <c r="AB676"/>
      <c r="AD676"/>
      <c r="AE676" t="s">
        <v>1764</v>
      </c>
      <c r="AF676" s="18" t="s">
        <v>6918</v>
      </c>
      <c r="AI676" s="1">
        <v>652261.80000000005</v>
      </c>
      <c r="AJ676" s="1">
        <v>5772996.2999999998</v>
      </c>
      <c r="AL676" s="1">
        <v>20</v>
      </c>
      <c r="AM676" s="1">
        <v>50</v>
      </c>
      <c r="AN676" s="1" t="s">
        <v>3316</v>
      </c>
      <c r="AO676" s="21" t="s">
        <v>3262</v>
      </c>
      <c r="AP676" s="21" t="s">
        <v>3263</v>
      </c>
      <c r="AQ676" s="21" t="s">
        <v>3258</v>
      </c>
      <c r="AR676" s="1" t="s">
        <v>3633</v>
      </c>
    </row>
    <row r="677" spans="1:46" ht="28.8" x14ac:dyDescent="0.3">
      <c r="A677" s="18" t="s">
        <v>2499</v>
      </c>
      <c r="B677" s="18">
        <v>590</v>
      </c>
      <c r="C677" s="18"/>
      <c r="D677" s="18">
        <v>49</v>
      </c>
      <c r="E677" s="18"/>
      <c r="F677" s="18"/>
      <c r="G677" s="18"/>
      <c r="H677" s="19">
        <v>41794.736111111109</v>
      </c>
      <c r="I677" s="7"/>
      <c r="J677" s="1" t="s">
        <v>3</v>
      </c>
      <c r="K677" s="1" t="s">
        <v>1723</v>
      </c>
      <c r="L677" s="1" t="s">
        <v>3633</v>
      </c>
      <c r="M677" t="s">
        <v>1763</v>
      </c>
      <c r="N677" s="1" t="s">
        <v>10</v>
      </c>
      <c r="O677" s="1" t="str">
        <f t="shared" si="62"/>
        <v>VPdef50 [hPa]</v>
      </c>
      <c r="Q677" s="57" t="s">
        <v>4796</v>
      </c>
      <c r="R677" s="1" t="s">
        <v>4573</v>
      </c>
      <c r="S677" s="46" t="s">
        <v>4403</v>
      </c>
      <c r="T677" s="46"/>
      <c r="U677" t="s">
        <v>4524</v>
      </c>
      <c r="V677" s="1" t="s">
        <v>4543</v>
      </c>
      <c r="X677" s="1" t="s">
        <v>4526</v>
      </c>
      <c r="Y677" s="59" t="s">
        <v>4815</v>
      </c>
      <c r="AF677" s="18" t="s">
        <v>2477</v>
      </c>
      <c r="AI677" s="1">
        <v>652261.80000000005</v>
      </c>
      <c r="AJ677" s="1">
        <v>5772996.2999999998</v>
      </c>
      <c r="AL677" s="1">
        <v>20</v>
      </c>
      <c r="AM677" s="1">
        <v>50</v>
      </c>
      <c r="AN677" s="1" t="s">
        <v>3316</v>
      </c>
      <c r="AO677" s="21" t="s">
        <v>3262</v>
      </c>
      <c r="AP677" s="21" t="s">
        <v>3263</v>
      </c>
      <c r="AQ677" s="21" t="s">
        <v>3258</v>
      </c>
      <c r="AR677" s="1" t="s">
        <v>3633</v>
      </c>
    </row>
    <row r="678" spans="1:46" ht="28.8" x14ac:dyDescent="0.3">
      <c r="A678" s="18" t="s">
        <v>2510</v>
      </c>
      <c r="B678" s="18">
        <v>591</v>
      </c>
      <c r="C678" s="18"/>
      <c r="D678" s="18">
        <v>8</v>
      </c>
      <c r="E678" s="18"/>
      <c r="F678" s="18"/>
      <c r="G678" s="18"/>
      <c r="H678" s="19">
        <v>41810.388888888891</v>
      </c>
      <c r="I678" s="7"/>
      <c r="J678" s="1" t="s">
        <v>8</v>
      </c>
      <c r="K678" s="1" t="s">
        <v>1878</v>
      </c>
      <c r="L678" s="1" t="s">
        <v>3633</v>
      </c>
      <c r="M678" t="s">
        <v>1771</v>
      </c>
      <c r="N678" s="1" t="s">
        <v>10</v>
      </c>
      <c r="O678" s="1" t="str">
        <f t="shared" ref="O678:O712" si="65">CONCATENATE(M678," [",N678,"]")</f>
        <v>VPdef08 [hPa]</v>
      </c>
      <c r="Q678" s="57" t="s">
        <v>4797</v>
      </c>
      <c r="R678" s="1" t="s">
        <v>4575</v>
      </c>
      <c r="S678" s="46" t="s">
        <v>4403</v>
      </c>
      <c r="T678" s="46"/>
      <c r="U678" t="s">
        <v>4524</v>
      </c>
      <c r="V678" s="1" t="s">
        <v>4543</v>
      </c>
      <c r="X678" s="1" t="s">
        <v>4526</v>
      </c>
      <c r="Y678" s="59" t="s">
        <v>4815</v>
      </c>
      <c r="AF678" s="18" t="s">
        <v>3296</v>
      </c>
      <c r="AI678" s="1">
        <v>652261.80000000005</v>
      </c>
      <c r="AJ678" s="1">
        <v>5772996.2999999998</v>
      </c>
      <c r="AN678" s="1" t="s">
        <v>3316</v>
      </c>
      <c r="AO678" s="21" t="s">
        <v>3262</v>
      </c>
      <c r="AP678" s="21" t="s">
        <v>3263</v>
      </c>
      <c r="AQ678" s="21" t="s">
        <v>3258</v>
      </c>
      <c r="AR678" s="1" t="s">
        <v>3633</v>
      </c>
    </row>
    <row r="679" spans="1:46" ht="28.8" x14ac:dyDescent="0.3">
      <c r="A679" s="20" t="s">
        <v>2395</v>
      </c>
      <c r="B679" s="18">
        <v>592</v>
      </c>
      <c r="C679" s="18"/>
      <c r="D679" s="20">
        <v>33</v>
      </c>
      <c r="E679" s="20"/>
      <c r="F679" s="20"/>
      <c r="G679" s="20"/>
      <c r="H679" s="19">
        <v>41900.604166666664</v>
      </c>
      <c r="I679" s="19">
        <v>43531.590277777781</v>
      </c>
      <c r="J679" s="1" t="s">
        <v>6</v>
      </c>
      <c r="K679" s="1" t="s">
        <v>1877</v>
      </c>
      <c r="L679" t="s">
        <v>402</v>
      </c>
      <c r="M679" t="s">
        <v>405</v>
      </c>
      <c r="N679" s="1" t="s">
        <v>3314</v>
      </c>
      <c r="O679" s="1" t="str">
        <f t="shared" si="65"/>
        <v>HMPFan33 [r per interval]</v>
      </c>
      <c r="Q679" s="57" t="s">
        <v>4798</v>
      </c>
      <c r="R679" s="1" t="s">
        <v>4574</v>
      </c>
      <c r="S679" s="46" t="s">
        <v>4406</v>
      </c>
      <c r="T679" s="46" t="s">
        <v>4538</v>
      </c>
      <c r="U679" s="46" t="s">
        <v>4428</v>
      </c>
      <c r="V679" s="1" t="s">
        <v>4543</v>
      </c>
      <c r="X679" s="1" t="s">
        <v>4540</v>
      </c>
      <c r="Y679" s="59" t="s">
        <v>4815</v>
      </c>
      <c r="AB679" s="1">
        <v>120</v>
      </c>
      <c r="AC679" s="1">
        <v>200</v>
      </c>
      <c r="AF679" t="s">
        <v>2478</v>
      </c>
      <c r="AH679" s="1" t="s">
        <v>1830</v>
      </c>
      <c r="AI679" s="1">
        <v>652261.80000000005</v>
      </c>
      <c r="AJ679" s="1">
        <v>5772996.2999999998</v>
      </c>
      <c r="AN679" s="1" t="s">
        <v>3316</v>
      </c>
      <c r="AO679" s="21" t="s">
        <v>3262</v>
      </c>
      <c r="AP679" s="21" t="s">
        <v>3263</v>
      </c>
      <c r="AQ679" s="21" t="s">
        <v>3258</v>
      </c>
    </row>
    <row r="680" spans="1:46" ht="28.8" x14ac:dyDescent="0.3">
      <c r="A680" s="20" t="s">
        <v>6932</v>
      </c>
      <c r="B680" s="18"/>
      <c r="C680" s="18"/>
      <c r="D680" s="20">
        <v>38</v>
      </c>
      <c r="E680" s="20"/>
      <c r="F680" s="20"/>
      <c r="G680" s="20"/>
      <c r="H680" s="19">
        <v>43531.597222222219</v>
      </c>
      <c r="I680" s="7"/>
      <c r="J680" s="1" t="s">
        <v>6</v>
      </c>
      <c r="K680" s="1" t="s">
        <v>1877</v>
      </c>
      <c r="L680" t="s">
        <v>402</v>
      </c>
      <c r="M680" t="s">
        <v>6933</v>
      </c>
      <c r="N680" s="1" t="s">
        <v>3314</v>
      </c>
      <c r="O680" s="1" t="str">
        <f t="shared" ref="O680" si="66">CONCATENATE(M680," [",N680,"]")</f>
        <v>HMPFan38 [r per interval]</v>
      </c>
      <c r="Q680" s="57"/>
      <c r="S680" s="46"/>
      <c r="T680" s="46"/>
      <c r="U680" s="46"/>
      <c r="Y680" s="59" t="s">
        <v>4815</v>
      </c>
      <c r="AB680" s="1">
        <v>120</v>
      </c>
      <c r="AC680" s="1">
        <v>200</v>
      </c>
      <c r="AF680" t="s">
        <v>6918</v>
      </c>
      <c r="AH680" s="1" t="s">
        <v>1830</v>
      </c>
      <c r="AI680" s="1">
        <v>652261.80000000005</v>
      </c>
      <c r="AJ680" s="1">
        <v>5772996.2999999998</v>
      </c>
      <c r="AN680" s="1" t="s">
        <v>3316</v>
      </c>
      <c r="AO680" s="21" t="s">
        <v>3262</v>
      </c>
      <c r="AP680" s="21" t="s">
        <v>3263</v>
      </c>
      <c r="AQ680" s="21" t="s">
        <v>3258</v>
      </c>
    </row>
    <row r="681" spans="1:46" ht="28.8" x14ac:dyDescent="0.3">
      <c r="A681" s="18" t="s">
        <v>401</v>
      </c>
      <c r="B681" s="18">
        <v>593</v>
      </c>
      <c r="C681" s="18"/>
      <c r="D681" s="18">
        <v>49</v>
      </c>
      <c r="E681" s="18"/>
      <c r="F681" s="18"/>
      <c r="G681" s="18"/>
      <c r="H681" s="7">
        <v>41794</v>
      </c>
      <c r="I681" s="7"/>
      <c r="J681" s="1" t="s">
        <v>3</v>
      </c>
      <c r="K681" s="1" t="s">
        <v>1723</v>
      </c>
      <c r="L681" t="s">
        <v>402</v>
      </c>
      <c r="M681" s="1" t="s">
        <v>403</v>
      </c>
      <c r="N681" s="1" t="s">
        <v>3314</v>
      </c>
      <c r="O681" s="1" t="str">
        <f t="shared" si="65"/>
        <v>HMPFan50 [r per interval]</v>
      </c>
      <c r="Q681" s="57" t="s">
        <v>4799</v>
      </c>
      <c r="R681" s="1" t="s">
        <v>4573</v>
      </c>
      <c r="S681" s="46" t="s">
        <v>4406</v>
      </c>
      <c r="T681" s="46" t="s">
        <v>4538</v>
      </c>
      <c r="U681" s="46" t="s">
        <v>4428</v>
      </c>
      <c r="V681" s="1" t="s">
        <v>4543</v>
      </c>
      <c r="X681" s="1" t="s">
        <v>4540</v>
      </c>
      <c r="Y681" s="59" t="s">
        <v>4815</v>
      </c>
      <c r="AB681" s="1">
        <v>120</v>
      </c>
      <c r="AC681" s="1">
        <v>200</v>
      </c>
      <c r="AF681" t="s">
        <v>2477</v>
      </c>
      <c r="AH681" s="1" t="s">
        <v>1830</v>
      </c>
      <c r="AI681" s="1">
        <v>652261.80000000005</v>
      </c>
      <c r="AJ681" s="1">
        <v>5772996.2999999998</v>
      </c>
      <c r="AN681" s="1" t="s">
        <v>3316</v>
      </c>
      <c r="AO681" s="21" t="s">
        <v>3262</v>
      </c>
      <c r="AP681" s="21" t="s">
        <v>3263</v>
      </c>
      <c r="AQ681" s="21" t="s">
        <v>3258</v>
      </c>
    </row>
    <row r="682" spans="1:46" ht="28.8" x14ac:dyDescent="0.3">
      <c r="A682" s="18" t="s">
        <v>2470</v>
      </c>
      <c r="B682" s="18">
        <v>594</v>
      </c>
      <c r="C682" s="18"/>
      <c r="D682" s="18">
        <v>49</v>
      </c>
      <c r="E682" s="18"/>
      <c r="F682" s="18"/>
      <c r="G682" s="18"/>
      <c r="H682" s="19">
        <v>41816.576388888891</v>
      </c>
      <c r="I682" s="7"/>
      <c r="J682" s="1" t="s">
        <v>3</v>
      </c>
      <c r="K682" s="1" t="s">
        <v>1723</v>
      </c>
      <c r="L682" s="1" t="s">
        <v>3633</v>
      </c>
      <c r="M682" t="s">
        <v>1745</v>
      </c>
      <c r="N682" s="1" t="s">
        <v>141</v>
      </c>
      <c r="O682" s="1" t="str">
        <f t="shared" si="65"/>
        <v>H2Oc50 [mmol/mol]</v>
      </c>
      <c r="Q682" s="58" t="s">
        <v>5681</v>
      </c>
      <c r="R682" s="1" t="s">
        <v>4573</v>
      </c>
      <c r="S682" s="46" t="s">
        <v>4403</v>
      </c>
      <c r="T682" s="46"/>
      <c r="U682" t="s">
        <v>4531</v>
      </c>
      <c r="V682" s="1" t="s">
        <v>4543</v>
      </c>
      <c r="X682" s="1" t="s">
        <v>5680</v>
      </c>
      <c r="Y682" s="59" t="s">
        <v>4815</v>
      </c>
      <c r="AF682" s="18" t="s">
        <v>3293</v>
      </c>
      <c r="AG682" t="s">
        <v>1435</v>
      </c>
      <c r="AI682" s="1">
        <v>652261.80000000005</v>
      </c>
      <c r="AJ682" s="1">
        <v>5772996.2999999998</v>
      </c>
      <c r="AL682" s="1">
        <v>20</v>
      </c>
      <c r="AM682" s="1">
        <v>50</v>
      </c>
      <c r="AN682" s="1" t="s">
        <v>3316</v>
      </c>
      <c r="AO682" s="21" t="s">
        <v>3262</v>
      </c>
      <c r="AP682" s="21" t="s">
        <v>3263</v>
      </c>
      <c r="AQ682" s="21" t="s">
        <v>3258</v>
      </c>
      <c r="AR682" s="1" t="s">
        <v>3633</v>
      </c>
    </row>
    <row r="683" spans="1:46" ht="28.8" x14ac:dyDescent="0.3">
      <c r="A683" s="18" t="s">
        <v>2513</v>
      </c>
      <c r="B683" s="18">
        <v>595</v>
      </c>
      <c r="C683" s="18"/>
      <c r="D683" s="18">
        <v>8</v>
      </c>
      <c r="E683" s="18"/>
      <c r="F683" s="18"/>
      <c r="G683" s="18"/>
      <c r="H683" s="19">
        <v>41810.388888888891</v>
      </c>
      <c r="I683" s="7"/>
      <c r="J683" s="1" t="s">
        <v>8</v>
      </c>
      <c r="K683" s="1" t="s">
        <v>1878</v>
      </c>
      <c r="L683" s="1" t="s">
        <v>3633</v>
      </c>
      <c r="M683" s="1" t="s">
        <v>1751</v>
      </c>
      <c r="N683" s="1" t="s">
        <v>141</v>
      </c>
      <c r="O683" s="1" t="str">
        <f t="shared" si="65"/>
        <v>H2Oc08 [mmol/mol]</v>
      </c>
      <c r="Q683" s="57" t="s">
        <v>4800</v>
      </c>
      <c r="R683" s="1" t="s">
        <v>4575</v>
      </c>
      <c r="S683" s="46" t="s">
        <v>4403</v>
      </c>
      <c r="T683" s="46"/>
      <c r="U683" t="s">
        <v>4531</v>
      </c>
      <c r="V683" s="1" t="s">
        <v>4543</v>
      </c>
      <c r="Y683" s="59" t="s">
        <v>4815</v>
      </c>
      <c r="AF683" s="18" t="s">
        <v>3297</v>
      </c>
      <c r="AG683" t="s">
        <v>1425</v>
      </c>
      <c r="AI683" s="1">
        <v>652261.80000000005</v>
      </c>
      <c r="AJ683" s="1">
        <v>5772996.2999999998</v>
      </c>
      <c r="AL683" s="1">
        <v>20</v>
      </c>
      <c r="AM683" s="1">
        <v>50</v>
      </c>
      <c r="AN683" s="1" t="s">
        <v>3316</v>
      </c>
      <c r="AO683" s="21" t="s">
        <v>3262</v>
      </c>
      <c r="AP683" s="21" t="s">
        <v>3263</v>
      </c>
      <c r="AQ683" s="21" t="s">
        <v>3258</v>
      </c>
      <c r="AR683" s="1" t="s">
        <v>3633</v>
      </c>
    </row>
    <row r="684" spans="1:46" ht="40.200000000000003" x14ac:dyDescent="0.3">
      <c r="A684" s="1" t="s">
        <v>1362</v>
      </c>
      <c r="B684" s="18">
        <v>596</v>
      </c>
      <c r="C684" s="18"/>
      <c r="D684" s="1">
        <v>49</v>
      </c>
      <c r="H684" s="19">
        <v>42152.541666666664</v>
      </c>
      <c r="I684" s="7"/>
      <c r="J684" s="1" t="s">
        <v>1489</v>
      </c>
      <c r="K684" s="1" t="s">
        <v>1880</v>
      </c>
      <c r="L684" t="s">
        <v>1697</v>
      </c>
      <c r="M684" t="s">
        <v>1697</v>
      </c>
      <c r="N684" t="s">
        <v>434</v>
      </c>
      <c r="O684" s="1" t="str">
        <f t="shared" si="65"/>
        <v>CSATx [m/s]</v>
      </c>
      <c r="Q684" s="91" t="s">
        <v>5935</v>
      </c>
      <c r="R684" s="84" t="s">
        <v>5220</v>
      </c>
      <c r="S684" s="46" t="s">
        <v>4403</v>
      </c>
      <c r="T684" s="46"/>
      <c r="U684" s="46" t="s">
        <v>4430</v>
      </c>
      <c r="V684" s="1" t="s">
        <v>4543</v>
      </c>
      <c r="W684" s="46"/>
      <c r="X684" s="46" t="s">
        <v>4514</v>
      </c>
      <c r="Y684" s="59" t="s">
        <v>4815</v>
      </c>
      <c r="AB684" s="3">
        <v>-50</v>
      </c>
      <c r="AC684" s="3">
        <v>50</v>
      </c>
      <c r="AF684" s="1" t="s">
        <v>3638</v>
      </c>
      <c r="AI684" s="1">
        <v>652261.80000000005</v>
      </c>
      <c r="AJ684" s="1">
        <v>5772996.2999999998</v>
      </c>
      <c r="AN684" s="1" t="s">
        <v>3316</v>
      </c>
      <c r="AO684" s="21" t="s">
        <v>3262</v>
      </c>
      <c r="AP684" s="21" t="s">
        <v>3263</v>
      </c>
      <c r="AQ684" s="21" t="s">
        <v>3258</v>
      </c>
      <c r="AR684" s="21" t="s">
        <v>3637</v>
      </c>
      <c r="AS684" s="1" t="s">
        <v>6907</v>
      </c>
      <c r="AT684" s="197" t="s">
        <v>6914</v>
      </c>
    </row>
    <row r="685" spans="1:46" ht="40.200000000000003" x14ac:dyDescent="0.3">
      <c r="A685" s="1" t="s">
        <v>1363</v>
      </c>
      <c r="B685" s="18">
        <v>597</v>
      </c>
      <c r="C685" s="18"/>
      <c r="D685" s="1">
        <v>49</v>
      </c>
      <c r="H685" s="19">
        <v>42152.541666666664</v>
      </c>
      <c r="I685" s="7"/>
      <c r="J685" s="1" t="s">
        <v>1489</v>
      </c>
      <c r="K685" s="1" t="s">
        <v>1880</v>
      </c>
      <c r="L685" t="s">
        <v>1698</v>
      </c>
      <c r="M685" t="s">
        <v>1698</v>
      </c>
      <c r="N685" t="s">
        <v>434</v>
      </c>
      <c r="O685" s="1" t="str">
        <f t="shared" si="65"/>
        <v>CSATy [m/s]</v>
      </c>
      <c r="Q685" s="91" t="s">
        <v>5936</v>
      </c>
      <c r="R685" s="84" t="s">
        <v>5220</v>
      </c>
      <c r="S685" s="46" t="s">
        <v>4403</v>
      </c>
      <c r="T685" s="46"/>
      <c r="U685" s="46" t="s">
        <v>4430</v>
      </c>
      <c r="V685" s="1" t="s">
        <v>4543</v>
      </c>
      <c r="W685" s="46"/>
      <c r="X685" s="46" t="s">
        <v>4515</v>
      </c>
      <c r="Y685" s="59" t="s">
        <v>4815</v>
      </c>
      <c r="AB685" s="3">
        <v>-50</v>
      </c>
      <c r="AC685" s="3">
        <v>50</v>
      </c>
      <c r="AF685" s="1" t="s">
        <v>3638</v>
      </c>
      <c r="AI685" s="1">
        <v>652261.80000000005</v>
      </c>
      <c r="AJ685" s="1">
        <v>5772996.2999999998</v>
      </c>
      <c r="AN685" s="1" t="s">
        <v>3316</v>
      </c>
      <c r="AO685" s="21" t="s">
        <v>3262</v>
      </c>
      <c r="AP685" s="21" t="s">
        <v>3263</v>
      </c>
      <c r="AQ685" s="21" t="s">
        <v>3258</v>
      </c>
      <c r="AR685" s="21" t="s">
        <v>3637</v>
      </c>
      <c r="AS685" s="1" t="s">
        <v>6908</v>
      </c>
      <c r="AT685" s="197" t="s">
        <v>6914</v>
      </c>
    </row>
    <row r="686" spans="1:46" x14ac:dyDescent="0.3">
      <c r="A686" s="18" t="s">
        <v>4598</v>
      </c>
      <c r="B686" s="18">
        <v>598</v>
      </c>
      <c r="C686" s="18"/>
      <c r="D686" s="18">
        <v>14.2</v>
      </c>
      <c r="E686" s="18"/>
      <c r="F686" s="18"/>
      <c r="G686" s="18"/>
      <c r="H686" s="19">
        <v>41835.729166666664</v>
      </c>
      <c r="I686" s="7"/>
      <c r="J686" s="1" t="s">
        <v>6</v>
      </c>
      <c r="K686" s="1" t="s">
        <v>1877</v>
      </c>
      <c r="L686" t="s">
        <v>1625</v>
      </c>
      <c r="M686" t="s">
        <v>1626</v>
      </c>
      <c r="O686" s="1" t="str">
        <f t="shared" si="65"/>
        <v>winddiag14 []</v>
      </c>
      <c r="Q686" s="58" t="s">
        <v>6006</v>
      </c>
      <c r="R686" s="1" t="s">
        <v>4574</v>
      </c>
      <c r="S686" s="46" t="s">
        <v>4406</v>
      </c>
      <c r="T686" s="46" t="s">
        <v>4538</v>
      </c>
      <c r="U686" t="s">
        <v>4449</v>
      </c>
      <c r="V686" s="1" t="s">
        <v>4543</v>
      </c>
      <c r="X686" s="1" t="s">
        <v>4936</v>
      </c>
      <c r="Y686" s="59" t="s">
        <v>4815</v>
      </c>
      <c r="AF686" t="s">
        <v>2488</v>
      </c>
      <c r="AI686" s="1">
        <v>652261.80000000005</v>
      </c>
      <c r="AJ686" s="1">
        <v>5772996.2999999998</v>
      </c>
      <c r="AN686" s="1" t="s">
        <v>3316</v>
      </c>
      <c r="AO686" s="21" t="s">
        <v>3262</v>
      </c>
      <c r="AP686" s="21" t="s">
        <v>3263</v>
      </c>
      <c r="AQ686" s="21" t="s">
        <v>3258</v>
      </c>
    </row>
    <row r="687" spans="1:46" x14ac:dyDescent="0.3">
      <c r="A687" s="18" t="s">
        <v>4597</v>
      </c>
      <c r="B687" s="18">
        <v>599</v>
      </c>
      <c r="C687" s="18"/>
      <c r="D687" s="18">
        <v>29</v>
      </c>
      <c r="E687" s="18"/>
      <c r="F687" s="18"/>
      <c r="G687" s="18"/>
      <c r="H687" s="19">
        <v>41835.729166666664</v>
      </c>
      <c r="I687" s="7"/>
      <c r="J687" s="1" t="s">
        <v>6</v>
      </c>
      <c r="K687" s="1" t="s">
        <v>1877</v>
      </c>
      <c r="L687" t="s">
        <v>1620</v>
      </c>
      <c r="M687" t="s">
        <v>1621</v>
      </c>
      <c r="O687" s="1" t="str">
        <f t="shared" si="65"/>
        <v>winddiag29 []</v>
      </c>
      <c r="Q687" s="58" t="s">
        <v>6005</v>
      </c>
      <c r="R687" s="1" t="s">
        <v>4574</v>
      </c>
      <c r="S687" s="46" t="s">
        <v>4406</v>
      </c>
      <c r="T687" s="46" t="s">
        <v>4538</v>
      </c>
      <c r="U687" t="s">
        <v>4449</v>
      </c>
      <c r="V687" s="1" t="s">
        <v>4543</v>
      </c>
      <c r="X687" s="1" t="s">
        <v>4937</v>
      </c>
      <c r="Y687" s="59" t="s">
        <v>4815</v>
      </c>
      <c r="AF687" t="s">
        <v>2487</v>
      </c>
      <c r="AI687" s="1">
        <v>652261.80000000005</v>
      </c>
      <c r="AJ687" s="1">
        <v>5772996.2999999998</v>
      </c>
      <c r="AN687" s="1" t="s">
        <v>3316</v>
      </c>
      <c r="AO687" s="21" t="s">
        <v>3262</v>
      </c>
      <c r="AP687" s="21" t="s">
        <v>3263</v>
      </c>
      <c r="AQ687" s="21" t="s">
        <v>3258</v>
      </c>
    </row>
    <row r="688" spans="1:46" x14ac:dyDescent="0.3">
      <c r="A688" s="18" t="s">
        <v>4596</v>
      </c>
      <c r="B688" s="18">
        <v>600</v>
      </c>
      <c r="C688" s="18"/>
      <c r="D688" s="18">
        <v>33</v>
      </c>
      <c r="E688" s="18"/>
      <c r="F688" s="18"/>
      <c r="G688" s="18"/>
      <c r="H688" s="19">
        <v>41835.756944386572</v>
      </c>
      <c r="I688" s="7"/>
      <c r="J688" s="1" t="s">
        <v>6</v>
      </c>
      <c r="K688" s="1" t="s">
        <v>1877</v>
      </c>
      <c r="L688" t="s">
        <v>406</v>
      </c>
      <c r="M688" t="s">
        <v>1616</v>
      </c>
      <c r="O688" s="1" t="str">
        <f t="shared" si="65"/>
        <v>winddiag33 []</v>
      </c>
      <c r="Q688" s="58" t="s">
        <v>6004</v>
      </c>
      <c r="R688" s="1" t="s">
        <v>4574</v>
      </c>
      <c r="S688" s="46" t="s">
        <v>4406</v>
      </c>
      <c r="T688" s="46" t="s">
        <v>4538</v>
      </c>
      <c r="U688" t="s">
        <v>4449</v>
      </c>
      <c r="V688" s="1" t="s">
        <v>4543</v>
      </c>
      <c r="X688" s="1" t="s">
        <v>4938</v>
      </c>
      <c r="Y688" s="59" t="s">
        <v>4815</v>
      </c>
      <c r="AF688" t="s">
        <v>2489</v>
      </c>
      <c r="AI688" s="1">
        <v>652261.80000000005</v>
      </c>
      <c r="AJ688" s="1">
        <v>5772996.2999999998</v>
      </c>
      <c r="AN688" s="1" t="s">
        <v>3316</v>
      </c>
      <c r="AO688" s="21" t="s">
        <v>3262</v>
      </c>
      <c r="AP688" s="21" t="s">
        <v>3263</v>
      </c>
      <c r="AQ688" s="21" t="s">
        <v>3258</v>
      </c>
    </row>
    <row r="689" spans="1:45" x14ac:dyDescent="0.3">
      <c r="A689" s="18" t="s">
        <v>2396</v>
      </c>
      <c r="B689" s="18">
        <v>601</v>
      </c>
      <c r="C689" s="18"/>
      <c r="D689" s="18">
        <v>2</v>
      </c>
      <c r="E689" s="18"/>
      <c r="F689" s="18"/>
      <c r="G689" s="18"/>
      <c r="H689" s="19">
        <v>41809.743055555555</v>
      </c>
      <c r="I689" s="7"/>
      <c r="J689" s="1" t="s">
        <v>8</v>
      </c>
      <c r="K689" s="1" t="s">
        <v>1878</v>
      </c>
      <c r="L689" t="s">
        <v>407</v>
      </c>
      <c r="M689" t="s">
        <v>1508</v>
      </c>
      <c r="O689" s="1" t="str">
        <f t="shared" si="65"/>
        <v>winddiag02 []</v>
      </c>
      <c r="Q689" s="58" t="s">
        <v>6007</v>
      </c>
      <c r="R689" s="1" t="s">
        <v>4575</v>
      </c>
      <c r="S689" s="46" t="s">
        <v>4406</v>
      </c>
      <c r="T689" s="46" t="s">
        <v>4538</v>
      </c>
      <c r="U689" t="s">
        <v>4449</v>
      </c>
      <c r="V689" s="1" t="s">
        <v>4543</v>
      </c>
      <c r="X689" s="1" t="s">
        <v>4934</v>
      </c>
      <c r="Y689" s="59" t="s">
        <v>4815</v>
      </c>
      <c r="AF689" t="s">
        <v>2490</v>
      </c>
      <c r="AI689" s="1">
        <v>652261.80000000005</v>
      </c>
      <c r="AJ689" s="1">
        <v>5772996.2999999998</v>
      </c>
      <c r="AN689" s="1" t="s">
        <v>3316</v>
      </c>
      <c r="AO689" s="21" t="s">
        <v>3262</v>
      </c>
      <c r="AP689" s="21" t="s">
        <v>3263</v>
      </c>
      <c r="AQ689" s="21" t="s">
        <v>3258</v>
      </c>
    </row>
    <row r="690" spans="1:45" x14ac:dyDescent="0.3">
      <c r="A690" s="18" t="s">
        <v>2397</v>
      </c>
      <c r="B690" s="18">
        <v>602</v>
      </c>
      <c r="C690" s="18"/>
      <c r="D690" s="18">
        <v>4</v>
      </c>
      <c r="E690" s="18"/>
      <c r="F690" s="18"/>
      <c r="G690" s="18"/>
      <c r="H690" s="19">
        <v>41809.743055555555</v>
      </c>
      <c r="I690" s="7"/>
      <c r="J690" s="1" t="s">
        <v>8</v>
      </c>
      <c r="K690" s="1" t="s">
        <v>1878</v>
      </c>
      <c r="L690" t="s">
        <v>408</v>
      </c>
      <c r="M690" t="s">
        <v>1507</v>
      </c>
      <c r="O690" s="1" t="str">
        <f t="shared" si="65"/>
        <v>winddiag04 []</v>
      </c>
      <c r="Q690" s="58" t="s">
        <v>6008</v>
      </c>
      <c r="R690" s="1" t="s">
        <v>4575</v>
      </c>
      <c r="S690" s="46" t="s">
        <v>4406</v>
      </c>
      <c r="T690" s="46" t="s">
        <v>4538</v>
      </c>
      <c r="U690" t="s">
        <v>4449</v>
      </c>
      <c r="V690" s="1" t="s">
        <v>4543</v>
      </c>
      <c r="X690" s="1" t="s">
        <v>4935</v>
      </c>
      <c r="Y690" s="59" t="s">
        <v>4815</v>
      </c>
      <c r="AF690" t="s">
        <v>2491</v>
      </c>
      <c r="AI690" s="1">
        <v>652261.80000000005</v>
      </c>
      <c r="AJ690" s="1">
        <v>5772996.2999999998</v>
      </c>
      <c r="AN690" s="1" t="s">
        <v>3316</v>
      </c>
      <c r="AO690" s="21" t="s">
        <v>3262</v>
      </c>
      <c r="AP690" s="21" t="s">
        <v>3263</v>
      </c>
      <c r="AQ690" s="21" t="s">
        <v>3258</v>
      </c>
    </row>
    <row r="691" spans="1:45" ht="43.2" x14ac:dyDescent="0.3">
      <c r="A691" s="18" t="s">
        <v>2398</v>
      </c>
      <c r="B691" s="18">
        <v>603</v>
      </c>
      <c r="C691" s="18"/>
      <c r="D691" s="18">
        <v>2</v>
      </c>
      <c r="E691" s="18"/>
      <c r="F691" s="18"/>
      <c r="G691" s="18"/>
      <c r="H691" s="19">
        <v>41809.743055555555</v>
      </c>
      <c r="I691" s="7"/>
      <c r="J691" s="1" t="s">
        <v>8</v>
      </c>
      <c r="K691" s="1" t="s">
        <v>1878</v>
      </c>
      <c r="L691" t="s">
        <v>409</v>
      </c>
      <c r="M691" t="s">
        <v>410</v>
      </c>
      <c r="N691" s="1" t="s">
        <v>411</v>
      </c>
      <c r="O691" s="1" t="str">
        <f t="shared" si="65"/>
        <v>WD02 [deg]</v>
      </c>
      <c r="Q691" s="57" t="s">
        <v>4243</v>
      </c>
      <c r="R691" s="1" t="s">
        <v>4575</v>
      </c>
      <c r="S691" s="46" t="s">
        <v>4403</v>
      </c>
      <c r="T691" s="46"/>
      <c r="U691" t="s">
        <v>4528</v>
      </c>
      <c r="V691" s="1" t="s">
        <v>4543</v>
      </c>
      <c r="Y691" s="59" t="s">
        <v>4815</v>
      </c>
      <c r="AB691" s="1">
        <v>0</v>
      </c>
      <c r="AC691" s="1">
        <v>360</v>
      </c>
      <c r="AI691" s="1">
        <v>652261.80000000005</v>
      </c>
      <c r="AJ691" s="1">
        <v>5772996.2999999998</v>
      </c>
      <c r="AN691" s="1" t="s">
        <v>3316</v>
      </c>
      <c r="AO691" s="21" t="s">
        <v>3262</v>
      </c>
      <c r="AP691" s="21" t="s">
        <v>3263</v>
      </c>
      <c r="AQ691" s="21" t="s">
        <v>3258</v>
      </c>
      <c r="AR691" s="18" t="s">
        <v>3589</v>
      </c>
      <c r="AS691" s="21" t="s">
        <v>3637</v>
      </c>
    </row>
    <row r="692" spans="1:45" ht="43.2" x14ac:dyDescent="0.3">
      <c r="A692" s="18" t="s">
        <v>2399</v>
      </c>
      <c r="B692" s="18">
        <v>604</v>
      </c>
      <c r="C692" s="18"/>
      <c r="D692" s="18">
        <v>4</v>
      </c>
      <c r="E692" s="18"/>
      <c r="F692" s="18"/>
      <c r="G692" s="18"/>
      <c r="H692" s="19">
        <v>41809.743055555555</v>
      </c>
      <c r="I692" s="7"/>
      <c r="J692" s="1" t="s">
        <v>8</v>
      </c>
      <c r="K692" s="1" t="s">
        <v>1878</v>
      </c>
      <c r="L692" t="s">
        <v>412</v>
      </c>
      <c r="M692" t="s">
        <v>413</v>
      </c>
      <c r="N692" s="1" t="s">
        <v>411</v>
      </c>
      <c r="O692" s="1" t="str">
        <f t="shared" si="65"/>
        <v>WD04 [deg]</v>
      </c>
      <c r="Q692" s="57" t="s">
        <v>4801</v>
      </c>
      <c r="R692" s="1" t="s">
        <v>4575</v>
      </c>
      <c r="S692" s="46" t="s">
        <v>4403</v>
      </c>
      <c r="T692" s="46"/>
      <c r="U692" t="s">
        <v>4528</v>
      </c>
      <c r="V692" s="1" t="s">
        <v>4543</v>
      </c>
      <c r="Y692" s="59" t="s">
        <v>4815</v>
      </c>
      <c r="AB692" s="1">
        <v>0</v>
      </c>
      <c r="AC692" s="1">
        <v>360</v>
      </c>
      <c r="AI692" s="1">
        <v>652261.80000000005</v>
      </c>
      <c r="AJ692" s="1">
        <v>5772996.2999999998</v>
      </c>
      <c r="AN692" s="1" t="s">
        <v>3316</v>
      </c>
      <c r="AO692" s="21" t="s">
        <v>3262</v>
      </c>
      <c r="AP692" s="21" t="s">
        <v>3263</v>
      </c>
      <c r="AQ692" s="21" t="s">
        <v>3258</v>
      </c>
      <c r="AR692" s="18" t="s">
        <v>3590</v>
      </c>
      <c r="AS692" s="21" t="s">
        <v>3637</v>
      </c>
    </row>
    <row r="693" spans="1:45" ht="40.200000000000003" x14ac:dyDescent="0.3">
      <c r="A693" s="18" t="s">
        <v>2458</v>
      </c>
      <c r="B693" s="18">
        <v>605</v>
      </c>
      <c r="C693" s="18"/>
      <c r="D693" s="18">
        <v>2</v>
      </c>
      <c r="E693" s="18"/>
      <c r="F693" s="18"/>
      <c r="G693" s="18"/>
      <c r="H693" s="7">
        <v>41533</v>
      </c>
      <c r="I693" s="7">
        <v>41810</v>
      </c>
      <c r="J693" s="1" t="s">
        <v>95</v>
      </c>
      <c r="K693" s="1" t="s">
        <v>2434</v>
      </c>
      <c r="L693" t="s">
        <v>2437</v>
      </c>
      <c r="M693" t="s">
        <v>2457</v>
      </c>
      <c r="N693" s="1" t="s">
        <v>411</v>
      </c>
      <c r="O693" s="1" t="str">
        <f t="shared" si="65"/>
        <v>WD02_WXT [deg]</v>
      </c>
      <c r="Q693" s="90" t="s">
        <v>5701</v>
      </c>
      <c r="R693" s="1" t="s">
        <v>5051</v>
      </c>
      <c r="S693" s="46" t="s">
        <v>4403</v>
      </c>
      <c r="T693" s="46"/>
      <c r="U693" t="s">
        <v>4528</v>
      </c>
      <c r="V693" s="1" t="s">
        <v>4543</v>
      </c>
      <c r="X693" s="1" t="s">
        <v>4572</v>
      </c>
      <c r="Y693" s="59" t="s">
        <v>4850</v>
      </c>
      <c r="AB693" s="1">
        <v>0</v>
      </c>
      <c r="AC693" s="1">
        <v>360</v>
      </c>
      <c r="AI693">
        <v>652195.57119575294</v>
      </c>
      <c r="AJ693">
        <v>5772980.9206317998</v>
      </c>
      <c r="AN693" s="1" t="s">
        <v>3316</v>
      </c>
      <c r="AO693" s="21" t="s">
        <v>3262</v>
      </c>
      <c r="AP693" s="21" t="s">
        <v>3263</v>
      </c>
      <c r="AQ693" s="21" t="s">
        <v>3258</v>
      </c>
      <c r="AR693" s="21" t="s">
        <v>3637</v>
      </c>
    </row>
    <row r="694" spans="1:45" ht="40.200000000000003" x14ac:dyDescent="0.3">
      <c r="A694" s="18" t="s">
        <v>2400</v>
      </c>
      <c r="B694" s="18">
        <v>606</v>
      </c>
      <c r="C694" s="18"/>
      <c r="D694" s="18">
        <v>9</v>
      </c>
      <c r="E694" s="18"/>
      <c r="F694" s="18"/>
      <c r="G694" s="18"/>
      <c r="H694" s="19">
        <v>41810.402777777781</v>
      </c>
      <c r="I694" s="7"/>
      <c r="J694" s="1" t="s">
        <v>8</v>
      </c>
      <c r="K694" s="1" t="s">
        <v>1878</v>
      </c>
      <c r="L694" t="s">
        <v>1502</v>
      </c>
      <c r="M694" t="s">
        <v>1501</v>
      </c>
      <c r="N694" s="1" t="s">
        <v>411</v>
      </c>
      <c r="O694" s="1" t="str">
        <f t="shared" si="65"/>
        <v>WD08_WXT [deg]</v>
      </c>
      <c r="Q694" s="57" t="s">
        <v>4802</v>
      </c>
      <c r="R694" s="1" t="s">
        <v>4575</v>
      </c>
      <c r="S694" s="46" t="s">
        <v>4403</v>
      </c>
      <c r="T694" s="46"/>
      <c r="U694" t="s">
        <v>4528</v>
      </c>
      <c r="V694" s="1" t="s">
        <v>4543</v>
      </c>
      <c r="X694" s="1" t="s">
        <v>4572</v>
      </c>
      <c r="Y694" s="59" t="s">
        <v>4815</v>
      </c>
      <c r="AB694" s="1">
        <v>0</v>
      </c>
      <c r="AC694" s="1">
        <v>360</v>
      </c>
      <c r="AI694" s="1">
        <v>652261.80000000005</v>
      </c>
      <c r="AJ694" s="1">
        <v>5772996.2999999998</v>
      </c>
      <c r="AN694" s="1" t="s">
        <v>3316</v>
      </c>
      <c r="AO694" s="21" t="s">
        <v>3262</v>
      </c>
      <c r="AP694" s="21" t="s">
        <v>3263</v>
      </c>
      <c r="AQ694" s="21" t="s">
        <v>3258</v>
      </c>
      <c r="AR694" s="21" t="s">
        <v>3637</v>
      </c>
    </row>
    <row r="695" spans="1:45" ht="43.2" x14ac:dyDescent="0.3">
      <c r="A695" s="18" t="s">
        <v>414</v>
      </c>
      <c r="B695" s="18">
        <v>607</v>
      </c>
      <c r="C695" s="18"/>
      <c r="D695" s="18">
        <v>14.2</v>
      </c>
      <c r="E695" s="18"/>
      <c r="F695" s="18"/>
      <c r="G695" s="18"/>
      <c r="H695" s="19">
        <v>41835.729166666664</v>
      </c>
      <c r="I695" s="7"/>
      <c r="J695" s="1" t="s">
        <v>6</v>
      </c>
      <c r="K695" s="1" t="s">
        <v>1877</v>
      </c>
      <c r="L695" t="s">
        <v>1623</v>
      </c>
      <c r="M695" t="s">
        <v>415</v>
      </c>
      <c r="N695" s="1" t="s">
        <v>411</v>
      </c>
      <c r="O695" s="1" t="str">
        <f t="shared" si="65"/>
        <v>WD14 [deg]</v>
      </c>
      <c r="Q695" s="57" t="s">
        <v>4803</v>
      </c>
      <c r="R695" s="1" t="s">
        <v>4574</v>
      </c>
      <c r="S695" s="46" t="s">
        <v>4403</v>
      </c>
      <c r="T695" s="46"/>
      <c r="U695" t="s">
        <v>4528</v>
      </c>
      <c r="V695" s="1" t="s">
        <v>4543</v>
      </c>
      <c r="Y695" s="59" t="s">
        <v>4815</v>
      </c>
      <c r="AB695" s="1">
        <v>0</v>
      </c>
      <c r="AC695" s="1">
        <v>360</v>
      </c>
      <c r="AI695" s="1">
        <v>652261.80000000005</v>
      </c>
      <c r="AJ695" s="1">
        <v>5772996.2999999998</v>
      </c>
      <c r="AN695" s="1" t="s">
        <v>3316</v>
      </c>
      <c r="AO695" s="21" t="s">
        <v>3262</v>
      </c>
      <c r="AP695" s="21" t="s">
        <v>3263</v>
      </c>
      <c r="AQ695" s="21" t="s">
        <v>3258</v>
      </c>
      <c r="AR695" s="18" t="s">
        <v>3591</v>
      </c>
      <c r="AS695" s="21" t="s">
        <v>3637</v>
      </c>
    </row>
    <row r="696" spans="1:45" ht="43.2" x14ac:dyDescent="0.3">
      <c r="A696" s="18" t="s">
        <v>416</v>
      </c>
      <c r="B696" s="18">
        <v>608</v>
      </c>
      <c r="C696" s="18"/>
      <c r="D696" s="18">
        <v>29</v>
      </c>
      <c r="E696" s="18"/>
      <c r="F696" s="18"/>
      <c r="G696" s="18"/>
      <c r="H696" s="19">
        <v>41835.729166666664</v>
      </c>
      <c r="I696" s="7"/>
      <c r="J696" s="1" t="s">
        <v>6</v>
      </c>
      <c r="K696" s="1" t="s">
        <v>1877</v>
      </c>
      <c r="L696" t="s">
        <v>1618</v>
      </c>
      <c r="M696" t="s">
        <v>417</v>
      </c>
      <c r="N696" s="1" t="s">
        <v>411</v>
      </c>
      <c r="O696" s="1" t="str">
        <f t="shared" si="65"/>
        <v>WD29 [deg]</v>
      </c>
      <c r="Q696" s="57" t="s">
        <v>4804</v>
      </c>
      <c r="R696" s="1" t="s">
        <v>4574</v>
      </c>
      <c r="S696" s="46" t="s">
        <v>4403</v>
      </c>
      <c r="T696" s="46"/>
      <c r="U696" t="s">
        <v>4528</v>
      </c>
      <c r="V696" s="1" t="s">
        <v>4543</v>
      </c>
      <c r="Y696" s="59" t="s">
        <v>4815</v>
      </c>
      <c r="AB696" s="1">
        <v>0</v>
      </c>
      <c r="AC696" s="1">
        <v>360</v>
      </c>
      <c r="AI696" s="1">
        <v>652261.80000000005</v>
      </c>
      <c r="AJ696" s="1">
        <v>5772996.2999999998</v>
      </c>
      <c r="AN696" s="1" t="s">
        <v>3316</v>
      </c>
      <c r="AO696" s="21" t="s">
        <v>3262</v>
      </c>
      <c r="AP696" s="21" t="s">
        <v>3263</v>
      </c>
      <c r="AQ696" s="21" t="s">
        <v>3258</v>
      </c>
      <c r="AR696" s="18" t="s">
        <v>3592</v>
      </c>
      <c r="AS696" s="21" t="s">
        <v>3637</v>
      </c>
    </row>
    <row r="697" spans="1:45" ht="43.2" x14ac:dyDescent="0.3">
      <c r="A697" s="18" t="s">
        <v>418</v>
      </c>
      <c r="B697" s="18">
        <v>609</v>
      </c>
      <c r="C697" s="18"/>
      <c r="D697" s="18">
        <v>33</v>
      </c>
      <c r="E697" s="18"/>
      <c r="F697" s="18"/>
      <c r="G697" s="18"/>
      <c r="H697" s="19">
        <v>41835.756944386572</v>
      </c>
      <c r="I697" s="7"/>
      <c r="J697" s="1" t="s">
        <v>6</v>
      </c>
      <c r="K697" s="1" t="s">
        <v>1877</v>
      </c>
      <c r="L697" t="s">
        <v>419</v>
      </c>
      <c r="M697" t="s">
        <v>420</v>
      </c>
      <c r="N697" s="1" t="s">
        <v>411</v>
      </c>
      <c r="O697" s="1" t="str">
        <f t="shared" si="65"/>
        <v>WD33 [deg]</v>
      </c>
      <c r="Q697" s="57" t="s">
        <v>4805</v>
      </c>
      <c r="R697" s="1" t="s">
        <v>4574</v>
      </c>
      <c r="S697" s="46" t="s">
        <v>4403</v>
      </c>
      <c r="T697" s="46"/>
      <c r="U697" t="s">
        <v>4528</v>
      </c>
      <c r="V697" s="1" t="s">
        <v>4543</v>
      </c>
      <c r="Y697" s="59" t="s">
        <v>4815</v>
      </c>
      <c r="AB697" s="1">
        <v>0</v>
      </c>
      <c r="AC697" s="1">
        <v>360</v>
      </c>
      <c r="AG697" t="s">
        <v>6033</v>
      </c>
      <c r="AI697" s="1">
        <v>652261.80000000005</v>
      </c>
      <c r="AJ697" s="1">
        <v>5772996.2999999998</v>
      </c>
      <c r="AN697" s="1" t="s">
        <v>3316</v>
      </c>
      <c r="AO697" s="21" t="s">
        <v>3262</v>
      </c>
      <c r="AP697" s="21" t="s">
        <v>3263</v>
      </c>
      <c r="AQ697" s="21" t="s">
        <v>3258</v>
      </c>
      <c r="AR697" s="18" t="s">
        <v>3593</v>
      </c>
      <c r="AS697" s="21" t="s">
        <v>3637</v>
      </c>
    </row>
    <row r="698" spans="1:45" x14ac:dyDescent="0.3">
      <c r="A698" s="1" t="s">
        <v>2671</v>
      </c>
      <c r="B698" s="18">
        <v>610</v>
      </c>
      <c r="C698" s="18"/>
      <c r="D698" s="1">
        <v>49</v>
      </c>
      <c r="H698" s="19">
        <v>42152.541666666664</v>
      </c>
      <c r="I698" s="7"/>
      <c r="J698" s="1" t="s">
        <v>1489</v>
      </c>
      <c r="K698" s="1" t="s">
        <v>1880</v>
      </c>
      <c r="L698" s="1" t="s">
        <v>3633</v>
      </c>
      <c r="M698" t="s">
        <v>3472</v>
      </c>
      <c r="N698" s="1" t="s">
        <v>411</v>
      </c>
      <c r="O698" s="1" t="str">
        <f t="shared" si="65"/>
        <v>WD49 [deg]</v>
      </c>
      <c r="Q698" s="91" t="s">
        <v>5937</v>
      </c>
      <c r="R698" s="84" t="s">
        <v>5220</v>
      </c>
      <c r="S698" s="46" t="s">
        <v>4403</v>
      </c>
      <c r="T698" s="46"/>
      <c r="U698" t="s">
        <v>4528</v>
      </c>
      <c r="V698" s="1" t="s">
        <v>4543</v>
      </c>
      <c r="X698" s="1" t="s">
        <v>5073</v>
      </c>
      <c r="Y698" s="59" t="s">
        <v>4815</v>
      </c>
      <c r="AA698" s="1" t="s">
        <v>4654</v>
      </c>
      <c r="AB698" s="1">
        <v>0</v>
      </c>
      <c r="AC698" s="1">
        <v>360</v>
      </c>
      <c r="AF698" t="s">
        <v>3301</v>
      </c>
      <c r="AG698" t="s">
        <v>420</v>
      </c>
      <c r="AI698" s="1">
        <v>652261.80000000005</v>
      </c>
      <c r="AJ698" s="1">
        <v>5772996.2999999998</v>
      </c>
      <c r="AL698" s="1">
        <v>20</v>
      </c>
      <c r="AM698" s="1">
        <v>50</v>
      </c>
      <c r="AN698" s="1" t="s">
        <v>3316</v>
      </c>
      <c r="AO698" s="21" t="s">
        <v>3262</v>
      </c>
      <c r="AP698" s="21" t="s">
        <v>3263</v>
      </c>
      <c r="AQ698" s="21" t="s">
        <v>3258</v>
      </c>
      <c r="AR698" s="1" t="s">
        <v>3633</v>
      </c>
    </row>
    <row r="699" spans="1:45" ht="43.2" x14ac:dyDescent="0.3">
      <c r="A699" s="18" t="s">
        <v>2401</v>
      </c>
      <c r="B699" s="18">
        <v>611</v>
      </c>
      <c r="C699" s="18"/>
      <c r="D699" s="18">
        <v>2</v>
      </c>
      <c r="E699" s="18"/>
      <c r="F699" s="18"/>
      <c r="G699" s="18"/>
      <c r="H699" s="19">
        <v>41809.743055555555</v>
      </c>
      <c r="I699" s="7"/>
      <c r="J699" s="1" t="s">
        <v>8</v>
      </c>
      <c r="K699" s="1" t="s">
        <v>1878</v>
      </c>
      <c r="L699" t="s">
        <v>421</v>
      </c>
      <c r="M699" t="s">
        <v>422</v>
      </c>
      <c r="N699" s="1" t="s">
        <v>411</v>
      </c>
      <c r="O699" s="1" t="str">
        <f t="shared" si="65"/>
        <v>WDstd02 [deg]</v>
      </c>
      <c r="Q699" s="57" t="s">
        <v>4244</v>
      </c>
      <c r="R699" s="1" t="s">
        <v>4575</v>
      </c>
      <c r="S699" s="46" t="s">
        <v>4403</v>
      </c>
      <c r="T699" s="46"/>
      <c r="U699" t="s">
        <v>4528</v>
      </c>
      <c r="V699" s="1" t="s">
        <v>4544</v>
      </c>
      <c r="Y699" s="59" t="s">
        <v>4815</v>
      </c>
      <c r="AI699" s="1">
        <v>652261.80000000005</v>
      </c>
      <c r="AJ699" s="1">
        <v>5772996.2999999998</v>
      </c>
      <c r="AN699" s="1" t="s">
        <v>3316</v>
      </c>
      <c r="AO699" s="21" t="s">
        <v>3262</v>
      </c>
      <c r="AP699" s="21" t="s">
        <v>3263</v>
      </c>
      <c r="AQ699" s="21" t="s">
        <v>3258</v>
      </c>
      <c r="AR699" s="18" t="s">
        <v>3589</v>
      </c>
    </row>
    <row r="700" spans="1:45" ht="43.2" x14ac:dyDescent="0.3">
      <c r="A700" s="18" t="s">
        <v>2402</v>
      </c>
      <c r="B700" s="18">
        <v>612</v>
      </c>
      <c r="C700" s="18"/>
      <c r="D700" s="18">
        <v>4</v>
      </c>
      <c r="E700" s="18"/>
      <c r="F700" s="18"/>
      <c r="G700" s="18"/>
      <c r="H700" s="19">
        <v>41809.743055555555</v>
      </c>
      <c r="I700" s="7"/>
      <c r="J700" s="1" t="s">
        <v>8</v>
      </c>
      <c r="K700" s="1" t="s">
        <v>1878</v>
      </c>
      <c r="L700" t="s">
        <v>423</v>
      </c>
      <c r="M700" t="s">
        <v>424</v>
      </c>
      <c r="N700" s="1" t="s">
        <v>411</v>
      </c>
      <c r="O700" s="1" t="str">
        <f t="shared" si="65"/>
        <v>WDstd04 [deg]</v>
      </c>
      <c r="Q700" s="57" t="s">
        <v>4806</v>
      </c>
      <c r="R700" s="1" t="s">
        <v>4575</v>
      </c>
      <c r="S700" s="46" t="s">
        <v>4403</v>
      </c>
      <c r="T700" s="46"/>
      <c r="U700" t="s">
        <v>4528</v>
      </c>
      <c r="V700" s="1" t="s">
        <v>4544</v>
      </c>
      <c r="Y700" s="59" t="s">
        <v>4815</v>
      </c>
      <c r="AI700" s="1">
        <v>652261.80000000005</v>
      </c>
      <c r="AJ700" s="1">
        <v>5772996.2999999998</v>
      </c>
      <c r="AN700" s="1" t="s">
        <v>3316</v>
      </c>
      <c r="AO700" s="21" t="s">
        <v>3262</v>
      </c>
      <c r="AP700" s="21" t="s">
        <v>3263</v>
      </c>
      <c r="AQ700" s="21" t="s">
        <v>3258</v>
      </c>
      <c r="AR700" s="18" t="s">
        <v>3590</v>
      </c>
    </row>
    <row r="701" spans="1:45" x14ac:dyDescent="0.3">
      <c r="A701" s="18" t="s">
        <v>2459</v>
      </c>
      <c r="B701" s="18">
        <v>613</v>
      </c>
      <c r="C701" s="18"/>
      <c r="D701" s="18">
        <v>2</v>
      </c>
      <c r="E701" s="18"/>
      <c r="F701" s="18"/>
      <c r="G701" s="18"/>
      <c r="H701" s="7">
        <v>41533</v>
      </c>
      <c r="I701" s="7">
        <v>41810</v>
      </c>
      <c r="J701" s="1" t="s">
        <v>95</v>
      </c>
      <c r="K701" s="1" t="s">
        <v>2434</v>
      </c>
      <c r="L701" t="s">
        <v>2438</v>
      </c>
      <c r="M701" t="s">
        <v>2455</v>
      </c>
      <c r="N701" s="1" t="s">
        <v>411</v>
      </c>
      <c r="O701" s="1" t="str">
        <f t="shared" si="65"/>
        <v>WDstd02_WXT [deg]</v>
      </c>
      <c r="Q701" s="59"/>
      <c r="S701" s="46"/>
      <c r="T701" s="46"/>
      <c r="Y701" s="59" t="s">
        <v>4850</v>
      </c>
      <c r="AI701">
        <v>652195.57119575294</v>
      </c>
      <c r="AJ701">
        <v>5772980.9206317998</v>
      </c>
      <c r="AN701" s="1" t="s">
        <v>3316</v>
      </c>
      <c r="AO701" s="21" t="s">
        <v>3262</v>
      </c>
      <c r="AP701" s="21" t="s">
        <v>3263</v>
      </c>
      <c r="AQ701" s="21" t="s">
        <v>3258</v>
      </c>
    </row>
    <row r="702" spans="1:45" x14ac:dyDescent="0.3">
      <c r="A702" s="18" t="s">
        <v>2403</v>
      </c>
      <c r="B702" s="18">
        <v>614</v>
      </c>
      <c r="C702" s="18"/>
      <c r="D702" s="18">
        <v>9</v>
      </c>
      <c r="E702" s="18"/>
      <c r="F702" s="18"/>
      <c r="G702" s="18"/>
      <c r="H702" s="19">
        <v>41810.402777777781</v>
      </c>
      <c r="I702" s="7"/>
      <c r="J702" s="1" t="s">
        <v>8</v>
      </c>
      <c r="K702" s="1" t="s">
        <v>1878</v>
      </c>
      <c r="L702" t="s">
        <v>1504</v>
      </c>
      <c r="M702" t="s">
        <v>1503</v>
      </c>
      <c r="N702" s="1" t="s">
        <v>411</v>
      </c>
      <c r="O702" s="1" t="str">
        <f t="shared" si="65"/>
        <v>WDstd08_WXT [deg]</v>
      </c>
      <c r="Q702" s="57" t="s">
        <v>4807</v>
      </c>
      <c r="R702" s="1" t="s">
        <v>4575</v>
      </c>
      <c r="S702" s="46" t="s">
        <v>4403</v>
      </c>
      <c r="T702" s="46"/>
      <c r="U702" t="s">
        <v>4528</v>
      </c>
      <c r="V702" s="1" t="s">
        <v>4544</v>
      </c>
      <c r="Y702" s="59" t="s">
        <v>4815</v>
      </c>
      <c r="AI702" s="1">
        <v>652261.80000000005</v>
      </c>
      <c r="AJ702" s="1">
        <v>5772996.2999999998</v>
      </c>
      <c r="AN702" s="1" t="s">
        <v>3316</v>
      </c>
      <c r="AO702" s="21" t="s">
        <v>3262</v>
      </c>
      <c r="AP702" s="21" t="s">
        <v>3263</v>
      </c>
      <c r="AQ702" s="21" t="s">
        <v>3258</v>
      </c>
    </row>
    <row r="703" spans="1:45" ht="43.2" x14ac:dyDescent="0.3">
      <c r="A703" s="18" t="s">
        <v>425</v>
      </c>
      <c r="B703" s="18">
        <v>615</v>
      </c>
      <c r="C703" s="18"/>
      <c r="D703" s="18">
        <v>14.2</v>
      </c>
      <c r="E703" s="18"/>
      <c r="F703" s="18"/>
      <c r="G703" s="18"/>
      <c r="H703" s="19">
        <v>41835.729166666664</v>
      </c>
      <c r="I703" s="7"/>
      <c r="J703" s="1" t="s">
        <v>6</v>
      </c>
      <c r="K703" s="1" t="s">
        <v>1877</v>
      </c>
      <c r="L703" t="s">
        <v>1624</v>
      </c>
      <c r="M703" t="s">
        <v>426</v>
      </c>
      <c r="N703" s="1" t="s">
        <v>411</v>
      </c>
      <c r="O703" s="1" t="str">
        <f t="shared" si="65"/>
        <v>WDstd14 [deg]</v>
      </c>
      <c r="Q703" s="57" t="s">
        <v>4808</v>
      </c>
      <c r="R703" s="1" t="s">
        <v>4574</v>
      </c>
      <c r="S703" s="46" t="s">
        <v>4403</v>
      </c>
      <c r="T703" s="46"/>
      <c r="U703" t="s">
        <v>4528</v>
      </c>
      <c r="V703" s="1" t="s">
        <v>4544</v>
      </c>
      <c r="Y703" s="59" t="s">
        <v>4815</v>
      </c>
      <c r="AI703" s="1">
        <v>652261.80000000005</v>
      </c>
      <c r="AJ703" s="1">
        <v>5772996.2999999998</v>
      </c>
      <c r="AN703" s="1" t="s">
        <v>3316</v>
      </c>
      <c r="AO703" s="21" t="s">
        <v>3262</v>
      </c>
      <c r="AP703" s="21" t="s">
        <v>3263</v>
      </c>
      <c r="AQ703" s="21" t="s">
        <v>3258</v>
      </c>
      <c r="AR703" s="18" t="s">
        <v>3591</v>
      </c>
    </row>
    <row r="704" spans="1:45" ht="43.2" x14ac:dyDescent="0.3">
      <c r="A704" s="18" t="s">
        <v>427</v>
      </c>
      <c r="B704" s="18">
        <v>616</v>
      </c>
      <c r="C704" s="18"/>
      <c r="D704" s="18">
        <v>29</v>
      </c>
      <c r="E704" s="18"/>
      <c r="F704" s="18"/>
      <c r="G704" s="18"/>
      <c r="H704" s="19">
        <v>41835.729166666664</v>
      </c>
      <c r="I704" s="7"/>
      <c r="J704" s="1" t="s">
        <v>6</v>
      </c>
      <c r="K704" s="1" t="s">
        <v>1877</v>
      </c>
      <c r="L704" t="s">
        <v>1619</v>
      </c>
      <c r="M704" t="s">
        <v>428</v>
      </c>
      <c r="N704" s="1" t="s">
        <v>411</v>
      </c>
      <c r="O704" s="1" t="str">
        <f t="shared" si="65"/>
        <v>WDstd29 [deg]</v>
      </c>
      <c r="Q704" s="57" t="s">
        <v>4809</v>
      </c>
      <c r="R704" s="1" t="s">
        <v>4574</v>
      </c>
      <c r="S704" s="46" t="s">
        <v>4403</v>
      </c>
      <c r="T704" s="46"/>
      <c r="U704" t="s">
        <v>4528</v>
      </c>
      <c r="V704" s="1" t="s">
        <v>4544</v>
      </c>
      <c r="Y704" s="59" t="s">
        <v>4815</v>
      </c>
      <c r="AI704" s="1">
        <v>652261.80000000005</v>
      </c>
      <c r="AJ704" s="1">
        <v>5772996.2999999998</v>
      </c>
      <c r="AN704" s="1" t="s">
        <v>3316</v>
      </c>
      <c r="AO704" s="21" t="s">
        <v>3262</v>
      </c>
      <c r="AP704" s="21" t="s">
        <v>3263</v>
      </c>
      <c r="AQ704" s="21" t="s">
        <v>3258</v>
      </c>
      <c r="AR704" s="18" t="s">
        <v>3592</v>
      </c>
    </row>
    <row r="705" spans="1:45" ht="43.2" x14ac:dyDescent="0.3">
      <c r="A705" s="18" t="s">
        <v>429</v>
      </c>
      <c r="B705" s="18">
        <v>617</v>
      </c>
      <c r="C705" s="18"/>
      <c r="D705" s="18">
        <v>33</v>
      </c>
      <c r="E705" s="18"/>
      <c r="F705" s="18"/>
      <c r="G705" s="18"/>
      <c r="H705" s="19">
        <v>41835.756944386572</v>
      </c>
      <c r="I705" s="7"/>
      <c r="J705" s="1" t="s">
        <v>6</v>
      </c>
      <c r="K705" s="1" t="s">
        <v>1877</v>
      </c>
      <c r="L705" t="s">
        <v>430</v>
      </c>
      <c r="M705" t="s">
        <v>431</v>
      </c>
      <c r="N705" s="1" t="s">
        <v>411</v>
      </c>
      <c r="O705" s="1" t="str">
        <f t="shared" si="65"/>
        <v>WDstd33 [deg]</v>
      </c>
      <c r="Q705" s="57" t="s">
        <v>4810</v>
      </c>
      <c r="R705" s="1" t="s">
        <v>4574</v>
      </c>
      <c r="S705" s="46" t="s">
        <v>4403</v>
      </c>
      <c r="T705" s="46"/>
      <c r="U705" t="s">
        <v>4528</v>
      </c>
      <c r="V705" s="1" t="s">
        <v>4544</v>
      </c>
      <c r="Y705" s="59" t="s">
        <v>4815</v>
      </c>
      <c r="AI705" s="1">
        <v>652261.80000000005</v>
      </c>
      <c r="AJ705" s="1">
        <v>5772996.2999999998</v>
      </c>
      <c r="AN705" s="1" t="s">
        <v>3316</v>
      </c>
      <c r="AO705" s="21" t="s">
        <v>3262</v>
      </c>
      <c r="AP705" s="21" t="s">
        <v>3263</v>
      </c>
      <c r="AQ705" s="21" t="s">
        <v>3258</v>
      </c>
      <c r="AR705" s="18" t="s">
        <v>3593</v>
      </c>
    </row>
    <row r="706" spans="1:45" ht="43.2" x14ac:dyDescent="0.3">
      <c r="A706" s="18" t="s">
        <v>2404</v>
      </c>
      <c r="B706" s="18">
        <v>618</v>
      </c>
      <c r="C706" s="18"/>
      <c r="D706" s="18">
        <v>2</v>
      </c>
      <c r="E706" s="18"/>
      <c r="F706" s="18"/>
      <c r="G706" s="18"/>
      <c r="H706" s="19">
        <v>41809.743055555555</v>
      </c>
      <c r="I706" s="7"/>
      <c r="J706" s="1" t="s">
        <v>8</v>
      </c>
      <c r="K706" s="1" t="s">
        <v>1878</v>
      </c>
      <c r="L706" t="s">
        <v>432</v>
      </c>
      <c r="M706" t="s">
        <v>433</v>
      </c>
      <c r="N706" s="1" t="s">
        <v>434</v>
      </c>
      <c r="O706" s="1" t="str">
        <f t="shared" si="65"/>
        <v>WS02 [m/s]</v>
      </c>
      <c r="Q706" s="57" t="s">
        <v>3691</v>
      </c>
      <c r="R706" s="1" t="s">
        <v>4575</v>
      </c>
      <c r="S706" s="46" t="s">
        <v>4403</v>
      </c>
      <c r="T706" s="46"/>
      <c r="U706" t="s">
        <v>4430</v>
      </c>
      <c r="V706" s="1" t="s">
        <v>4543</v>
      </c>
      <c r="Y706" s="59" t="s">
        <v>4815</v>
      </c>
      <c r="AB706" s="1">
        <v>0</v>
      </c>
      <c r="AC706" s="1">
        <v>40</v>
      </c>
      <c r="AI706" s="1">
        <v>652261.80000000005</v>
      </c>
      <c r="AJ706" s="1">
        <v>5772996.2999999998</v>
      </c>
      <c r="AN706" s="1" t="s">
        <v>3316</v>
      </c>
      <c r="AO706" s="21" t="s">
        <v>3262</v>
      </c>
      <c r="AP706" s="21" t="s">
        <v>3263</v>
      </c>
      <c r="AQ706" s="21" t="s">
        <v>3258</v>
      </c>
      <c r="AR706" s="18" t="s">
        <v>3589</v>
      </c>
    </row>
    <row r="707" spans="1:45" ht="43.2" x14ac:dyDescent="0.3">
      <c r="A707" s="18" t="s">
        <v>2405</v>
      </c>
      <c r="B707" s="18">
        <v>619</v>
      </c>
      <c r="C707" s="18"/>
      <c r="D707" s="18">
        <v>4</v>
      </c>
      <c r="E707" s="18"/>
      <c r="F707" s="18"/>
      <c r="G707" s="18"/>
      <c r="H707" s="19">
        <v>41809.743055555555</v>
      </c>
      <c r="I707" s="7"/>
      <c r="J707" s="1" t="s">
        <v>8</v>
      </c>
      <c r="K707" s="1" t="s">
        <v>1878</v>
      </c>
      <c r="L707" t="s">
        <v>435</v>
      </c>
      <c r="M707" t="s">
        <v>436</v>
      </c>
      <c r="N707" s="1" t="s">
        <v>434</v>
      </c>
      <c r="O707" s="1" t="str">
        <f t="shared" si="65"/>
        <v>WS04 [m/s]</v>
      </c>
      <c r="Q707" s="57" t="s">
        <v>4811</v>
      </c>
      <c r="R707" s="1" t="s">
        <v>4575</v>
      </c>
      <c r="S707" s="46" t="s">
        <v>4403</v>
      </c>
      <c r="T707" s="46"/>
      <c r="U707" t="s">
        <v>4430</v>
      </c>
      <c r="V707" s="1" t="s">
        <v>4543</v>
      </c>
      <c r="Y707" s="59" t="s">
        <v>4815</v>
      </c>
      <c r="AB707" s="1">
        <v>0</v>
      </c>
      <c r="AC707" s="1">
        <v>40</v>
      </c>
      <c r="AI707" s="1">
        <v>652261.80000000005</v>
      </c>
      <c r="AJ707" s="1">
        <v>5772996.2999999998</v>
      </c>
      <c r="AN707" s="1" t="s">
        <v>3316</v>
      </c>
      <c r="AO707" s="21" t="s">
        <v>3262</v>
      </c>
      <c r="AP707" s="21" t="s">
        <v>3263</v>
      </c>
      <c r="AQ707" s="21" t="s">
        <v>3258</v>
      </c>
      <c r="AR707" s="18" t="s">
        <v>3590</v>
      </c>
    </row>
    <row r="708" spans="1:45" ht="40.200000000000003" x14ac:dyDescent="0.3">
      <c r="A708" s="18" t="s">
        <v>2454</v>
      </c>
      <c r="B708" s="18">
        <v>620</v>
      </c>
      <c r="C708" s="18"/>
      <c r="D708" s="18">
        <v>2</v>
      </c>
      <c r="E708" s="18"/>
      <c r="F708" s="18"/>
      <c r="G708" s="18"/>
      <c r="H708" s="7">
        <v>41533</v>
      </c>
      <c r="I708" s="7">
        <v>41810</v>
      </c>
      <c r="J708" s="1" t="s">
        <v>95</v>
      </c>
      <c r="K708" s="1" t="s">
        <v>2434</v>
      </c>
      <c r="L708" t="s">
        <v>2436</v>
      </c>
      <c r="M708" t="s">
        <v>2456</v>
      </c>
      <c r="N708" s="1" t="s">
        <v>434</v>
      </c>
      <c r="O708" s="1" t="str">
        <f t="shared" si="65"/>
        <v>WS02_WXT [m/s]</v>
      </c>
      <c r="Q708" s="90" t="s">
        <v>5702</v>
      </c>
      <c r="R708" s="1" t="s">
        <v>5051</v>
      </c>
      <c r="S708" s="46" t="s">
        <v>4403</v>
      </c>
      <c r="T708" s="46"/>
      <c r="U708" t="s">
        <v>4430</v>
      </c>
      <c r="V708" s="1" t="s">
        <v>4543</v>
      </c>
      <c r="X708" s="1" t="s">
        <v>4572</v>
      </c>
      <c r="Y708" s="59" t="s">
        <v>4850</v>
      </c>
      <c r="AB708" s="1">
        <v>0</v>
      </c>
      <c r="AC708" s="1">
        <v>40</v>
      </c>
      <c r="AG708"/>
      <c r="AI708">
        <v>652195.57119575294</v>
      </c>
      <c r="AJ708">
        <v>5772980.9206317998</v>
      </c>
      <c r="AN708" s="1" t="s">
        <v>3316</v>
      </c>
      <c r="AO708" s="21" t="s">
        <v>3262</v>
      </c>
      <c r="AP708" s="21" t="s">
        <v>3263</v>
      </c>
      <c r="AQ708" s="21" t="s">
        <v>3258</v>
      </c>
      <c r="AR708" s="21" t="s">
        <v>3637</v>
      </c>
    </row>
    <row r="709" spans="1:45" ht="40.200000000000003" x14ac:dyDescent="0.3">
      <c r="A709" s="18" t="s">
        <v>2180</v>
      </c>
      <c r="B709" s="18">
        <v>621</v>
      </c>
      <c r="C709" s="18"/>
      <c r="D709" s="18">
        <v>9</v>
      </c>
      <c r="E709" s="18"/>
      <c r="F709" s="18"/>
      <c r="G709" s="18"/>
      <c r="H709" s="19">
        <v>41810.402777777781</v>
      </c>
      <c r="I709" s="7"/>
      <c r="J709" s="1" t="s">
        <v>8</v>
      </c>
      <c r="K709" s="1" t="s">
        <v>1878</v>
      </c>
      <c r="L709" t="s">
        <v>1499</v>
      </c>
      <c r="M709" t="s">
        <v>1500</v>
      </c>
      <c r="N709" s="1" t="s">
        <v>434</v>
      </c>
      <c r="O709" s="1" t="str">
        <f t="shared" si="65"/>
        <v>WS08_WXT [m/s]</v>
      </c>
      <c r="Q709" s="58" t="s">
        <v>5683</v>
      </c>
      <c r="R709" s="1" t="s">
        <v>4575</v>
      </c>
      <c r="S709" s="46" t="s">
        <v>4403</v>
      </c>
      <c r="T709" s="46"/>
      <c r="U709" t="s">
        <v>4430</v>
      </c>
      <c r="V709" s="1" t="s">
        <v>4543</v>
      </c>
      <c r="X709" s="1" t="s">
        <v>4572</v>
      </c>
      <c r="Y709" s="59" t="s">
        <v>4815</v>
      </c>
      <c r="AB709" s="1">
        <v>0</v>
      </c>
      <c r="AC709" s="1">
        <v>40</v>
      </c>
      <c r="AI709" s="1">
        <v>652261.80000000005</v>
      </c>
      <c r="AJ709" s="1">
        <v>5772996.2999999998</v>
      </c>
      <c r="AN709" s="1" t="s">
        <v>3316</v>
      </c>
      <c r="AO709" s="21" t="s">
        <v>3262</v>
      </c>
      <c r="AP709" s="21" t="s">
        <v>3263</v>
      </c>
      <c r="AQ709" s="21" t="s">
        <v>3258</v>
      </c>
      <c r="AR709" s="21" t="s">
        <v>3637</v>
      </c>
    </row>
    <row r="710" spans="1:45" ht="43.2" x14ac:dyDescent="0.3">
      <c r="A710" s="18" t="s">
        <v>437</v>
      </c>
      <c r="B710" s="18">
        <v>622</v>
      </c>
      <c r="C710" s="18"/>
      <c r="D710" s="18">
        <v>14.2</v>
      </c>
      <c r="E710" s="18"/>
      <c r="F710" s="18"/>
      <c r="G710" s="18"/>
      <c r="H710" s="19">
        <v>41835.729166666664</v>
      </c>
      <c r="I710" s="7"/>
      <c r="J710" s="1" t="s">
        <v>6</v>
      </c>
      <c r="K710" s="1" t="s">
        <v>1877</v>
      </c>
      <c r="L710" t="s">
        <v>1622</v>
      </c>
      <c r="M710" t="s">
        <v>438</v>
      </c>
      <c r="N710" s="1" t="s">
        <v>434</v>
      </c>
      <c r="O710" s="1" t="str">
        <f t="shared" si="65"/>
        <v>WS14 [m/s]</v>
      </c>
      <c r="Q710" s="57" t="s">
        <v>4812</v>
      </c>
      <c r="R710" s="1" t="s">
        <v>4574</v>
      </c>
      <c r="S710" s="46" t="s">
        <v>4403</v>
      </c>
      <c r="T710" s="46"/>
      <c r="U710" t="s">
        <v>4430</v>
      </c>
      <c r="V710" s="1" t="s">
        <v>4543</v>
      </c>
      <c r="Y710" s="59" t="s">
        <v>4815</v>
      </c>
      <c r="AB710" s="1">
        <v>0</v>
      </c>
      <c r="AC710" s="1">
        <v>50</v>
      </c>
      <c r="AF710"/>
      <c r="AI710" s="1">
        <v>652261.80000000005</v>
      </c>
      <c r="AJ710" s="1">
        <v>5772996.2999999998</v>
      </c>
      <c r="AN710" s="1" t="s">
        <v>3316</v>
      </c>
      <c r="AO710" s="21" t="s">
        <v>3262</v>
      </c>
      <c r="AP710" s="21" t="s">
        <v>3263</v>
      </c>
      <c r="AQ710" s="21" t="s">
        <v>3258</v>
      </c>
      <c r="AR710" s="18" t="s">
        <v>3591</v>
      </c>
      <c r="AS710" s="21" t="s">
        <v>3637</v>
      </c>
    </row>
    <row r="711" spans="1:45" ht="43.2" x14ac:dyDescent="0.3">
      <c r="A711" s="18" t="s">
        <v>439</v>
      </c>
      <c r="B711" s="18">
        <v>623</v>
      </c>
      <c r="C711" s="18"/>
      <c r="D711" s="18">
        <v>29</v>
      </c>
      <c r="E711" s="18"/>
      <c r="F711" s="18"/>
      <c r="G711" s="18"/>
      <c r="H711" s="19">
        <v>41835.729166666664</v>
      </c>
      <c r="I711" s="7"/>
      <c r="J711" s="1" t="s">
        <v>6</v>
      </c>
      <c r="K711" s="1" t="s">
        <v>1877</v>
      </c>
      <c r="L711" t="s">
        <v>1617</v>
      </c>
      <c r="M711" t="s">
        <v>440</v>
      </c>
      <c r="N711" s="1" t="s">
        <v>434</v>
      </c>
      <c r="O711" s="1" t="str">
        <f t="shared" si="65"/>
        <v>WS29 [m/s]</v>
      </c>
      <c r="Q711" s="57" t="s">
        <v>4813</v>
      </c>
      <c r="R711" s="1" t="s">
        <v>4574</v>
      </c>
      <c r="S711" s="46" t="s">
        <v>4403</v>
      </c>
      <c r="T711" s="46"/>
      <c r="U711" t="s">
        <v>4430</v>
      </c>
      <c r="V711" s="1" t="s">
        <v>4543</v>
      </c>
      <c r="Y711" s="59" t="s">
        <v>4815</v>
      </c>
      <c r="AB711" s="1">
        <v>0</v>
      </c>
      <c r="AC711" s="1">
        <v>50</v>
      </c>
      <c r="AF711"/>
      <c r="AI711" s="1">
        <v>652261.80000000005</v>
      </c>
      <c r="AJ711" s="1">
        <v>5772996.2999999998</v>
      </c>
      <c r="AN711" s="1" t="s">
        <v>3316</v>
      </c>
      <c r="AO711" s="21" t="s">
        <v>3262</v>
      </c>
      <c r="AP711" s="21" t="s">
        <v>3263</v>
      </c>
      <c r="AQ711" s="21" t="s">
        <v>3258</v>
      </c>
      <c r="AR711" s="18" t="s">
        <v>3592</v>
      </c>
      <c r="AS711" s="21" t="s">
        <v>3637</v>
      </c>
    </row>
    <row r="712" spans="1:45" ht="43.2" x14ac:dyDescent="0.3">
      <c r="A712" s="18" t="s">
        <v>441</v>
      </c>
      <c r="B712" s="18">
        <v>624</v>
      </c>
      <c r="C712" s="18"/>
      <c r="D712" s="18">
        <v>33</v>
      </c>
      <c r="E712" s="18"/>
      <c r="F712" s="18"/>
      <c r="G712" s="18"/>
      <c r="H712" s="19">
        <v>41835.756944386572</v>
      </c>
      <c r="I712" s="7"/>
      <c r="J712" s="1" t="s">
        <v>6</v>
      </c>
      <c r="K712" s="1" t="s">
        <v>1877</v>
      </c>
      <c r="L712" t="s">
        <v>442</v>
      </c>
      <c r="M712" t="s">
        <v>443</v>
      </c>
      <c r="N712" s="1" t="s">
        <v>434</v>
      </c>
      <c r="O712" s="1" t="str">
        <f t="shared" si="65"/>
        <v>WS33 [m/s]</v>
      </c>
      <c r="Q712" s="58" t="s">
        <v>5682</v>
      </c>
      <c r="R712" s="1" t="s">
        <v>4574</v>
      </c>
      <c r="S712" s="46" t="s">
        <v>4403</v>
      </c>
      <c r="T712" s="46"/>
      <c r="U712" t="s">
        <v>4430</v>
      </c>
      <c r="V712" s="1" t="s">
        <v>4543</v>
      </c>
      <c r="Y712" s="59" t="s">
        <v>4815</v>
      </c>
      <c r="AB712" s="1">
        <v>0</v>
      </c>
      <c r="AC712" s="1">
        <v>60</v>
      </c>
      <c r="AG712" t="s">
        <v>6032</v>
      </c>
      <c r="AI712" s="1">
        <v>652261.80000000005</v>
      </c>
      <c r="AJ712" s="1">
        <v>5772996.2999999998</v>
      </c>
      <c r="AN712" s="1" t="s">
        <v>3316</v>
      </c>
      <c r="AO712" s="21" t="s">
        <v>3262</v>
      </c>
      <c r="AP712" s="21" t="s">
        <v>3263</v>
      </c>
      <c r="AQ712" s="21" t="s">
        <v>3258</v>
      </c>
      <c r="AR712" s="18" t="s">
        <v>3593</v>
      </c>
      <c r="AS712" s="21" t="s">
        <v>3637</v>
      </c>
    </row>
    <row r="713" spans="1:45" x14ac:dyDescent="0.3">
      <c r="A713" s="1" t="s">
        <v>5365</v>
      </c>
      <c r="B713" s="18">
        <v>625</v>
      </c>
      <c r="C713" s="18"/>
      <c r="D713" s="1">
        <v>49</v>
      </c>
      <c r="H713" s="19">
        <v>42152.541666666664</v>
      </c>
      <c r="I713" s="7"/>
      <c r="J713" s="1" t="s">
        <v>1489</v>
      </c>
      <c r="K713" s="1" t="s">
        <v>1880</v>
      </c>
      <c r="L713" s="1" t="s">
        <v>3633</v>
      </c>
      <c r="M713" t="s">
        <v>3639</v>
      </c>
      <c r="N713" s="1" t="s">
        <v>434</v>
      </c>
      <c r="O713" s="1" t="str">
        <f t="shared" ref="O713" si="67">CONCATENATE(M713," [",N713,"]")</f>
        <v>WS49 [m/s]</v>
      </c>
      <c r="Q713" s="91" t="s">
        <v>5938</v>
      </c>
      <c r="R713" s="84" t="s">
        <v>5220</v>
      </c>
      <c r="S713" s="46" t="s">
        <v>4403</v>
      </c>
      <c r="T713" s="46"/>
      <c r="U713" t="s">
        <v>4430</v>
      </c>
      <c r="V713" s="1" t="s">
        <v>4543</v>
      </c>
      <c r="X713" s="1" t="s">
        <v>5073</v>
      </c>
      <c r="Y713" s="59" t="s">
        <v>4815</v>
      </c>
      <c r="AA713" s="1" t="s">
        <v>4653</v>
      </c>
      <c r="AB713" s="1">
        <v>0</v>
      </c>
      <c r="AC713" s="1">
        <v>60</v>
      </c>
      <c r="AF713" t="s">
        <v>3301</v>
      </c>
      <c r="AG713" t="s">
        <v>443</v>
      </c>
      <c r="AI713" s="1">
        <v>652261.80000000005</v>
      </c>
      <c r="AJ713" s="1">
        <v>5772996.2999999998</v>
      </c>
      <c r="AL713" s="1">
        <v>20</v>
      </c>
      <c r="AM713" s="1">
        <v>50</v>
      </c>
      <c r="AN713" s="1" t="s">
        <v>3316</v>
      </c>
      <c r="AO713" s="21" t="s">
        <v>3262</v>
      </c>
      <c r="AP713" s="21" t="s">
        <v>3263</v>
      </c>
      <c r="AQ713" s="21" t="s">
        <v>3258</v>
      </c>
      <c r="AR713" s="1" t="s">
        <v>3633</v>
      </c>
    </row>
    <row r="714" spans="1:45" x14ac:dyDescent="0.3">
      <c r="A714" t="s">
        <v>5363</v>
      </c>
      <c r="B714" s="18">
        <v>626</v>
      </c>
      <c r="C714" s="18"/>
      <c r="D714" s="1">
        <v>49</v>
      </c>
      <c r="H714" s="19">
        <v>42737.5</v>
      </c>
      <c r="I714" s="7"/>
      <c r="J714" s="1" t="s">
        <v>1489</v>
      </c>
      <c r="K714" s="1" t="s">
        <v>1880</v>
      </c>
      <c r="L714" t="s">
        <v>5361</v>
      </c>
      <c r="M714" t="s">
        <v>5368</v>
      </c>
      <c r="N714" s="1" t="s">
        <v>434</v>
      </c>
      <c r="O714" s="1" t="str">
        <f t="shared" ref="O714" si="68">CONCATENATE(M714," [",N714,"]")</f>
        <v>CSATx_std [m/s]</v>
      </c>
      <c r="Q714" s="91" t="s">
        <v>5939</v>
      </c>
      <c r="R714" s="84" t="s">
        <v>5220</v>
      </c>
      <c r="S714" s="46" t="s">
        <v>4403</v>
      </c>
      <c r="T714" s="46"/>
      <c r="U714" t="s">
        <v>4430</v>
      </c>
      <c r="V714" s="1" t="s">
        <v>4544</v>
      </c>
      <c r="X714" s="1" t="s">
        <v>5366</v>
      </c>
      <c r="Y714" s="59" t="s">
        <v>4815</v>
      </c>
      <c r="AF714"/>
      <c r="AG714"/>
      <c r="AI714" s="1">
        <v>652261.80000000005</v>
      </c>
      <c r="AJ714" s="1">
        <v>5772996.2999999998</v>
      </c>
      <c r="AN714" s="1" t="s">
        <v>3316</v>
      </c>
      <c r="AO714" s="21" t="s">
        <v>3262</v>
      </c>
      <c r="AP714" s="21" t="s">
        <v>3263</v>
      </c>
      <c r="AQ714" s="21"/>
    </row>
    <row r="715" spans="1:45" x14ac:dyDescent="0.3">
      <c r="A715" t="s">
        <v>5364</v>
      </c>
      <c r="B715" s="18">
        <v>627</v>
      </c>
      <c r="C715" s="18"/>
      <c r="D715" s="1">
        <v>49</v>
      </c>
      <c r="H715" s="19">
        <v>42737.5</v>
      </c>
      <c r="I715" s="7"/>
      <c r="J715" s="1" t="s">
        <v>1489</v>
      </c>
      <c r="K715" s="1" t="s">
        <v>1880</v>
      </c>
      <c r="L715" t="s">
        <v>5362</v>
      </c>
      <c r="M715" t="s">
        <v>5369</v>
      </c>
      <c r="N715" s="1" t="s">
        <v>434</v>
      </c>
      <c r="O715" s="1" t="str">
        <f t="shared" ref="O715:O749" si="69">CONCATENATE(M715," [",N715,"]")</f>
        <v>CSATy_std [m/s]</v>
      </c>
      <c r="Q715" s="91" t="s">
        <v>5940</v>
      </c>
      <c r="R715" s="84" t="s">
        <v>5220</v>
      </c>
      <c r="S715" s="46" t="s">
        <v>4403</v>
      </c>
      <c r="T715" s="46"/>
      <c r="U715" t="s">
        <v>4430</v>
      </c>
      <c r="V715" s="1" t="s">
        <v>4544</v>
      </c>
      <c r="X715" s="1" t="s">
        <v>5367</v>
      </c>
      <c r="Y715" s="59" t="s">
        <v>4815</v>
      </c>
      <c r="AF715"/>
      <c r="AG715"/>
      <c r="AI715" s="1">
        <v>652261.80000000005</v>
      </c>
      <c r="AJ715" s="1">
        <v>5772996.2999999998</v>
      </c>
      <c r="AN715" s="1" t="s">
        <v>3316</v>
      </c>
      <c r="AO715" s="21" t="s">
        <v>3262</v>
      </c>
      <c r="AP715" s="21" t="s">
        <v>3263</v>
      </c>
      <c r="AQ715" s="21"/>
    </row>
    <row r="716" spans="1:45" x14ac:dyDescent="0.3">
      <c r="A716" t="s">
        <v>6052</v>
      </c>
      <c r="B716" s="18">
        <v>628</v>
      </c>
      <c r="C716" s="18"/>
      <c r="D716" s="1">
        <v>37</v>
      </c>
      <c r="H716" s="19">
        <v>42825.409722222219</v>
      </c>
      <c r="I716" s="7"/>
      <c r="J716" s="1" t="s">
        <v>6042</v>
      </c>
      <c r="K716" s="1" t="s">
        <v>6041</v>
      </c>
      <c r="L716" t="s">
        <v>6035</v>
      </c>
      <c r="M716" t="s">
        <v>6022</v>
      </c>
      <c r="N716" t="s">
        <v>15</v>
      </c>
      <c r="O716" s="1" t="str">
        <f t="shared" si="69"/>
        <v>T8_Ptemp_back [degC]</v>
      </c>
      <c r="Y716" s="59" t="s">
        <v>4815</v>
      </c>
      <c r="AB716" s="1">
        <v>-20</v>
      </c>
      <c r="AC716" s="1">
        <v>50</v>
      </c>
      <c r="AI716" s="1">
        <v>652261.80000000005</v>
      </c>
      <c r="AJ716" s="1">
        <v>5772996.2999999998</v>
      </c>
      <c r="AN716" s="1" t="s">
        <v>3316</v>
      </c>
      <c r="AO716" s="21" t="s">
        <v>3262</v>
      </c>
      <c r="AP716" s="21" t="s">
        <v>3263</v>
      </c>
      <c r="AQ716" s="21" t="s">
        <v>3258</v>
      </c>
    </row>
    <row r="717" spans="1:45" x14ac:dyDescent="0.3">
      <c r="A717" t="s">
        <v>6051</v>
      </c>
      <c r="B717" s="18">
        <v>629</v>
      </c>
      <c r="C717" s="18"/>
      <c r="D717" s="1">
        <v>37</v>
      </c>
      <c r="H717" s="19">
        <v>42825.409722222219</v>
      </c>
      <c r="I717" s="7"/>
      <c r="J717" s="1" t="s">
        <v>6042</v>
      </c>
      <c r="K717" s="1" t="s">
        <v>6041</v>
      </c>
      <c r="L717" t="s">
        <v>6036</v>
      </c>
      <c r="M717" t="s">
        <v>6023</v>
      </c>
      <c r="N717" t="s">
        <v>160</v>
      </c>
      <c r="O717" s="1" t="str">
        <f t="shared" si="69"/>
        <v>T8_batt_volt_back [V]</v>
      </c>
      <c r="Y717" s="59" t="s">
        <v>4815</v>
      </c>
      <c r="AB717" s="1">
        <v>11</v>
      </c>
      <c r="AC717" s="1">
        <v>14.5</v>
      </c>
      <c r="AI717" s="1">
        <v>652261.80000000005</v>
      </c>
      <c r="AJ717" s="1">
        <v>5772996.2999999998</v>
      </c>
      <c r="AN717" s="1" t="s">
        <v>3316</v>
      </c>
      <c r="AO717" s="21" t="s">
        <v>3262</v>
      </c>
      <c r="AP717" s="21" t="s">
        <v>3263</v>
      </c>
      <c r="AQ717" s="21" t="s">
        <v>3258</v>
      </c>
    </row>
    <row r="718" spans="1:45" x14ac:dyDescent="0.3">
      <c r="A718" t="s">
        <v>6043</v>
      </c>
      <c r="B718" s="18">
        <v>630</v>
      </c>
      <c r="C718" s="18"/>
      <c r="D718" s="1">
        <v>37</v>
      </c>
      <c r="H718" s="19">
        <v>42825.409722222219</v>
      </c>
      <c r="I718" s="7"/>
      <c r="J718" s="1" t="s">
        <v>6042</v>
      </c>
      <c r="K718" s="1" t="s">
        <v>6041</v>
      </c>
      <c r="L718" t="s">
        <v>6024</v>
      </c>
      <c r="M718" t="s">
        <v>6024</v>
      </c>
      <c r="N718" s="1" t="s">
        <v>130</v>
      </c>
      <c r="O718" s="1" t="str">
        <f t="shared" si="69"/>
        <v>SWDR_back [W/m**2]</v>
      </c>
      <c r="P718" t="s">
        <v>6863</v>
      </c>
      <c r="Y718" s="59" t="s">
        <v>4815</v>
      </c>
      <c r="AB718" s="1">
        <v>-50</v>
      </c>
      <c r="AC718" s="1">
        <v>1300</v>
      </c>
      <c r="AF718" t="s">
        <v>6056</v>
      </c>
      <c r="AI718" s="1">
        <v>652261.80000000005</v>
      </c>
      <c r="AJ718" s="1">
        <v>5772996.2999999998</v>
      </c>
      <c r="AL718" s="1">
        <v>20</v>
      </c>
      <c r="AM718" s="1">
        <v>50</v>
      </c>
      <c r="AN718" s="1" t="s">
        <v>3316</v>
      </c>
      <c r="AO718" s="21" t="s">
        <v>3262</v>
      </c>
      <c r="AP718" s="21" t="s">
        <v>3263</v>
      </c>
      <c r="AQ718" s="21" t="s">
        <v>3258</v>
      </c>
    </row>
    <row r="719" spans="1:45" x14ac:dyDescent="0.3">
      <c r="A719" t="s">
        <v>6044</v>
      </c>
      <c r="B719" s="18">
        <v>631</v>
      </c>
      <c r="C719" s="18"/>
      <c r="D719" s="1">
        <v>37</v>
      </c>
      <c r="H719" s="19">
        <v>42825.409722222219</v>
      </c>
      <c r="I719" s="7"/>
      <c r="J719" s="1" t="s">
        <v>6042</v>
      </c>
      <c r="K719" s="1" t="s">
        <v>6041</v>
      </c>
      <c r="L719" t="s">
        <v>6025</v>
      </c>
      <c r="M719" t="s">
        <v>6025</v>
      </c>
      <c r="N719" s="1" t="s">
        <v>130</v>
      </c>
      <c r="O719" s="1" t="str">
        <f t="shared" si="69"/>
        <v>SWUR_back [W/m**2]</v>
      </c>
      <c r="P719" t="s">
        <v>6864</v>
      </c>
      <c r="Y719" s="59" t="s">
        <v>4815</v>
      </c>
      <c r="AB719" s="1">
        <v>-50</v>
      </c>
      <c r="AC719" s="1">
        <v>1100</v>
      </c>
      <c r="AF719" t="s">
        <v>6056</v>
      </c>
      <c r="AI719" s="1">
        <v>652261.80000000005</v>
      </c>
      <c r="AJ719" s="1">
        <v>5772996.2999999998</v>
      </c>
      <c r="AL719" s="1">
        <v>20</v>
      </c>
      <c r="AM719" s="1">
        <v>50</v>
      </c>
      <c r="AN719" s="1" t="s">
        <v>3316</v>
      </c>
      <c r="AO719" s="21" t="s">
        <v>3262</v>
      </c>
      <c r="AP719" s="21" t="s">
        <v>3263</v>
      </c>
      <c r="AQ719" s="21" t="s">
        <v>3258</v>
      </c>
    </row>
    <row r="720" spans="1:45" x14ac:dyDescent="0.3">
      <c r="A720" t="s">
        <v>6045</v>
      </c>
      <c r="B720" s="18">
        <v>632</v>
      </c>
      <c r="C720" s="18"/>
      <c r="D720" s="1">
        <v>37</v>
      </c>
      <c r="H720" s="19">
        <v>42825.409722222219</v>
      </c>
      <c r="I720" s="7"/>
      <c r="J720" s="1" t="s">
        <v>6042</v>
      </c>
      <c r="K720" s="1" t="s">
        <v>6041</v>
      </c>
      <c r="L720" t="s">
        <v>6026</v>
      </c>
      <c r="M720" t="s">
        <v>6026</v>
      </c>
      <c r="N720" s="1" t="s">
        <v>130</v>
      </c>
      <c r="O720" s="1" t="str">
        <f t="shared" si="69"/>
        <v>LWDR_back [W/m**2]</v>
      </c>
      <c r="P720" t="s">
        <v>6865</v>
      </c>
      <c r="Y720" s="59" t="s">
        <v>4815</v>
      </c>
      <c r="AB720" s="1">
        <v>180</v>
      </c>
      <c r="AC720" s="1">
        <v>520</v>
      </c>
      <c r="AF720" t="s">
        <v>6056</v>
      </c>
      <c r="AI720" s="1">
        <v>652261.80000000005</v>
      </c>
      <c r="AJ720" s="1">
        <v>5772996.2999999998</v>
      </c>
      <c r="AL720" s="1">
        <v>20</v>
      </c>
      <c r="AM720" s="1">
        <v>50</v>
      </c>
      <c r="AN720" s="1" t="s">
        <v>3316</v>
      </c>
      <c r="AO720" s="21" t="s">
        <v>3262</v>
      </c>
      <c r="AP720" s="21" t="s">
        <v>3263</v>
      </c>
      <c r="AQ720" s="21" t="s">
        <v>3258</v>
      </c>
    </row>
    <row r="721" spans="1:44" x14ac:dyDescent="0.3">
      <c r="A721" t="s">
        <v>6046</v>
      </c>
      <c r="B721" s="18">
        <v>633</v>
      </c>
      <c r="C721" s="18"/>
      <c r="D721" s="1">
        <v>37</v>
      </c>
      <c r="H721" s="19">
        <v>42825.409722222219</v>
      </c>
      <c r="I721" s="7"/>
      <c r="J721" s="1" t="s">
        <v>6042</v>
      </c>
      <c r="K721" s="1" t="s">
        <v>6041</v>
      </c>
      <c r="L721" t="s">
        <v>6027</v>
      </c>
      <c r="M721" t="s">
        <v>6027</v>
      </c>
      <c r="N721" s="1" t="s">
        <v>130</v>
      </c>
      <c r="O721" s="1" t="str">
        <f t="shared" si="69"/>
        <v>LWUR_back [W/m**2]</v>
      </c>
      <c r="P721" t="s">
        <v>6866</v>
      </c>
      <c r="Y721" s="59" t="s">
        <v>4815</v>
      </c>
      <c r="AB721" s="1">
        <v>220</v>
      </c>
      <c r="AC721" s="1">
        <v>600</v>
      </c>
      <c r="AF721" t="s">
        <v>6056</v>
      </c>
      <c r="AI721" s="1">
        <v>652261.80000000005</v>
      </c>
      <c r="AJ721" s="1">
        <v>5772996.2999999998</v>
      </c>
      <c r="AL721" s="1">
        <v>20</v>
      </c>
      <c r="AM721" s="1">
        <v>50</v>
      </c>
      <c r="AN721" s="1" t="s">
        <v>3316</v>
      </c>
      <c r="AO721" s="21" t="s">
        <v>3262</v>
      </c>
      <c r="AP721" s="21" t="s">
        <v>3263</v>
      </c>
      <c r="AQ721" s="21" t="s">
        <v>3258</v>
      </c>
    </row>
    <row r="722" spans="1:44" x14ac:dyDescent="0.3">
      <c r="A722" t="s">
        <v>6057</v>
      </c>
      <c r="B722" s="18">
        <v>634</v>
      </c>
      <c r="C722" s="18"/>
      <c r="D722" s="1">
        <v>37</v>
      </c>
      <c r="H722" s="19">
        <v>42898.458333333336</v>
      </c>
      <c r="I722" s="7"/>
      <c r="J722" s="1" t="s">
        <v>6042</v>
      </c>
      <c r="K722" s="1" t="s">
        <v>6041</v>
      </c>
      <c r="L722" t="s">
        <v>6058</v>
      </c>
      <c r="M722" s="1" t="s">
        <v>6059</v>
      </c>
      <c r="N722" t="s">
        <v>15</v>
      </c>
      <c r="O722" s="1" t="str">
        <f t="shared" ref="O722" si="70">CONCATENATE(M722," [",N722,"]")</f>
        <v>Tpyr_back [degC]</v>
      </c>
      <c r="Y722" s="59" t="s">
        <v>4815</v>
      </c>
      <c r="AB722" s="1">
        <v>-35</v>
      </c>
      <c r="AC722" s="1">
        <v>50</v>
      </c>
      <c r="AF722" t="s">
        <v>6096</v>
      </c>
      <c r="AI722" s="1">
        <v>652261.80000000005</v>
      </c>
      <c r="AJ722" s="1">
        <v>5772996.2999999998</v>
      </c>
      <c r="AN722" s="1" t="s">
        <v>3316</v>
      </c>
      <c r="AO722" s="21" t="s">
        <v>3262</v>
      </c>
      <c r="AP722" s="21" t="s">
        <v>3263</v>
      </c>
      <c r="AQ722" s="21" t="s">
        <v>3258</v>
      </c>
    </row>
    <row r="723" spans="1:44" x14ac:dyDescent="0.3">
      <c r="A723" t="s">
        <v>6053</v>
      </c>
      <c r="B723" s="18">
        <v>635</v>
      </c>
      <c r="C723" s="18"/>
      <c r="D723" s="1">
        <v>37</v>
      </c>
      <c r="H723" s="19">
        <v>42825.409722222219</v>
      </c>
      <c r="I723" s="7"/>
      <c r="J723" s="1" t="s">
        <v>6042</v>
      </c>
      <c r="K723" s="1" t="s">
        <v>6041</v>
      </c>
      <c r="L723" t="s">
        <v>6028</v>
      </c>
      <c r="M723" t="s">
        <v>6028</v>
      </c>
      <c r="N723" t="s">
        <v>5</v>
      </c>
      <c r="O723" s="1" t="str">
        <f t="shared" si="69"/>
        <v>RH_back [%]</v>
      </c>
      <c r="P723" t="s">
        <v>6867</v>
      </c>
      <c r="Y723" s="59" t="s">
        <v>4815</v>
      </c>
      <c r="AB723" s="1">
        <v>0</v>
      </c>
      <c r="AC723" s="1">
        <v>105</v>
      </c>
      <c r="AF723" t="s">
        <v>6093</v>
      </c>
      <c r="AI723" s="1">
        <v>652261.80000000005</v>
      </c>
      <c r="AJ723" s="1">
        <v>5772996.2999999998</v>
      </c>
      <c r="AL723" s="1">
        <v>10</v>
      </c>
      <c r="AM723" s="1">
        <v>50</v>
      </c>
      <c r="AN723" s="1" t="s">
        <v>3316</v>
      </c>
      <c r="AO723" s="21" t="s">
        <v>3262</v>
      </c>
      <c r="AP723" s="21" t="s">
        <v>3263</v>
      </c>
      <c r="AQ723" s="21" t="s">
        <v>3258</v>
      </c>
    </row>
    <row r="724" spans="1:44" x14ac:dyDescent="0.3">
      <c r="A724" t="s">
        <v>6054</v>
      </c>
      <c r="B724" s="18">
        <v>636</v>
      </c>
      <c r="C724" s="18"/>
      <c r="D724" s="1">
        <v>37</v>
      </c>
      <c r="H724" s="19">
        <v>42825.409722222219</v>
      </c>
      <c r="I724" s="7"/>
      <c r="J724" s="1" t="s">
        <v>6042</v>
      </c>
      <c r="K724" s="1" t="s">
        <v>6041</v>
      </c>
      <c r="L724" t="s">
        <v>6029</v>
      </c>
      <c r="M724" t="s">
        <v>6029</v>
      </c>
      <c r="N724" t="s">
        <v>15</v>
      </c>
      <c r="O724" s="1" t="str">
        <f t="shared" si="69"/>
        <v>Tair_back [degC]</v>
      </c>
      <c r="P724" t="s">
        <v>6868</v>
      </c>
      <c r="Y724" s="59" t="s">
        <v>4815</v>
      </c>
      <c r="AB724" s="1">
        <v>-35</v>
      </c>
      <c r="AC724" s="1">
        <v>50</v>
      </c>
      <c r="AF724" t="s">
        <v>6094</v>
      </c>
      <c r="AI724" s="1">
        <v>652261.80000000005</v>
      </c>
      <c r="AJ724" s="1">
        <v>5772996.2999999998</v>
      </c>
      <c r="AL724" s="1">
        <v>10</v>
      </c>
      <c r="AM724" s="1">
        <v>30</v>
      </c>
      <c r="AN724" s="1" t="s">
        <v>3316</v>
      </c>
      <c r="AO724" s="21" t="s">
        <v>3262</v>
      </c>
      <c r="AP724" s="21" t="s">
        <v>3263</v>
      </c>
      <c r="AQ724" s="21" t="s">
        <v>3258</v>
      </c>
    </row>
    <row r="725" spans="1:44" x14ac:dyDescent="0.3">
      <c r="A725" t="s">
        <v>6047</v>
      </c>
      <c r="B725" s="18">
        <v>637</v>
      </c>
      <c r="C725" s="18"/>
      <c r="D725" s="1">
        <v>37</v>
      </c>
      <c r="H725" s="19">
        <v>42825.409722222219</v>
      </c>
      <c r="I725" s="7"/>
      <c r="J725" s="1" t="s">
        <v>6042</v>
      </c>
      <c r="K725" s="1" t="s">
        <v>6041</v>
      </c>
      <c r="L725" t="s">
        <v>6030</v>
      </c>
      <c r="M725" t="s">
        <v>6030</v>
      </c>
      <c r="N725" s="1" t="s">
        <v>10</v>
      </c>
      <c r="O725" s="1" t="str">
        <f t="shared" si="69"/>
        <v>airpres_back [hPa]</v>
      </c>
      <c r="P725" t="s">
        <v>6862</v>
      </c>
      <c r="Y725" s="59" t="s">
        <v>4815</v>
      </c>
      <c r="AB725" s="1">
        <v>920</v>
      </c>
      <c r="AC725" s="1">
        <v>1050</v>
      </c>
      <c r="AF725" t="s">
        <v>6095</v>
      </c>
      <c r="AG725" s="1" t="s">
        <v>1395</v>
      </c>
      <c r="AI725" s="1">
        <v>652261.80000000005</v>
      </c>
      <c r="AJ725" s="1">
        <v>5772996.2999999998</v>
      </c>
      <c r="AL725" s="1">
        <v>30</v>
      </c>
      <c r="AM725" s="1">
        <v>60</v>
      </c>
      <c r="AN725" s="1" t="s">
        <v>3316</v>
      </c>
      <c r="AO725" s="21" t="s">
        <v>3262</v>
      </c>
      <c r="AP725" s="21" t="s">
        <v>3263</v>
      </c>
      <c r="AQ725" s="21" t="s">
        <v>3258</v>
      </c>
    </row>
    <row r="726" spans="1:44" x14ac:dyDescent="0.3">
      <c r="A726" t="s">
        <v>6048</v>
      </c>
      <c r="B726" s="18">
        <v>638</v>
      </c>
      <c r="C726" s="18"/>
      <c r="D726" s="1">
        <v>37</v>
      </c>
      <c r="H726" s="19">
        <v>42825.409722222219</v>
      </c>
      <c r="I726" s="7"/>
      <c r="J726" s="1" t="s">
        <v>6042</v>
      </c>
      <c r="K726" s="1" t="s">
        <v>6041</v>
      </c>
      <c r="L726" t="s">
        <v>6037</v>
      </c>
      <c r="M726" t="s">
        <v>6031</v>
      </c>
      <c r="N726" s="26" t="s">
        <v>50</v>
      </c>
      <c r="O726" s="1" t="str">
        <f t="shared" si="69"/>
        <v>precip_back [mm]</v>
      </c>
      <c r="P726" t="s">
        <v>6861</v>
      </c>
      <c r="Y726" s="59" t="s">
        <v>4815</v>
      </c>
      <c r="AB726" s="1">
        <v>0</v>
      </c>
      <c r="AI726" s="1">
        <v>652261.80000000005</v>
      </c>
      <c r="AJ726" s="1">
        <v>5772996.2999999998</v>
      </c>
      <c r="AL726" s="1">
        <v>20</v>
      </c>
      <c r="AM726" s="1">
        <v>50</v>
      </c>
      <c r="AN726" s="1" t="s">
        <v>3316</v>
      </c>
      <c r="AO726" s="21" t="s">
        <v>3262</v>
      </c>
      <c r="AP726" s="21" t="s">
        <v>3263</v>
      </c>
      <c r="AQ726" s="21" t="s">
        <v>3258</v>
      </c>
    </row>
    <row r="727" spans="1:44" x14ac:dyDescent="0.3">
      <c r="A727" t="s">
        <v>6049</v>
      </c>
      <c r="B727" s="18">
        <v>639</v>
      </c>
      <c r="C727" s="18"/>
      <c r="D727" s="1">
        <v>37</v>
      </c>
      <c r="H727" s="19">
        <v>42825.409722222219</v>
      </c>
      <c r="I727" s="7"/>
      <c r="J727" s="1" t="s">
        <v>6042</v>
      </c>
      <c r="K727" s="1" t="s">
        <v>6041</v>
      </c>
      <c r="L727" t="s">
        <v>6038</v>
      </c>
      <c r="M727" t="s">
        <v>6032</v>
      </c>
      <c r="N727" t="s">
        <v>434</v>
      </c>
      <c r="O727" s="1" t="str">
        <f t="shared" si="69"/>
        <v>WS_back [m/s]</v>
      </c>
      <c r="P727" t="s">
        <v>6869</v>
      </c>
      <c r="Y727" s="59" t="s">
        <v>4815</v>
      </c>
      <c r="AB727" s="1">
        <v>0</v>
      </c>
      <c r="AC727" s="1">
        <v>40</v>
      </c>
      <c r="AG727" t="s">
        <v>443</v>
      </c>
      <c r="AI727" s="1">
        <v>652261.80000000005</v>
      </c>
      <c r="AJ727" s="1">
        <v>5772996.2999999998</v>
      </c>
      <c r="AL727" s="1">
        <v>20</v>
      </c>
      <c r="AM727" s="1">
        <v>50</v>
      </c>
      <c r="AN727" s="1" t="s">
        <v>3316</v>
      </c>
      <c r="AO727" s="21" t="s">
        <v>3262</v>
      </c>
      <c r="AP727" s="21" t="s">
        <v>3263</v>
      </c>
      <c r="AQ727" s="21" t="s">
        <v>3258</v>
      </c>
    </row>
    <row r="728" spans="1:44" x14ac:dyDescent="0.3">
      <c r="A728" t="s">
        <v>6050</v>
      </c>
      <c r="B728" s="18">
        <v>640</v>
      </c>
      <c r="C728" s="18"/>
      <c r="D728" s="1">
        <v>37</v>
      </c>
      <c r="H728" s="19">
        <v>42825.409722222219</v>
      </c>
      <c r="I728" s="7"/>
      <c r="J728" s="1" t="s">
        <v>6042</v>
      </c>
      <c r="K728" s="1" t="s">
        <v>6041</v>
      </c>
      <c r="L728" t="s">
        <v>6039</v>
      </c>
      <c r="M728" t="s">
        <v>6033</v>
      </c>
      <c r="N728" t="s">
        <v>411</v>
      </c>
      <c r="O728" s="1" t="str">
        <f t="shared" si="69"/>
        <v>WD_back [deg]</v>
      </c>
      <c r="P728" t="s">
        <v>6870</v>
      </c>
      <c r="Y728" s="59" t="s">
        <v>4815</v>
      </c>
      <c r="AB728" s="1">
        <v>0</v>
      </c>
      <c r="AC728" s="1">
        <v>360</v>
      </c>
      <c r="AG728" t="s">
        <v>420</v>
      </c>
      <c r="AI728" s="1">
        <v>652261.80000000005</v>
      </c>
      <c r="AJ728" s="1">
        <v>5772996.2999999998</v>
      </c>
      <c r="AL728" s="1">
        <v>20</v>
      </c>
      <c r="AM728" s="1">
        <v>50</v>
      </c>
      <c r="AN728" s="1" t="s">
        <v>3316</v>
      </c>
      <c r="AO728" s="21" t="s">
        <v>3262</v>
      </c>
      <c r="AP728" s="21" t="s">
        <v>3263</v>
      </c>
      <c r="AQ728" s="21" t="s">
        <v>3258</v>
      </c>
    </row>
    <row r="729" spans="1:44" x14ac:dyDescent="0.3">
      <c r="A729" t="s">
        <v>6055</v>
      </c>
      <c r="B729" s="18">
        <v>641</v>
      </c>
      <c r="C729" s="18"/>
      <c r="D729" s="1">
        <v>37</v>
      </c>
      <c r="H729" s="19">
        <v>42825.409722222219</v>
      </c>
      <c r="I729" s="7"/>
      <c r="J729" s="1" t="s">
        <v>6042</v>
      </c>
      <c r="K729" s="1" t="s">
        <v>6041</v>
      </c>
      <c r="L729" t="s">
        <v>6040</v>
      </c>
      <c r="M729" t="s">
        <v>6034</v>
      </c>
      <c r="N729" s="1" t="s">
        <v>411</v>
      </c>
      <c r="O729" s="1" t="str">
        <f t="shared" si="69"/>
        <v>WD_std_back [deg]</v>
      </c>
      <c r="Y729" s="59" t="s">
        <v>4815</v>
      </c>
      <c r="AB729" s="1">
        <v>0</v>
      </c>
      <c r="AI729" s="1">
        <v>652261.80000000005</v>
      </c>
      <c r="AJ729" s="1">
        <v>5772996.2999999998</v>
      </c>
      <c r="AN729" s="1" t="s">
        <v>3316</v>
      </c>
      <c r="AO729" s="21" t="s">
        <v>3262</v>
      </c>
      <c r="AP729" s="21" t="s">
        <v>3263</v>
      </c>
      <c r="AQ729" s="21" t="s">
        <v>3258</v>
      </c>
    </row>
    <row r="730" spans="1:44" x14ac:dyDescent="0.3">
      <c r="A730" s="1" t="s">
        <v>6073</v>
      </c>
      <c r="B730" s="18">
        <v>642</v>
      </c>
      <c r="C730" s="18"/>
      <c r="D730" s="18">
        <v>37</v>
      </c>
      <c r="E730" s="18"/>
      <c r="F730" s="18"/>
      <c r="G730" s="18"/>
      <c r="H730" s="19">
        <v>42825.409722222219</v>
      </c>
      <c r="I730" s="7"/>
      <c r="J730" s="1" t="s">
        <v>6042</v>
      </c>
      <c r="K730" s="1" t="s">
        <v>6041</v>
      </c>
      <c r="L730" s="1" t="s">
        <v>3633</v>
      </c>
      <c r="M730" s="1" t="s">
        <v>6074</v>
      </c>
      <c r="N730" s="1" t="s">
        <v>130</v>
      </c>
      <c r="O730" s="1" t="str">
        <f t="shared" si="69"/>
        <v>TDR_back [W/m**2]</v>
      </c>
      <c r="Y730" s="59" t="s">
        <v>4815</v>
      </c>
      <c r="AF730" t="s">
        <v>6086</v>
      </c>
      <c r="AI730" s="1">
        <v>652261.80000000005</v>
      </c>
      <c r="AJ730" s="1">
        <v>5772996.2999999998</v>
      </c>
      <c r="AL730" s="1">
        <v>20</v>
      </c>
      <c r="AM730" s="1">
        <v>50</v>
      </c>
      <c r="AN730" s="1" t="s">
        <v>3316</v>
      </c>
      <c r="AO730" s="21" t="s">
        <v>3262</v>
      </c>
      <c r="AP730" s="21" t="s">
        <v>3263</v>
      </c>
      <c r="AQ730" s="21" t="s">
        <v>3258</v>
      </c>
      <c r="AR730" s="1" t="s">
        <v>3633</v>
      </c>
    </row>
    <row r="731" spans="1:44" x14ac:dyDescent="0.3">
      <c r="A731" s="1" t="s">
        <v>6075</v>
      </c>
      <c r="B731" s="18">
        <v>643</v>
      </c>
      <c r="C731" s="18"/>
      <c r="D731" s="18">
        <v>37</v>
      </c>
      <c r="E731" s="18"/>
      <c r="F731" s="18"/>
      <c r="G731" s="18"/>
      <c r="H731" s="19">
        <v>42825.409722222219</v>
      </c>
      <c r="I731" s="7"/>
      <c r="J731" s="1" t="s">
        <v>6042</v>
      </c>
      <c r="K731" s="1" t="s">
        <v>6041</v>
      </c>
      <c r="L731" s="1" t="s">
        <v>3633</v>
      </c>
      <c r="M731" s="1" t="s">
        <v>6076</v>
      </c>
      <c r="N731" s="1" t="s">
        <v>130</v>
      </c>
      <c r="O731" s="1" t="str">
        <f t="shared" si="69"/>
        <v>TUR_back [W/m**2]</v>
      </c>
      <c r="Y731" s="59" t="s">
        <v>4815</v>
      </c>
      <c r="AF731" t="s">
        <v>6087</v>
      </c>
      <c r="AI731" s="1">
        <v>652261.80000000005</v>
      </c>
      <c r="AJ731" s="1">
        <v>5772996.2999999998</v>
      </c>
      <c r="AL731" s="1">
        <v>20</v>
      </c>
      <c r="AM731" s="1">
        <v>50</v>
      </c>
      <c r="AN731" s="1" t="s">
        <v>3316</v>
      </c>
      <c r="AO731" s="21" t="s">
        <v>3262</v>
      </c>
      <c r="AP731" s="21" t="s">
        <v>3263</v>
      </c>
      <c r="AQ731" s="21" t="s">
        <v>3258</v>
      </c>
      <c r="AR731" s="1" t="s">
        <v>3633</v>
      </c>
    </row>
    <row r="732" spans="1:44" x14ac:dyDescent="0.3">
      <c r="A732" s="1" t="s">
        <v>6078</v>
      </c>
      <c r="B732" s="18">
        <v>644</v>
      </c>
      <c r="C732" s="18"/>
      <c r="D732" s="18">
        <v>37</v>
      </c>
      <c r="E732" s="18"/>
      <c r="F732" s="18"/>
      <c r="G732" s="18"/>
      <c r="H732" s="19">
        <v>42825.409722222219</v>
      </c>
      <c r="I732" s="7"/>
      <c r="J732" s="1" t="s">
        <v>6042</v>
      </c>
      <c r="K732" s="1" t="s">
        <v>6041</v>
      </c>
      <c r="L732" s="1" t="s">
        <v>3633</v>
      </c>
      <c r="M732" s="1" t="s">
        <v>6077</v>
      </c>
      <c r="N732" s="1" t="s">
        <v>130</v>
      </c>
      <c r="O732" s="1" t="str">
        <f t="shared" si="69"/>
        <v>Rn_back [W/m**2]</v>
      </c>
      <c r="Y732" s="59" t="s">
        <v>4815</v>
      </c>
      <c r="AF732" t="s">
        <v>6088</v>
      </c>
      <c r="AI732" s="1">
        <v>652261.80000000005</v>
      </c>
      <c r="AJ732" s="1">
        <v>5772996.2999999998</v>
      </c>
      <c r="AL732" s="1">
        <v>20</v>
      </c>
      <c r="AM732" s="1">
        <v>50</v>
      </c>
      <c r="AN732" s="1" t="s">
        <v>3316</v>
      </c>
      <c r="AO732" s="21" t="s">
        <v>3262</v>
      </c>
      <c r="AP732" s="21" t="s">
        <v>3263</v>
      </c>
      <c r="AQ732" s="21" t="s">
        <v>3258</v>
      </c>
      <c r="AR732" s="1" t="s">
        <v>3633</v>
      </c>
    </row>
    <row r="733" spans="1:44" x14ac:dyDescent="0.3">
      <c r="A733" s="1" t="s">
        <v>6079</v>
      </c>
      <c r="B733" s="18">
        <v>645</v>
      </c>
      <c r="C733" s="18"/>
      <c r="D733" s="18">
        <v>37</v>
      </c>
      <c r="E733" s="18"/>
      <c r="F733" s="18"/>
      <c r="G733" s="18"/>
      <c r="H733" s="19">
        <v>42825.409722222219</v>
      </c>
      <c r="I733" s="7"/>
      <c r="J733" s="1" t="s">
        <v>6042</v>
      </c>
      <c r="K733" s="1" t="s">
        <v>6041</v>
      </c>
      <c r="L733" s="1" t="s">
        <v>3633</v>
      </c>
      <c r="M733" s="1" t="s">
        <v>6080</v>
      </c>
      <c r="N733" s="1" t="s">
        <v>5</v>
      </c>
      <c r="O733" s="1" t="str">
        <f t="shared" si="69"/>
        <v>Albedo_back [%]</v>
      </c>
      <c r="Y733" s="59" t="s">
        <v>4815</v>
      </c>
      <c r="AF733" t="s">
        <v>6089</v>
      </c>
      <c r="AI733" s="1">
        <v>652261.80000000005</v>
      </c>
      <c r="AJ733" s="1">
        <v>5772996.2999999998</v>
      </c>
      <c r="AN733" s="1" t="s">
        <v>3316</v>
      </c>
      <c r="AO733" s="21" t="s">
        <v>3262</v>
      </c>
      <c r="AP733" s="21" t="s">
        <v>3263</v>
      </c>
      <c r="AQ733" s="21" t="s">
        <v>3258</v>
      </c>
      <c r="AR733" s="1" t="s">
        <v>3633</v>
      </c>
    </row>
    <row r="734" spans="1:44" x14ac:dyDescent="0.3">
      <c r="A734" s="1" t="s">
        <v>6081</v>
      </c>
      <c r="B734" s="18">
        <v>646</v>
      </c>
      <c r="C734" s="18"/>
      <c r="D734" s="18">
        <v>37</v>
      </c>
      <c r="E734" s="18"/>
      <c r="F734" s="18"/>
      <c r="G734" s="18"/>
      <c r="H734" s="19">
        <v>42825.409722222219</v>
      </c>
      <c r="I734" s="7"/>
      <c r="J734" s="1" t="s">
        <v>6042</v>
      </c>
      <c r="K734" s="1" t="s">
        <v>6041</v>
      </c>
      <c r="L734" s="1" t="s">
        <v>3633</v>
      </c>
      <c r="M734" s="1" t="s">
        <v>6082</v>
      </c>
      <c r="N734" s="1" t="s">
        <v>15</v>
      </c>
      <c r="O734" s="1" t="str">
        <f t="shared" si="69"/>
        <v>Trad_pyr_back [degC]</v>
      </c>
      <c r="Y734" s="59" t="s">
        <v>4815</v>
      </c>
      <c r="AF734" s="1" t="s">
        <v>6027</v>
      </c>
      <c r="AI734" s="1">
        <v>652261.80000000005</v>
      </c>
      <c r="AJ734" s="1">
        <v>5772996.2999999998</v>
      </c>
      <c r="AL734" s="1">
        <v>20</v>
      </c>
      <c r="AM734" s="1">
        <v>50</v>
      </c>
      <c r="AN734" s="1" t="s">
        <v>3316</v>
      </c>
      <c r="AO734" s="21" t="s">
        <v>3262</v>
      </c>
      <c r="AP734" s="21" t="s">
        <v>3263</v>
      </c>
      <c r="AQ734" s="21" t="s">
        <v>3258</v>
      </c>
      <c r="AR734" s="1" t="s">
        <v>3633</v>
      </c>
    </row>
    <row r="735" spans="1:44" ht="28.8" x14ac:dyDescent="0.3">
      <c r="A735" s="18" t="s">
        <v>6060</v>
      </c>
      <c r="B735" s="18">
        <v>647</v>
      </c>
      <c r="C735" s="18"/>
      <c r="D735" s="18">
        <v>37</v>
      </c>
      <c r="E735" s="18"/>
      <c r="F735" s="18"/>
      <c r="G735" s="18"/>
      <c r="H735" s="19">
        <v>42825.409722222219</v>
      </c>
      <c r="I735" s="7"/>
      <c r="J735" s="1" t="s">
        <v>6042</v>
      </c>
      <c r="K735" s="1" t="s">
        <v>6041</v>
      </c>
      <c r="L735" s="1" t="s">
        <v>3633</v>
      </c>
      <c r="M735" t="s">
        <v>6083</v>
      </c>
      <c r="N735" s="1" t="s">
        <v>10</v>
      </c>
      <c r="O735" s="1" t="str">
        <f t="shared" si="69"/>
        <v>VPact_back [hPa]</v>
      </c>
      <c r="Y735" s="59" t="s">
        <v>4815</v>
      </c>
      <c r="AF735" t="s">
        <v>6090</v>
      </c>
      <c r="AI735" s="1">
        <v>652261.80000000005</v>
      </c>
      <c r="AJ735" s="1">
        <v>5772996.2999999998</v>
      </c>
      <c r="AL735" s="1">
        <v>20</v>
      </c>
      <c r="AM735" s="1">
        <v>50</v>
      </c>
      <c r="AN735" s="1" t="s">
        <v>3316</v>
      </c>
      <c r="AO735" s="21" t="s">
        <v>3262</v>
      </c>
      <c r="AP735" s="21" t="s">
        <v>3263</v>
      </c>
      <c r="AQ735" s="21" t="s">
        <v>3258</v>
      </c>
      <c r="AR735" s="1" t="s">
        <v>3633</v>
      </c>
    </row>
    <row r="736" spans="1:44" x14ac:dyDescent="0.3">
      <c r="A736" s="1" t="s">
        <v>6067</v>
      </c>
      <c r="B736" s="18">
        <v>648</v>
      </c>
      <c r="C736" s="18"/>
      <c r="D736" s="18">
        <v>37</v>
      </c>
      <c r="E736" s="18"/>
      <c r="F736" s="18"/>
      <c r="G736" s="18"/>
      <c r="H736" s="19">
        <v>42825.409722222219</v>
      </c>
      <c r="I736" s="7"/>
      <c r="J736" s="1" t="s">
        <v>6042</v>
      </c>
      <c r="K736" s="1" t="s">
        <v>6041</v>
      </c>
      <c r="L736" s="1" t="s">
        <v>3633</v>
      </c>
      <c r="M736" s="1" t="s">
        <v>6061</v>
      </c>
      <c r="N736" s="1" t="s">
        <v>10</v>
      </c>
      <c r="O736" s="1" t="str">
        <f t="shared" si="69"/>
        <v>VPdef_back [hPa]</v>
      </c>
      <c r="Y736" s="59" t="s">
        <v>4815</v>
      </c>
      <c r="AF736" t="s">
        <v>6090</v>
      </c>
      <c r="AI736" s="1">
        <v>652261.80000000005</v>
      </c>
      <c r="AJ736" s="1">
        <v>5772996.2999999998</v>
      </c>
      <c r="AN736" s="1" t="s">
        <v>3316</v>
      </c>
      <c r="AO736" s="21" t="s">
        <v>3262</v>
      </c>
      <c r="AP736" s="21" t="s">
        <v>3263</v>
      </c>
      <c r="AQ736" s="21" t="s">
        <v>3258</v>
      </c>
      <c r="AR736" s="1" t="s">
        <v>3633</v>
      </c>
    </row>
    <row r="737" spans="1:44" x14ac:dyDescent="0.3">
      <c r="A737" s="1" t="s">
        <v>6068</v>
      </c>
      <c r="B737" s="18">
        <v>649</v>
      </c>
      <c r="C737" s="18"/>
      <c r="D737" s="18">
        <v>37</v>
      </c>
      <c r="E737" s="18"/>
      <c r="F737" s="18"/>
      <c r="G737" s="18"/>
      <c r="H737" s="19">
        <v>42825.409722222219</v>
      </c>
      <c r="I737" s="7"/>
      <c r="J737" s="1" t="s">
        <v>6042</v>
      </c>
      <c r="K737" s="1" t="s">
        <v>6041</v>
      </c>
      <c r="L737" s="1" t="s">
        <v>3633</v>
      </c>
      <c r="M737" s="1" t="s">
        <v>6062</v>
      </c>
      <c r="N737" s="1" t="s">
        <v>15</v>
      </c>
      <c r="O737" s="1" t="str">
        <f t="shared" si="69"/>
        <v>Tdew_back [degC]</v>
      </c>
      <c r="Y737" s="59" t="s">
        <v>4815</v>
      </c>
      <c r="AF737" t="s">
        <v>6090</v>
      </c>
      <c r="AI737" s="1">
        <v>652261.80000000005</v>
      </c>
      <c r="AJ737" s="1">
        <v>5772996.2999999998</v>
      </c>
      <c r="AN737" s="1" t="s">
        <v>3316</v>
      </c>
      <c r="AO737" s="21" t="s">
        <v>3262</v>
      </c>
      <c r="AP737" s="21" t="s">
        <v>3263</v>
      </c>
      <c r="AQ737" s="21" t="s">
        <v>3258</v>
      </c>
      <c r="AR737" s="1" t="s">
        <v>3633</v>
      </c>
    </row>
    <row r="738" spans="1:44" x14ac:dyDescent="0.3">
      <c r="A738" s="1" t="s">
        <v>6069</v>
      </c>
      <c r="B738" s="18">
        <v>650</v>
      </c>
      <c r="C738" s="18"/>
      <c r="D738" s="18">
        <v>37</v>
      </c>
      <c r="E738" s="18"/>
      <c r="F738" s="18"/>
      <c r="G738" s="18"/>
      <c r="H738" s="19">
        <v>42825.409722222219</v>
      </c>
      <c r="I738" s="7"/>
      <c r="J738" s="1" t="s">
        <v>6042</v>
      </c>
      <c r="K738" s="1" t="s">
        <v>6041</v>
      </c>
      <c r="L738" s="1" t="s">
        <v>3633</v>
      </c>
      <c r="M738" s="1" t="s">
        <v>6063</v>
      </c>
      <c r="N738" s="1" t="s">
        <v>456</v>
      </c>
      <c r="O738" s="1" t="str">
        <f t="shared" si="69"/>
        <v>sh_back [g/kg]</v>
      </c>
      <c r="Y738" s="59" t="s">
        <v>4815</v>
      </c>
      <c r="AF738" t="s">
        <v>6091</v>
      </c>
      <c r="AI738" s="1">
        <v>652261.80000000005</v>
      </c>
      <c r="AJ738" s="1">
        <v>5772996.2999999998</v>
      </c>
      <c r="AN738" s="1" t="s">
        <v>3316</v>
      </c>
      <c r="AO738" s="21" t="s">
        <v>3262</v>
      </c>
      <c r="AP738" s="21" t="s">
        <v>3263</v>
      </c>
      <c r="AQ738" s="21" t="s">
        <v>3258</v>
      </c>
      <c r="AR738" s="1" t="s">
        <v>3633</v>
      </c>
    </row>
    <row r="739" spans="1:44" x14ac:dyDescent="0.3">
      <c r="A739" s="1" t="s">
        <v>6070</v>
      </c>
      <c r="B739" s="18">
        <v>651</v>
      </c>
      <c r="C739" s="18"/>
      <c r="D739" s="18">
        <v>37</v>
      </c>
      <c r="E739" s="18"/>
      <c r="F739" s="18"/>
      <c r="G739" s="18"/>
      <c r="H739" s="19">
        <v>42825.409722222219</v>
      </c>
      <c r="I739" s="7"/>
      <c r="J739" s="1" t="s">
        <v>6042</v>
      </c>
      <c r="K739" s="1" t="s">
        <v>6041</v>
      </c>
      <c r="L739" s="1" t="s">
        <v>3633</v>
      </c>
      <c r="M739" s="1" t="s">
        <v>6064</v>
      </c>
      <c r="N739" s="1" t="s">
        <v>1713</v>
      </c>
      <c r="O739" s="1" t="str">
        <f t="shared" si="69"/>
        <v>rho_back [kg/m3]</v>
      </c>
      <c r="Y739" s="59" t="s">
        <v>4815</v>
      </c>
      <c r="AF739" t="s">
        <v>6091</v>
      </c>
      <c r="AI739" s="1">
        <v>652261.80000000005</v>
      </c>
      <c r="AJ739" s="1">
        <v>5772996.2999999998</v>
      </c>
      <c r="AN739" s="1" t="s">
        <v>3316</v>
      </c>
      <c r="AO739" s="21" t="s">
        <v>3262</v>
      </c>
      <c r="AP739" s="21" t="s">
        <v>3263</v>
      </c>
      <c r="AQ739" s="21" t="s">
        <v>3258</v>
      </c>
      <c r="AR739" s="1" t="s">
        <v>3633</v>
      </c>
    </row>
    <row r="740" spans="1:44" x14ac:dyDescent="0.3">
      <c r="A740" s="1" t="s">
        <v>6071</v>
      </c>
      <c r="B740" s="18">
        <v>652</v>
      </c>
      <c r="C740" s="18"/>
      <c r="D740" s="18">
        <v>37</v>
      </c>
      <c r="E740" s="18"/>
      <c r="F740" s="18"/>
      <c r="G740" s="18"/>
      <c r="H740" s="19">
        <v>42825.409722222219</v>
      </c>
      <c r="I740" s="7"/>
      <c r="J740" s="1" t="s">
        <v>6042</v>
      </c>
      <c r="K740" s="1" t="s">
        <v>6041</v>
      </c>
      <c r="L740" s="1" t="s">
        <v>3633</v>
      </c>
      <c r="M740" s="1" t="s">
        <v>6065</v>
      </c>
      <c r="N740" s="1" t="s">
        <v>449</v>
      </c>
      <c r="O740" s="1" t="str">
        <f t="shared" si="69"/>
        <v>Tpot_back [K]</v>
      </c>
      <c r="Y740" s="59" t="s">
        <v>4815</v>
      </c>
      <c r="AF740" t="s">
        <v>6092</v>
      </c>
      <c r="AI740" s="1">
        <v>652261.80000000005</v>
      </c>
      <c r="AJ740" s="1">
        <v>5772996.2999999998</v>
      </c>
      <c r="AN740" s="1" t="s">
        <v>3316</v>
      </c>
      <c r="AO740" s="21" t="s">
        <v>3262</v>
      </c>
      <c r="AP740" s="21" t="s">
        <v>3263</v>
      </c>
      <c r="AQ740" s="21" t="s">
        <v>3258</v>
      </c>
      <c r="AR740" s="1" t="s">
        <v>3633</v>
      </c>
    </row>
    <row r="741" spans="1:44" x14ac:dyDescent="0.3">
      <c r="A741" s="1" t="s">
        <v>6072</v>
      </c>
      <c r="B741" s="18">
        <v>653</v>
      </c>
      <c r="C741" s="18"/>
      <c r="D741" s="18">
        <v>37</v>
      </c>
      <c r="E741" s="18"/>
      <c r="F741" s="18"/>
      <c r="G741" s="18"/>
      <c r="H741" s="19">
        <v>42825.409722222219</v>
      </c>
      <c r="I741" s="7"/>
      <c r="J741" s="1" t="s">
        <v>6042</v>
      </c>
      <c r="K741" s="1" t="s">
        <v>6041</v>
      </c>
      <c r="L741" s="1" t="s">
        <v>3633</v>
      </c>
      <c r="M741" s="1" t="s">
        <v>6066</v>
      </c>
      <c r="N741" s="1" t="s">
        <v>141</v>
      </c>
      <c r="O741" s="1" t="str">
        <f t="shared" si="69"/>
        <v>H2Oc_back [mmol/mol]</v>
      </c>
      <c r="Y741" s="59" t="s">
        <v>4815</v>
      </c>
      <c r="AF741" t="s">
        <v>6091</v>
      </c>
      <c r="AI741" s="1">
        <v>652261.80000000005</v>
      </c>
      <c r="AJ741" s="1">
        <v>5772996.2999999998</v>
      </c>
      <c r="AL741" s="1">
        <v>20</v>
      </c>
      <c r="AM741" s="1">
        <v>50</v>
      </c>
      <c r="AN741" s="1" t="s">
        <v>3316</v>
      </c>
      <c r="AO741" s="21" t="s">
        <v>3262</v>
      </c>
      <c r="AP741" s="21" t="s">
        <v>3263</v>
      </c>
      <c r="AQ741" s="21" t="s">
        <v>3258</v>
      </c>
      <c r="AR741" s="1" t="s">
        <v>3633</v>
      </c>
    </row>
    <row r="742" spans="1:44" ht="28.8" x14ac:dyDescent="0.3">
      <c r="A742" s="18" t="s">
        <v>6084</v>
      </c>
      <c r="B742" s="18">
        <v>654</v>
      </c>
      <c r="C742" s="18"/>
      <c r="D742" s="18">
        <v>37</v>
      </c>
      <c r="E742" s="18"/>
      <c r="F742" s="18"/>
      <c r="G742" s="18"/>
      <c r="H742" s="19">
        <v>42825.409722222219</v>
      </c>
      <c r="I742" s="7"/>
      <c r="J742" s="1" t="s">
        <v>6042</v>
      </c>
      <c r="K742" s="1" t="s">
        <v>6041</v>
      </c>
      <c r="L742" s="1" t="s">
        <v>3633</v>
      </c>
      <c r="M742" s="1" t="s">
        <v>6085</v>
      </c>
      <c r="N742" s="1" t="s">
        <v>10</v>
      </c>
      <c r="O742" s="1" t="str">
        <f t="shared" si="69"/>
        <v>VPmax_back [hPa]</v>
      </c>
      <c r="Y742" s="59" t="s">
        <v>4815</v>
      </c>
      <c r="AF742" t="s">
        <v>6029</v>
      </c>
      <c r="AI742" s="1">
        <v>652261.80000000005</v>
      </c>
      <c r="AJ742" s="1">
        <v>5772996.2999999998</v>
      </c>
      <c r="AN742" s="1" t="s">
        <v>3316</v>
      </c>
      <c r="AO742" s="21" t="s">
        <v>3262</v>
      </c>
      <c r="AP742" s="21" t="s">
        <v>3263</v>
      </c>
      <c r="AQ742" s="21" t="s">
        <v>3258</v>
      </c>
      <c r="AR742" s="1" t="s">
        <v>3633</v>
      </c>
    </row>
    <row r="743" spans="1:44" x14ac:dyDescent="0.3">
      <c r="A743" t="s">
        <v>6108</v>
      </c>
      <c r="B743" s="18">
        <v>655</v>
      </c>
      <c r="C743" s="18"/>
      <c r="D743" s="18">
        <v>49</v>
      </c>
      <c r="E743" s="18"/>
      <c r="F743" s="18"/>
      <c r="G743" s="18"/>
      <c r="H743" s="19">
        <v>42913.604166666664</v>
      </c>
      <c r="I743" s="7"/>
      <c r="J743" s="1" t="s">
        <v>3</v>
      </c>
      <c r="K743" s="1" t="s">
        <v>1723</v>
      </c>
      <c r="L743" t="s">
        <v>6097</v>
      </c>
      <c r="M743" s="1" t="s">
        <v>6104</v>
      </c>
      <c r="N743" t="s">
        <v>434</v>
      </c>
      <c r="O743" s="1" t="str">
        <f t="shared" si="69"/>
        <v>WS49_2D [m/s]</v>
      </c>
      <c r="P743" t="s">
        <v>6884</v>
      </c>
      <c r="Y743" s="59" t="s">
        <v>4815</v>
      </c>
      <c r="AB743" s="1">
        <v>0</v>
      </c>
      <c r="AC743" s="1">
        <v>40</v>
      </c>
      <c r="AF743" s="1" t="s">
        <v>6107</v>
      </c>
      <c r="AG743" s="1" t="s">
        <v>3639</v>
      </c>
      <c r="AI743" s="1">
        <v>652261.80000000005</v>
      </c>
      <c r="AJ743" s="1">
        <v>5772996.2999999998</v>
      </c>
      <c r="AL743" s="1">
        <v>20</v>
      </c>
      <c r="AM743" s="1">
        <v>50</v>
      </c>
      <c r="AN743" s="1" t="s">
        <v>3316</v>
      </c>
      <c r="AO743" s="21" t="s">
        <v>3262</v>
      </c>
      <c r="AP743" s="21" t="s">
        <v>3263</v>
      </c>
      <c r="AQ743" s="21" t="s">
        <v>3258</v>
      </c>
    </row>
    <row r="744" spans="1:44" x14ac:dyDescent="0.3">
      <c r="A744" t="s">
        <v>6109</v>
      </c>
      <c r="B744" s="18">
        <v>656</v>
      </c>
      <c r="C744" s="18"/>
      <c r="D744" s="18">
        <v>49</v>
      </c>
      <c r="E744" s="18"/>
      <c r="F744" s="18"/>
      <c r="G744" s="18"/>
      <c r="H744" s="19">
        <v>42913.604166666664</v>
      </c>
      <c r="I744" s="7"/>
      <c r="J744" s="1" t="s">
        <v>3</v>
      </c>
      <c r="K744" s="1" t="s">
        <v>1723</v>
      </c>
      <c r="L744" t="s">
        <v>6098</v>
      </c>
      <c r="M744" s="1" t="s">
        <v>6105</v>
      </c>
      <c r="N744" t="s">
        <v>411</v>
      </c>
      <c r="O744" s="1" t="str">
        <f t="shared" si="69"/>
        <v>WD49_2D [deg]</v>
      </c>
      <c r="P744" t="s">
        <v>6883</v>
      </c>
      <c r="Y744" s="59" t="s">
        <v>4815</v>
      </c>
      <c r="AB744" s="1">
        <v>0</v>
      </c>
      <c r="AC744" s="1">
        <v>360</v>
      </c>
      <c r="AF744" s="1" t="s">
        <v>6107</v>
      </c>
      <c r="AG744" s="1" t="s">
        <v>3472</v>
      </c>
      <c r="AI744" s="1">
        <v>652261.80000000005</v>
      </c>
      <c r="AJ744" s="1">
        <v>5772996.2999999998</v>
      </c>
      <c r="AL744" s="1">
        <v>20</v>
      </c>
      <c r="AM744" s="1">
        <v>50</v>
      </c>
      <c r="AN744" s="1" t="s">
        <v>3316</v>
      </c>
      <c r="AO744" s="21" t="s">
        <v>3262</v>
      </c>
      <c r="AP744" s="21" t="s">
        <v>3263</v>
      </c>
      <c r="AQ744" s="21" t="s">
        <v>3258</v>
      </c>
    </row>
    <row r="745" spans="1:44" x14ac:dyDescent="0.3">
      <c r="A745" t="s">
        <v>6110</v>
      </c>
      <c r="B745" s="18">
        <v>657</v>
      </c>
      <c r="C745" s="18"/>
      <c r="D745" s="18">
        <v>49</v>
      </c>
      <c r="E745" s="18"/>
      <c r="F745" s="18"/>
      <c r="G745" s="18"/>
      <c r="H745" s="19">
        <v>42913.604166666664</v>
      </c>
      <c r="I745" s="7"/>
      <c r="J745" s="1" t="s">
        <v>3</v>
      </c>
      <c r="K745" s="1" t="s">
        <v>1723</v>
      </c>
      <c r="L745" t="s">
        <v>6099</v>
      </c>
      <c r="M745" s="1" t="s">
        <v>6106</v>
      </c>
      <c r="N745" s="1" t="s">
        <v>411</v>
      </c>
      <c r="O745" s="1" t="str">
        <f t="shared" si="69"/>
        <v>WD49_std_2D [deg]</v>
      </c>
      <c r="Y745" s="59" t="s">
        <v>4815</v>
      </c>
      <c r="AF745"/>
      <c r="AI745" s="1">
        <v>652261.80000000005</v>
      </c>
      <c r="AJ745" s="1">
        <v>5772996.2999999998</v>
      </c>
      <c r="AN745" s="1" t="s">
        <v>3316</v>
      </c>
      <c r="AO745" s="21" t="s">
        <v>3262</v>
      </c>
      <c r="AP745" s="21" t="s">
        <v>3263</v>
      </c>
      <c r="AQ745" s="21"/>
    </row>
    <row r="746" spans="1:44" x14ac:dyDescent="0.3">
      <c r="A746" s="18" t="s">
        <v>6111</v>
      </c>
      <c r="B746" s="18">
        <v>658</v>
      </c>
      <c r="C746" s="18"/>
      <c r="D746" s="18">
        <v>49</v>
      </c>
      <c r="E746" s="18"/>
      <c r="F746" s="18"/>
      <c r="G746" s="18"/>
      <c r="H746" s="19">
        <v>42913.604166666664</v>
      </c>
      <c r="I746" s="7"/>
      <c r="J746" s="1" t="s">
        <v>3</v>
      </c>
      <c r="K746" s="1" t="s">
        <v>1723</v>
      </c>
      <c r="L746" t="s">
        <v>6100</v>
      </c>
      <c r="M746" s="1" t="s">
        <v>6107</v>
      </c>
      <c r="O746" s="1" t="str">
        <f t="shared" si="69"/>
        <v>WS49_diag_2D []</v>
      </c>
      <c r="Y746" s="59" t="s">
        <v>4815</v>
      </c>
      <c r="AF746"/>
      <c r="AI746" s="1">
        <v>652261.80000000005</v>
      </c>
      <c r="AJ746" s="1">
        <v>5772996.2999999998</v>
      </c>
      <c r="AN746" s="1" t="s">
        <v>3316</v>
      </c>
      <c r="AO746" s="21" t="s">
        <v>3262</v>
      </c>
      <c r="AP746" s="21" t="s">
        <v>3263</v>
      </c>
      <c r="AQ746" s="21"/>
    </row>
    <row r="747" spans="1:44" ht="28.8" x14ac:dyDescent="0.3">
      <c r="A747" s="3" t="s">
        <v>6112</v>
      </c>
      <c r="B747" s="18">
        <v>659</v>
      </c>
      <c r="C747" s="18"/>
      <c r="D747" s="18">
        <v>49</v>
      </c>
      <c r="E747" s="18"/>
      <c r="F747" s="18"/>
      <c r="G747" s="18"/>
      <c r="H747" s="19">
        <v>42913.604166666664</v>
      </c>
      <c r="I747" s="7"/>
      <c r="J747" s="1" t="s">
        <v>3</v>
      </c>
      <c r="K747" s="1" t="s">
        <v>1723</v>
      </c>
      <c r="L747" t="s">
        <v>6101</v>
      </c>
      <c r="M747" t="s">
        <v>6101</v>
      </c>
      <c r="N747" s="1" t="s">
        <v>173</v>
      </c>
      <c r="O747" s="1" t="str">
        <f t="shared" si="69"/>
        <v>PARBF5 [umol/m**2 s]</v>
      </c>
      <c r="P747" t="s">
        <v>6882</v>
      </c>
      <c r="Y747" s="59" t="s">
        <v>4815</v>
      </c>
      <c r="AB747" s="1">
        <v>-20</v>
      </c>
      <c r="AC747" s="1">
        <v>2500</v>
      </c>
      <c r="AD747" s="1">
        <v>0</v>
      </c>
      <c r="AF747"/>
      <c r="AG747" s="1" t="s">
        <v>1758</v>
      </c>
      <c r="AI747" s="1">
        <v>652261.80000000005</v>
      </c>
      <c r="AJ747" s="1">
        <v>5772996.2999999998</v>
      </c>
      <c r="AL747" s="1">
        <v>20</v>
      </c>
      <c r="AM747" s="1">
        <v>50</v>
      </c>
      <c r="AN747" s="1" t="s">
        <v>3316</v>
      </c>
      <c r="AO747" s="21" t="s">
        <v>3262</v>
      </c>
      <c r="AP747" s="21" t="s">
        <v>3263</v>
      </c>
      <c r="AQ747" s="21" t="s">
        <v>3258</v>
      </c>
    </row>
    <row r="748" spans="1:44" ht="28.8" x14ac:dyDescent="0.3">
      <c r="A748" s="3" t="s">
        <v>6113</v>
      </c>
      <c r="B748" s="18">
        <v>660</v>
      </c>
      <c r="C748" s="18"/>
      <c r="D748" s="18">
        <v>49</v>
      </c>
      <c r="E748" s="18"/>
      <c r="F748" s="18"/>
      <c r="G748" s="18"/>
      <c r="H748" s="19">
        <v>42913.604166666664</v>
      </c>
      <c r="I748" s="7"/>
      <c r="J748" s="1" t="s">
        <v>3</v>
      </c>
      <c r="K748" s="1" t="s">
        <v>1723</v>
      </c>
      <c r="L748" t="s">
        <v>6102</v>
      </c>
      <c r="M748" t="s">
        <v>6102</v>
      </c>
      <c r="N748" s="1" t="s">
        <v>173</v>
      </c>
      <c r="O748" s="1" t="str">
        <f t="shared" si="69"/>
        <v>PARdiff [umol/m**2 s]</v>
      </c>
      <c r="P748" t="s">
        <v>6879</v>
      </c>
      <c r="W748" s="1" t="s">
        <v>4458</v>
      </c>
      <c r="X748" s="1" t="s">
        <v>7069</v>
      </c>
      <c r="Y748" s="59" t="s">
        <v>4815</v>
      </c>
      <c r="AF748"/>
      <c r="AI748" s="1">
        <v>652261.80000000005</v>
      </c>
      <c r="AJ748" s="1">
        <v>5772996.2999999998</v>
      </c>
      <c r="AL748" s="1">
        <v>20</v>
      </c>
      <c r="AM748" s="1">
        <v>50</v>
      </c>
      <c r="AN748" s="1" t="s">
        <v>3316</v>
      </c>
      <c r="AO748" s="21" t="s">
        <v>3262</v>
      </c>
      <c r="AP748" s="21" t="s">
        <v>3263</v>
      </c>
      <c r="AQ748" s="21" t="s">
        <v>3258</v>
      </c>
    </row>
    <row r="749" spans="1:44" x14ac:dyDescent="0.3">
      <c r="A749" s="18" t="s">
        <v>6114</v>
      </c>
      <c r="B749" s="18">
        <v>661</v>
      </c>
      <c r="C749" s="18"/>
      <c r="D749" s="18">
        <v>49</v>
      </c>
      <c r="E749" s="18"/>
      <c r="F749" s="18"/>
      <c r="G749" s="18"/>
      <c r="H749" s="19">
        <v>42913.604166666664</v>
      </c>
      <c r="I749" s="7"/>
      <c r="J749" s="1" t="s">
        <v>3</v>
      </c>
      <c r="K749" s="1" t="s">
        <v>1723</v>
      </c>
      <c r="L749" t="s">
        <v>6103</v>
      </c>
      <c r="M749" t="s">
        <v>6103</v>
      </c>
      <c r="O749" s="1" t="str">
        <f t="shared" si="69"/>
        <v>SunStatBF5 []</v>
      </c>
      <c r="Y749" s="59" t="s">
        <v>4815</v>
      </c>
      <c r="AF749"/>
      <c r="AI749" s="1">
        <v>652261.80000000005</v>
      </c>
      <c r="AJ749" s="1">
        <v>5772996.2999999998</v>
      </c>
      <c r="AN749" s="1" t="s">
        <v>3316</v>
      </c>
      <c r="AO749" s="21" t="s">
        <v>3262</v>
      </c>
      <c r="AP749" s="21" t="s">
        <v>3263</v>
      </c>
      <c r="AQ749" s="21"/>
    </row>
    <row r="750" spans="1:44" ht="40.200000000000003" x14ac:dyDescent="0.3">
      <c r="A750" s="18" t="s">
        <v>2636</v>
      </c>
      <c r="B750" s="18">
        <v>662</v>
      </c>
      <c r="C750" s="18"/>
      <c r="D750" s="18">
        <v>49</v>
      </c>
      <c r="E750" s="18"/>
      <c r="F750" s="18"/>
      <c r="G750" s="18"/>
      <c r="H750" s="19">
        <v>42900.527777777781</v>
      </c>
      <c r="I750" s="7"/>
      <c r="J750" s="1" t="s">
        <v>6115</v>
      </c>
      <c r="K750" s="1" t="s">
        <v>6117</v>
      </c>
      <c r="L750" s="1" t="s">
        <v>192</v>
      </c>
      <c r="M750" s="1" t="s">
        <v>192</v>
      </c>
      <c r="N750" s="1" t="s">
        <v>15</v>
      </c>
      <c r="O750" s="1" t="str">
        <f t="shared" ref="O750:O772" si="71">CONCATENATE(M750," [",N750,"]")</f>
        <v>Trad50n [degC]</v>
      </c>
      <c r="Q750" s="57" t="s">
        <v>4751</v>
      </c>
      <c r="R750" s="81" t="s">
        <v>7071</v>
      </c>
      <c r="S750" s="46" t="s">
        <v>4403</v>
      </c>
      <c r="T750" s="46"/>
      <c r="U750" t="s">
        <v>4433</v>
      </c>
      <c r="V750" s="1" t="s">
        <v>4543</v>
      </c>
      <c r="X750" s="1" t="s">
        <v>4534</v>
      </c>
      <c r="Y750" s="59" t="s">
        <v>4815</v>
      </c>
      <c r="AB750" s="1">
        <v>-35</v>
      </c>
      <c r="AC750" s="1">
        <v>50</v>
      </c>
      <c r="AG750" s="1" t="s">
        <v>3319</v>
      </c>
      <c r="AI750" s="1">
        <v>652261.80000000005</v>
      </c>
      <c r="AJ750" s="1">
        <v>5772996.2999999998</v>
      </c>
      <c r="AL750" s="1">
        <v>20</v>
      </c>
      <c r="AM750" s="1">
        <v>50</v>
      </c>
      <c r="AN750" s="1" t="s">
        <v>3316</v>
      </c>
      <c r="AO750" s="21" t="s">
        <v>3262</v>
      </c>
      <c r="AP750" s="21" t="s">
        <v>3263</v>
      </c>
      <c r="AQ750" s="21" t="s">
        <v>3258</v>
      </c>
      <c r="AR750" s="21" t="s">
        <v>3664</v>
      </c>
    </row>
    <row r="751" spans="1:44" ht="40.200000000000003" x14ac:dyDescent="0.3">
      <c r="A751" s="18" t="s">
        <v>2637</v>
      </c>
      <c r="B751" s="18">
        <v>663</v>
      </c>
      <c r="C751" s="18"/>
      <c r="D751" s="18">
        <v>49</v>
      </c>
      <c r="E751" s="18"/>
      <c r="F751" s="18"/>
      <c r="G751" s="18"/>
      <c r="H751" s="19">
        <v>42900.527777777781</v>
      </c>
      <c r="I751" s="7"/>
      <c r="J751" s="1" t="s">
        <v>6115</v>
      </c>
      <c r="K751" s="1" t="s">
        <v>6117</v>
      </c>
      <c r="L751" s="1" t="s">
        <v>193</v>
      </c>
      <c r="M751" s="1" t="s">
        <v>193</v>
      </c>
      <c r="N751" s="1" t="s">
        <v>15</v>
      </c>
      <c r="O751" s="1" t="str">
        <f t="shared" si="71"/>
        <v>Trad50s [degC]</v>
      </c>
      <c r="Q751" s="57" t="s">
        <v>4752</v>
      </c>
      <c r="R751" s="81" t="s">
        <v>7071</v>
      </c>
      <c r="S751" s="46" t="s">
        <v>4403</v>
      </c>
      <c r="T751" s="46"/>
      <c r="U751" t="s">
        <v>4433</v>
      </c>
      <c r="V751" s="1" t="s">
        <v>4543</v>
      </c>
      <c r="X751" s="1" t="s">
        <v>4535</v>
      </c>
      <c r="Y751" s="59" t="s">
        <v>4815</v>
      </c>
      <c r="AB751" s="1">
        <v>-35</v>
      </c>
      <c r="AC751" s="1">
        <v>50</v>
      </c>
      <c r="AG751" s="1" t="s">
        <v>3320</v>
      </c>
      <c r="AI751" s="1">
        <v>652261.80000000005</v>
      </c>
      <c r="AJ751" s="1">
        <v>5772996.2999999998</v>
      </c>
      <c r="AL751" s="1">
        <v>20</v>
      </c>
      <c r="AM751" s="1">
        <v>50</v>
      </c>
      <c r="AN751" s="1" t="s">
        <v>3316</v>
      </c>
      <c r="AO751" s="21" t="s">
        <v>3262</v>
      </c>
      <c r="AP751" s="21" t="s">
        <v>3263</v>
      </c>
      <c r="AQ751" s="21" t="s">
        <v>3258</v>
      </c>
      <c r="AR751" s="21" t="s">
        <v>3664</v>
      </c>
    </row>
    <row r="752" spans="1:44" ht="15.6" x14ac:dyDescent="0.3">
      <c r="A752" t="s">
        <v>6445</v>
      </c>
      <c r="B752" s="18"/>
      <c r="C752" s="18"/>
      <c r="D752" s="1">
        <v>49</v>
      </c>
      <c r="H752" s="19">
        <v>42900.527777777781</v>
      </c>
      <c r="I752" s="7"/>
      <c r="J752" s="1" t="s">
        <v>6115</v>
      </c>
      <c r="K752" s="1" t="s">
        <v>6117</v>
      </c>
      <c r="L752" t="s">
        <v>6035</v>
      </c>
      <c r="M752" t="s">
        <v>6448</v>
      </c>
      <c r="N752" t="s">
        <v>15</v>
      </c>
      <c r="O752" s="1" t="str">
        <f t="shared" si="71"/>
        <v>T7_Ptemp [degC]</v>
      </c>
      <c r="Q752" s="1" t="s">
        <v>7075</v>
      </c>
      <c r="R752" s="81" t="s">
        <v>7071</v>
      </c>
      <c r="S752" s="46" t="s">
        <v>4406</v>
      </c>
      <c r="T752" s="46" t="s">
        <v>4538</v>
      </c>
      <c r="U752" s="46" t="s">
        <v>4407</v>
      </c>
      <c r="V752" s="1" t="s">
        <v>4543</v>
      </c>
      <c r="X752" s="1" t="s">
        <v>7078</v>
      </c>
      <c r="Y752" s="59" t="s">
        <v>4815</v>
      </c>
      <c r="AB752" s="1">
        <v>-20</v>
      </c>
      <c r="AC752" s="1">
        <v>50</v>
      </c>
      <c r="AI752" s="1">
        <v>652261.80000000005</v>
      </c>
      <c r="AJ752" s="1">
        <v>5772996.2999999998</v>
      </c>
      <c r="AN752" s="1" t="s">
        <v>3316</v>
      </c>
      <c r="AO752" s="21" t="s">
        <v>3262</v>
      </c>
      <c r="AP752" s="21" t="s">
        <v>3263</v>
      </c>
      <c r="AQ752" s="21" t="s">
        <v>3258</v>
      </c>
    </row>
    <row r="753" spans="1:45" ht="15.6" x14ac:dyDescent="0.3">
      <c r="A753" t="s">
        <v>6446</v>
      </c>
      <c r="B753" s="18"/>
      <c r="C753" s="18"/>
      <c r="D753" s="1">
        <v>49</v>
      </c>
      <c r="H753" s="19">
        <v>42900.527777777781</v>
      </c>
      <c r="I753" s="7"/>
      <c r="J753" s="1" t="s">
        <v>6115</v>
      </c>
      <c r="K753" s="1" t="s">
        <v>6117</v>
      </c>
      <c r="L753" t="s">
        <v>164</v>
      </c>
      <c r="M753" s="1" t="s">
        <v>6447</v>
      </c>
      <c r="N753" t="s">
        <v>160</v>
      </c>
      <c r="O753" s="1" t="str">
        <f t="shared" si="71"/>
        <v>T7_Voltage [V]</v>
      </c>
      <c r="Q753" s="1" t="s">
        <v>7076</v>
      </c>
      <c r="R753" s="81" t="s">
        <v>7071</v>
      </c>
      <c r="S753" s="46" t="s">
        <v>4406</v>
      </c>
      <c r="T753" s="46" t="s">
        <v>4538</v>
      </c>
      <c r="U753" s="46" t="s">
        <v>4409</v>
      </c>
      <c r="V753" s="1" t="s">
        <v>4543</v>
      </c>
      <c r="X753" s="1" t="s">
        <v>7078</v>
      </c>
      <c r="Y753" s="59" t="s">
        <v>4815</v>
      </c>
      <c r="AB753" s="1">
        <v>11</v>
      </c>
      <c r="AC753" s="1">
        <v>14.5</v>
      </c>
      <c r="AI753" s="1">
        <v>652261.80000000005</v>
      </c>
      <c r="AJ753" s="1">
        <v>5772996.2999999998</v>
      </c>
      <c r="AN753" s="1" t="s">
        <v>3316</v>
      </c>
      <c r="AO753" s="21" t="s">
        <v>3262</v>
      </c>
      <c r="AP753" s="21" t="s">
        <v>3263</v>
      </c>
      <c r="AQ753" s="21" t="s">
        <v>3258</v>
      </c>
    </row>
    <row r="754" spans="1:45" ht="40.200000000000003" x14ac:dyDescent="0.3">
      <c r="A754" t="s">
        <v>6952</v>
      </c>
      <c r="B754" s="18"/>
      <c r="C754" t="s">
        <v>6959</v>
      </c>
      <c r="D754" s="1">
        <v>45</v>
      </c>
      <c r="H754" s="19">
        <v>43558.604166666664</v>
      </c>
      <c r="I754" s="7"/>
      <c r="J754" s="1" t="s">
        <v>6115</v>
      </c>
      <c r="K754" s="1" t="s">
        <v>6117</v>
      </c>
      <c r="L754" t="s">
        <v>6940</v>
      </c>
      <c r="M754" t="s">
        <v>6945</v>
      </c>
      <c r="N754" t="s">
        <v>15</v>
      </c>
      <c r="O754" s="1" t="str">
        <f t="shared" si="71"/>
        <v>Tair45HMP [degC]</v>
      </c>
      <c r="P754" s="1" t="s">
        <v>6872</v>
      </c>
      <c r="Q754" s="1" t="s">
        <v>7073</v>
      </c>
      <c r="R754" s="81" t="s">
        <v>7071</v>
      </c>
      <c r="S754" s="46" t="s">
        <v>4403</v>
      </c>
      <c r="U754" s="46" t="s">
        <v>4431</v>
      </c>
      <c r="V754" s="1" t="s">
        <v>4543</v>
      </c>
      <c r="X754" s="1" t="s">
        <v>4540</v>
      </c>
      <c r="Y754" s="59" t="s">
        <v>4815</v>
      </c>
      <c r="AB754" s="1">
        <v>-35</v>
      </c>
      <c r="AC754" s="1">
        <v>50</v>
      </c>
      <c r="AG754" t="s">
        <v>6955</v>
      </c>
      <c r="AI754" s="1">
        <v>652261.80000000005</v>
      </c>
      <c r="AJ754" s="1">
        <v>5772996.2999999998</v>
      </c>
      <c r="AL754">
        <v>20</v>
      </c>
      <c r="AM754">
        <v>50</v>
      </c>
      <c r="AN754" s="1" t="s">
        <v>3316</v>
      </c>
      <c r="AO754" s="21" t="s">
        <v>3262</v>
      </c>
      <c r="AP754" s="21" t="s">
        <v>3263</v>
      </c>
      <c r="AQ754" s="21" t="s">
        <v>3258</v>
      </c>
      <c r="AR754" s="21" t="s">
        <v>6957</v>
      </c>
      <c r="AS754" s="21" t="s">
        <v>4635</v>
      </c>
    </row>
    <row r="755" spans="1:45" ht="40.200000000000003" x14ac:dyDescent="0.3">
      <c r="A755" t="s">
        <v>6953</v>
      </c>
      <c r="B755" s="18"/>
      <c r="C755" t="s">
        <v>6959</v>
      </c>
      <c r="D755" s="1">
        <v>45</v>
      </c>
      <c r="H755" s="19">
        <v>43558.604166666664</v>
      </c>
      <c r="I755" s="7"/>
      <c r="J755" s="1" t="s">
        <v>6115</v>
      </c>
      <c r="K755" s="1" t="s">
        <v>6117</v>
      </c>
      <c r="L755" t="s">
        <v>6941</v>
      </c>
      <c r="M755" t="s">
        <v>6946</v>
      </c>
      <c r="N755" s="1" t="s">
        <v>5</v>
      </c>
      <c r="O755" s="1" t="str">
        <f t="shared" si="71"/>
        <v>RH45HMP [%]</v>
      </c>
      <c r="P755" s="1" t="s">
        <v>4558</v>
      </c>
      <c r="Q755" s="1" t="s">
        <v>7072</v>
      </c>
      <c r="R755" s="81" t="s">
        <v>7071</v>
      </c>
      <c r="S755" s="46" t="s">
        <v>4403</v>
      </c>
      <c r="U755" s="46" t="s">
        <v>4432</v>
      </c>
      <c r="V755" s="1" t="s">
        <v>4543</v>
      </c>
      <c r="X755" s="1" t="s">
        <v>4540</v>
      </c>
      <c r="Y755" s="59" t="s">
        <v>4815</v>
      </c>
      <c r="AB755" s="1">
        <v>0</v>
      </c>
      <c r="AC755" s="1">
        <v>105</v>
      </c>
      <c r="AG755" t="s">
        <v>6956</v>
      </c>
      <c r="AI755" s="1">
        <v>652261.80000000005</v>
      </c>
      <c r="AJ755" s="1">
        <v>5772996.2999999998</v>
      </c>
      <c r="AL755">
        <v>20</v>
      </c>
      <c r="AM755">
        <v>50</v>
      </c>
      <c r="AN755" s="1" t="s">
        <v>3316</v>
      </c>
      <c r="AO755" s="21" t="s">
        <v>3262</v>
      </c>
      <c r="AP755" s="21" t="s">
        <v>3263</v>
      </c>
      <c r="AQ755" s="21" t="s">
        <v>3258</v>
      </c>
      <c r="AR755" s="21" t="s">
        <v>6957</v>
      </c>
      <c r="AS755" s="21" t="s">
        <v>4635</v>
      </c>
    </row>
    <row r="756" spans="1:45" ht="40.200000000000003" x14ac:dyDescent="0.3">
      <c r="A756" t="s">
        <v>6954</v>
      </c>
      <c r="B756" s="18"/>
      <c r="C756" t="s">
        <v>6960</v>
      </c>
      <c r="D756" s="1">
        <v>45</v>
      </c>
      <c r="H756" s="19">
        <v>43558.604166666664</v>
      </c>
      <c r="I756" s="7"/>
      <c r="J756" s="1" t="s">
        <v>6115</v>
      </c>
      <c r="K756" s="1" t="s">
        <v>6117</v>
      </c>
      <c r="L756" t="s">
        <v>6942</v>
      </c>
      <c r="M756" t="s">
        <v>6947</v>
      </c>
      <c r="N756" t="s">
        <v>15</v>
      </c>
      <c r="O756" s="1" t="str">
        <f t="shared" si="71"/>
        <v>Tair45PT [degC]</v>
      </c>
      <c r="P756" s="72" t="s">
        <v>6857</v>
      </c>
      <c r="Q756" s="1" t="s">
        <v>7074</v>
      </c>
      <c r="R756" s="81" t="s">
        <v>7071</v>
      </c>
      <c r="S756" s="46" t="s">
        <v>4403</v>
      </c>
      <c r="U756" s="46" t="s">
        <v>4431</v>
      </c>
      <c r="V756" s="1" t="s">
        <v>4543</v>
      </c>
      <c r="X756" s="1" t="s">
        <v>4541</v>
      </c>
      <c r="Y756" s="59" t="s">
        <v>4815</v>
      </c>
      <c r="AB756" s="1">
        <v>-35</v>
      </c>
      <c r="AC756" s="1">
        <v>50</v>
      </c>
      <c r="AG756" t="s">
        <v>6955</v>
      </c>
      <c r="AI756" s="1">
        <v>652261.80000000005</v>
      </c>
      <c r="AJ756" s="1">
        <v>5772996.2999999998</v>
      </c>
      <c r="AL756">
        <v>20</v>
      </c>
      <c r="AM756">
        <v>50</v>
      </c>
      <c r="AN756" s="1" t="s">
        <v>3316</v>
      </c>
      <c r="AO756" s="21" t="s">
        <v>3262</v>
      </c>
      <c r="AP756" s="21" t="s">
        <v>3263</v>
      </c>
      <c r="AQ756" s="21" t="s">
        <v>3258</v>
      </c>
      <c r="AR756" s="21" t="s">
        <v>6958</v>
      </c>
      <c r="AS756" s="21" t="s">
        <v>4635</v>
      </c>
    </row>
    <row r="757" spans="1:45" ht="15.6" x14ac:dyDescent="0.3">
      <c r="A757" t="s">
        <v>6950</v>
      </c>
      <c r="B757" s="18"/>
      <c r="C757" s="18"/>
      <c r="D757" s="1">
        <v>45</v>
      </c>
      <c r="H757" s="19">
        <v>43558.604166666664</v>
      </c>
      <c r="I757" s="7"/>
      <c r="J757" s="1" t="s">
        <v>6115</v>
      </c>
      <c r="K757" s="1" t="s">
        <v>6117</v>
      </c>
      <c r="L757" t="s">
        <v>6943</v>
      </c>
      <c r="M757" t="s">
        <v>6948</v>
      </c>
      <c r="N757" t="s">
        <v>3314</v>
      </c>
      <c r="O757" s="1" t="str">
        <f t="shared" si="71"/>
        <v>HMPFan45 [r per interval]</v>
      </c>
      <c r="Q757" s="1" t="s">
        <v>7077</v>
      </c>
      <c r="R757" s="81" t="s">
        <v>7071</v>
      </c>
      <c r="S757" s="46" t="s">
        <v>4406</v>
      </c>
      <c r="T757" s="46" t="s">
        <v>4538</v>
      </c>
      <c r="U757" s="46" t="s">
        <v>4428</v>
      </c>
      <c r="V757" s="1" t="s">
        <v>4543</v>
      </c>
      <c r="X757" s="1" t="s">
        <v>4540</v>
      </c>
      <c r="Y757" s="59" t="s">
        <v>4815</v>
      </c>
      <c r="AI757" s="1">
        <v>652261.80000000005</v>
      </c>
      <c r="AJ757" s="1">
        <v>5772996.2999999998</v>
      </c>
      <c r="AN757" s="1" t="s">
        <v>3316</v>
      </c>
      <c r="AO757" s="21" t="s">
        <v>3262</v>
      </c>
      <c r="AP757" s="21" t="s">
        <v>3263</v>
      </c>
      <c r="AQ757" s="21"/>
    </row>
    <row r="758" spans="1:45" ht="15.6" x14ac:dyDescent="0.3">
      <c r="A758" t="s">
        <v>6951</v>
      </c>
      <c r="B758" s="18"/>
      <c r="C758" s="18"/>
      <c r="D758" s="1">
        <v>45</v>
      </c>
      <c r="H758" s="19">
        <v>43558.604166666664</v>
      </c>
      <c r="I758" s="7"/>
      <c r="J758" s="1" t="s">
        <v>6115</v>
      </c>
      <c r="K758" s="1" t="s">
        <v>6117</v>
      </c>
      <c r="L758" t="s">
        <v>6944</v>
      </c>
      <c r="M758" t="s">
        <v>6949</v>
      </c>
      <c r="N758" t="s">
        <v>3314</v>
      </c>
      <c r="O758" s="1" t="str">
        <f t="shared" si="71"/>
        <v>PTFan45 [r per interval]</v>
      </c>
      <c r="Q758" s="1" t="s">
        <v>7079</v>
      </c>
      <c r="R758" s="81" t="s">
        <v>7071</v>
      </c>
      <c r="S758" s="46" t="s">
        <v>4406</v>
      </c>
      <c r="T758" s="46" t="s">
        <v>4538</v>
      </c>
      <c r="U758" s="46" t="s">
        <v>4428</v>
      </c>
      <c r="V758" s="1" t="s">
        <v>4543</v>
      </c>
      <c r="X758" s="1" t="s">
        <v>4541</v>
      </c>
      <c r="Y758" s="59" t="s">
        <v>4815</v>
      </c>
      <c r="AI758" s="1">
        <v>652261.80000000005</v>
      </c>
      <c r="AJ758" s="1">
        <v>5772996.2999999998</v>
      </c>
      <c r="AN758" s="1" t="s">
        <v>3316</v>
      </c>
      <c r="AO758" s="21" t="s">
        <v>3262</v>
      </c>
      <c r="AP758" s="21" t="s">
        <v>3263</v>
      </c>
      <c r="AQ758" s="21"/>
    </row>
    <row r="759" spans="1:45" ht="15.6" x14ac:dyDescent="0.3">
      <c r="A759" t="s">
        <v>7099</v>
      </c>
      <c r="B759" s="18"/>
      <c r="C759" s="18" t="s">
        <v>7088</v>
      </c>
      <c r="D759" s="1">
        <v>49</v>
      </c>
      <c r="F759"/>
      <c r="H759" s="19">
        <v>43649.736111111109</v>
      </c>
      <c r="I759" s="7"/>
      <c r="J759" s="1" t="s">
        <v>6115</v>
      </c>
      <c r="K759" s="1" t="s">
        <v>6117</v>
      </c>
      <c r="L759" t="s">
        <v>7084</v>
      </c>
      <c r="M759" t="s">
        <v>7089</v>
      </c>
      <c r="N759" t="s">
        <v>7090</v>
      </c>
      <c r="O759" s="1" t="str">
        <f t="shared" si="71"/>
        <v>Irradiance_663.4 [W/m**2/sr]</v>
      </c>
      <c r="R759" s="81"/>
      <c r="S759" s="46"/>
      <c r="T759" s="46"/>
      <c r="U759" s="46"/>
      <c r="Y759" s="59" t="s">
        <v>4815</v>
      </c>
      <c r="AH759" t="s">
        <v>7098</v>
      </c>
      <c r="AI759" s="1">
        <v>652261.80000000005</v>
      </c>
      <c r="AJ759" s="1">
        <v>5772996.2999999998</v>
      </c>
      <c r="AN759" s="1" t="s">
        <v>3316</v>
      </c>
      <c r="AO759" s="21" t="s">
        <v>3262</v>
      </c>
      <c r="AP759" s="21" t="s">
        <v>3263</v>
      </c>
      <c r="AQ759" s="21"/>
    </row>
    <row r="760" spans="1:45" ht="15.6" x14ac:dyDescent="0.3">
      <c r="A760" t="s">
        <v>7100</v>
      </c>
      <c r="B760" s="18"/>
      <c r="C760" s="18" t="s">
        <v>7088</v>
      </c>
      <c r="D760" s="1">
        <v>49</v>
      </c>
      <c r="F760"/>
      <c r="H760" s="19">
        <v>43649.736111111109</v>
      </c>
      <c r="I760" s="7"/>
      <c r="J760" s="1" t="s">
        <v>6115</v>
      </c>
      <c r="K760" s="1" t="s">
        <v>6117</v>
      </c>
      <c r="L760" t="s">
        <v>7085</v>
      </c>
      <c r="M760" t="s">
        <v>7091</v>
      </c>
      <c r="N760" t="s">
        <v>7090</v>
      </c>
      <c r="O760" s="1" t="str">
        <f t="shared" si="71"/>
        <v>Irradiance_709.6 [W/m**2/sr]</v>
      </c>
      <c r="R760" s="81"/>
      <c r="S760" s="46"/>
      <c r="T760" s="46"/>
      <c r="U760" s="46"/>
      <c r="Y760" s="59" t="s">
        <v>4815</v>
      </c>
      <c r="AH760" t="s">
        <v>7098</v>
      </c>
      <c r="AI760" s="1">
        <v>652261.80000000005</v>
      </c>
      <c r="AJ760" s="1">
        <v>5772996.2999999998</v>
      </c>
      <c r="AN760" s="1" t="s">
        <v>3316</v>
      </c>
      <c r="AO760" s="21" t="s">
        <v>3262</v>
      </c>
      <c r="AP760" s="21" t="s">
        <v>3263</v>
      </c>
      <c r="AQ760" s="21"/>
    </row>
    <row r="761" spans="1:45" ht="15.6" x14ac:dyDescent="0.3">
      <c r="A761" t="s">
        <v>7101</v>
      </c>
      <c r="B761" s="18"/>
      <c r="C761" s="18" t="s">
        <v>7088</v>
      </c>
      <c r="D761" s="1">
        <v>49</v>
      </c>
      <c r="F761"/>
      <c r="H761" s="19">
        <v>43649.736111111109</v>
      </c>
      <c r="I761" s="7"/>
      <c r="J761" s="1" t="s">
        <v>6115</v>
      </c>
      <c r="K761" s="1" t="s">
        <v>6117</v>
      </c>
      <c r="L761" t="s">
        <v>7086</v>
      </c>
      <c r="M761" t="s">
        <v>7092</v>
      </c>
      <c r="N761" t="s">
        <v>7090</v>
      </c>
      <c r="O761" s="1" t="str">
        <f t="shared" si="71"/>
        <v>Irradiance_739.7 [W/m**2/sr]</v>
      </c>
      <c r="R761" s="81"/>
      <c r="S761" s="46"/>
      <c r="T761" s="46"/>
      <c r="U761" s="46"/>
      <c r="Y761" s="59" t="s">
        <v>4815</v>
      </c>
      <c r="AH761" t="s">
        <v>7098</v>
      </c>
      <c r="AI761" s="1">
        <v>652261.80000000005</v>
      </c>
      <c r="AJ761" s="1">
        <v>5772996.2999999998</v>
      </c>
      <c r="AN761" s="1" t="s">
        <v>3316</v>
      </c>
      <c r="AO761" s="21" t="s">
        <v>3262</v>
      </c>
      <c r="AP761" s="21" t="s">
        <v>3263</v>
      </c>
      <c r="AQ761" s="21"/>
    </row>
    <row r="762" spans="1:45" ht="15.6" x14ac:dyDescent="0.3">
      <c r="A762" t="s">
        <v>7102</v>
      </c>
      <c r="B762" s="18"/>
      <c r="C762" s="18" t="s">
        <v>7088</v>
      </c>
      <c r="D762" s="1">
        <v>49</v>
      </c>
      <c r="F762"/>
      <c r="H762" s="19">
        <v>43649.736111111109</v>
      </c>
      <c r="I762" s="7"/>
      <c r="J762" s="1" t="s">
        <v>6115</v>
      </c>
      <c r="K762" s="1" t="s">
        <v>6117</v>
      </c>
      <c r="L762" t="s">
        <v>7087</v>
      </c>
      <c r="M762" t="s">
        <v>7093</v>
      </c>
      <c r="N762" t="s">
        <v>7090</v>
      </c>
      <c r="O762" s="1" t="str">
        <f t="shared" si="71"/>
        <v>Irradiance_860.1 [W/m**2/sr]</v>
      </c>
      <c r="R762" s="81"/>
      <c r="S762" s="46"/>
      <c r="T762" s="46"/>
      <c r="U762" s="46"/>
      <c r="Y762" s="59" t="s">
        <v>4815</v>
      </c>
      <c r="AH762" t="s">
        <v>7098</v>
      </c>
      <c r="AI762" s="1">
        <v>652261.80000000005</v>
      </c>
      <c r="AJ762" s="1">
        <v>5772996.2999999998</v>
      </c>
      <c r="AN762" s="1" t="s">
        <v>3316</v>
      </c>
      <c r="AO762" s="21" t="s">
        <v>3262</v>
      </c>
      <c r="AP762" s="21" t="s">
        <v>3263</v>
      </c>
      <c r="AQ762" s="21"/>
    </row>
    <row r="763" spans="1:45" ht="15.6" x14ac:dyDescent="0.3">
      <c r="A763" t="s">
        <v>7103</v>
      </c>
      <c r="B763" s="18"/>
      <c r="C763" s="18" t="s">
        <v>7088</v>
      </c>
      <c r="D763" s="1">
        <v>49</v>
      </c>
      <c r="F763"/>
      <c r="H763" s="19">
        <v>43649.736111111109</v>
      </c>
      <c r="I763" s="7"/>
      <c r="J763" s="1" t="s">
        <v>6115</v>
      </c>
      <c r="K763" s="1" t="s">
        <v>6117</v>
      </c>
      <c r="L763" t="s">
        <v>7080</v>
      </c>
      <c r="M763" t="s">
        <v>7094</v>
      </c>
      <c r="N763" t="s">
        <v>7090</v>
      </c>
      <c r="O763" s="1" t="str">
        <f t="shared" si="71"/>
        <v>Radiance_663.4 [W/m**2/sr]</v>
      </c>
      <c r="R763" s="81"/>
      <c r="S763" s="46"/>
      <c r="T763" s="46"/>
      <c r="U763" s="46"/>
      <c r="Y763" s="59" t="s">
        <v>4815</v>
      </c>
      <c r="AH763" t="s">
        <v>7098</v>
      </c>
      <c r="AI763" s="1">
        <v>652261.80000000005</v>
      </c>
      <c r="AJ763" s="1">
        <v>5772996.2999999998</v>
      </c>
      <c r="AN763" s="1" t="s">
        <v>3316</v>
      </c>
      <c r="AO763" s="21" t="s">
        <v>3262</v>
      </c>
      <c r="AP763" s="21" t="s">
        <v>3263</v>
      </c>
      <c r="AQ763" s="21"/>
    </row>
    <row r="764" spans="1:45" ht="15.6" x14ac:dyDescent="0.3">
      <c r="A764" t="s">
        <v>7104</v>
      </c>
      <c r="B764" s="18"/>
      <c r="C764" s="18" t="s">
        <v>7088</v>
      </c>
      <c r="D764" s="1">
        <v>49</v>
      </c>
      <c r="F764"/>
      <c r="H764" s="19">
        <v>43649.736111111109</v>
      </c>
      <c r="I764" s="7"/>
      <c r="J764" s="1" t="s">
        <v>6115</v>
      </c>
      <c r="K764" s="1" t="s">
        <v>6117</v>
      </c>
      <c r="L764" t="s">
        <v>7081</v>
      </c>
      <c r="M764" t="s">
        <v>7095</v>
      </c>
      <c r="N764" t="s">
        <v>7090</v>
      </c>
      <c r="O764" s="1" t="str">
        <f t="shared" si="71"/>
        <v>Radiance_709.6 [W/m**2/sr]</v>
      </c>
      <c r="R764" s="81"/>
      <c r="S764" s="46"/>
      <c r="T764" s="46"/>
      <c r="U764" s="46"/>
      <c r="Y764" s="59" t="s">
        <v>4815</v>
      </c>
      <c r="AH764" t="s">
        <v>7098</v>
      </c>
      <c r="AI764" s="1">
        <v>652261.80000000005</v>
      </c>
      <c r="AJ764" s="1">
        <v>5772996.2999999998</v>
      </c>
      <c r="AN764" s="1" t="s">
        <v>3316</v>
      </c>
      <c r="AO764" s="21" t="s">
        <v>3262</v>
      </c>
      <c r="AP764" s="21" t="s">
        <v>3263</v>
      </c>
      <c r="AQ764" s="21"/>
    </row>
    <row r="765" spans="1:45" ht="15.6" x14ac:dyDescent="0.3">
      <c r="A765" t="s">
        <v>7105</v>
      </c>
      <c r="B765" s="18"/>
      <c r="C765" s="18" t="s">
        <v>7088</v>
      </c>
      <c r="D765" s="1">
        <v>49</v>
      </c>
      <c r="F765"/>
      <c r="H765" s="19">
        <v>43649.736111111109</v>
      </c>
      <c r="I765" s="7"/>
      <c r="J765" s="1" t="s">
        <v>6115</v>
      </c>
      <c r="K765" s="1" t="s">
        <v>6117</v>
      </c>
      <c r="L765" t="s">
        <v>7082</v>
      </c>
      <c r="M765" t="s">
        <v>7096</v>
      </c>
      <c r="N765" t="s">
        <v>7090</v>
      </c>
      <c r="O765" s="1" t="str">
        <f t="shared" si="71"/>
        <v>Radiance_739.7 [W/m**2/sr]</v>
      </c>
      <c r="R765" s="81"/>
      <c r="S765" s="46"/>
      <c r="T765" s="46"/>
      <c r="U765" s="46"/>
      <c r="Y765" s="59" t="s">
        <v>4815</v>
      </c>
      <c r="AH765" t="s">
        <v>7098</v>
      </c>
      <c r="AI765" s="1">
        <v>652261.80000000005</v>
      </c>
      <c r="AJ765" s="1">
        <v>5772996.2999999998</v>
      </c>
      <c r="AN765" s="1" t="s">
        <v>3316</v>
      </c>
      <c r="AO765" s="21" t="s">
        <v>3262</v>
      </c>
      <c r="AP765" s="21" t="s">
        <v>3263</v>
      </c>
      <c r="AQ765" s="21"/>
    </row>
    <row r="766" spans="1:45" ht="15.6" x14ac:dyDescent="0.3">
      <c r="A766" t="s">
        <v>7106</v>
      </c>
      <c r="B766" s="18"/>
      <c r="C766" s="18" t="s">
        <v>7088</v>
      </c>
      <c r="D766" s="1">
        <v>49</v>
      </c>
      <c r="F766"/>
      <c r="H766" s="19">
        <v>43649.736111111109</v>
      </c>
      <c r="I766" s="7"/>
      <c r="J766" s="1" t="s">
        <v>6115</v>
      </c>
      <c r="K766" s="1" t="s">
        <v>6117</v>
      </c>
      <c r="L766" t="s">
        <v>7083</v>
      </c>
      <c r="M766" t="s">
        <v>7097</v>
      </c>
      <c r="N766" t="s">
        <v>7090</v>
      </c>
      <c r="O766" s="1" t="str">
        <f t="shared" si="71"/>
        <v>Radiance_860.1 [W/m**2/sr]</v>
      </c>
      <c r="R766" s="81"/>
      <c r="S766" s="46"/>
      <c r="T766" s="46"/>
      <c r="U766" s="46"/>
      <c r="Y766" s="59" t="s">
        <v>4815</v>
      </c>
      <c r="AH766" t="s">
        <v>7098</v>
      </c>
      <c r="AI766" s="1">
        <v>652261.80000000005</v>
      </c>
      <c r="AJ766" s="1">
        <v>5772996.2999999998</v>
      </c>
      <c r="AN766" s="1" t="s">
        <v>3316</v>
      </c>
      <c r="AO766" s="21" t="s">
        <v>3262</v>
      </c>
      <c r="AP766" s="21" t="s">
        <v>3263</v>
      </c>
      <c r="AQ766" s="21"/>
    </row>
    <row r="767" spans="1:45" x14ac:dyDescent="0.3">
      <c r="A767" s="18" t="s">
        <v>6428</v>
      </c>
      <c r="B767" s="18">
        <v>664</v>
      </c>
      <c r="C767" s="18"/>
      <c r="D767" s="18">
        <v>1.5</v>
      </c>
      <c r="E767" s="18"/>
      <c r="F767" s="18"/>
      <c r="G767" s="18"/>
      <c r="H767" s="19">
        <v>43090.597222222219</v>
      </c>
      <c r="I767" s="7"/>
      <c r="J767" s="1" t="s">
        <v>34</v>
      </c>
      <c r="K767" s="1" t="s">
        <v>1872</v>
      </c>
      <c r="L767" t="s">
        <v>6423</v>
      </c>
      <c r="M767" t="s">
        <v>6423</v>
      </c>
      <c r="O767" s="1" t="str">
        <f t="shared" si="71"/>
        <v>SDI12adr []</v>
      </c>
      <c r="Q767" s="57"/>
      <c r="S767" s="46"/>
      <c r="T767" s="46"/>
      <c r="U767"/>
      <c r="Y767" s="59"/>
      <c r="AI767" s="1">
        <v>652261.80000000005</v>
      </c>
      <c r="AJ767" s="1">
        <v>5772996.2999999998</v>
      </c>
      <c r="AN767" s="1" t="s">
        <v>3316</v>
      </c>
      <c r="AO767" s="21" t="s">
        <v>3262</v>
      </c>
      <c r="AP767" s="21" t="s">
        <v>3263</v>
      </c>
      <c r="AQ767" s="21"/>
      <c r="AR767" s="21"/>
    </row>
    <row r="768" spans="1:45" x14ac:dyDescent="0.3">
      <c r="A768" s="18" t="s">
        <v>6842</v>
      </c>
      <c r="B768" s="18">
        <v>665</v>
      </c>
      <c r="C768" s="18"/>
      <c r="D768" s="18">
        <v>1.5</v>
      </c>
      <c r="E768" s="18"/>
      <c r="F768" s="18"/>
      <c r="G768" s="18"/>
      <c r="H768" s="19">
        <v>43090.625</v>
      </c>
      <c r="I768" s="7"/>
      <c r="J768" s="1" t="s">
        <v>34</v>
      </c>
      <c r="K768" s="1" t="s">
        <v>1872</v>
      </c>
      <c r="L768" t="s">
        <v>6424</v>
      </c>
      <c r="M768" t="s">
        <v>6432</v>
      </c>
      <c r="N768" s="1" t="s">
        <v>50</v>
      </c>
      <c r="O768" s="1" t="str">
        <f t="shared" si="71"/>
        <v>precip_ombro [mm]</v>
      </c>
      <c r="P768" t="s">
        <v>6885</v>
      </c>
      <c r="Q768" s="26" t="s">
        <v>6003</v>
      </c>
      <c r="R768" s="1" t="s">
        <v>5047</v>
      </c>
      <c r="S768" s="46" t="s">
        <v>4403</v>
      </c>
      <c r="T768" s="46"/>
      <c r="U768" t="s">
        <v>4427</v>
      </c>
      <c r="V768" s="1" t="s">
        <v>4545</v>
      </c>
      <c r="Y768" s="59" t="s">
        <v>6886</v>
      </c>
      <c r="AB768" s="1">
        <v>0</v>
      </c>
      <c r="AH768" s="1" t="s">
        <v>6843</v>
      </c>
      <c r="AI768" s="195">
        <v>652242.22239999904</v>
      </c>
      <c r="AJ768" s="195">
        <v>5773031.727</v>
      </c>
      <c r="AL768" s="1">
        <v>20</v>
      </c>
      <c r="AM768" s="1">
        <v>50</v>
      </c>
      <c r="AN768" s="1" t="s">
        <v>3316</v>
      </c>
      <c r="AO768" s="21" t="s">
        <v>3262</v>
      </c>
      <c r="AP768" s="21" t="s">
        <v>3263</v>
      </c>
      <c r="AQ768" s="21" t="s">
        <v>3258</v>
      </c>
      <c r="AR768" s="21"/>
    </row>
    <row r="769" spans="1:44" x14ac:dyDescent="0.3">
      <c r="A769" s="18" t="s">
        <v>6429</v>
      </c>
      <c r="B769" s="18">
        <v>666</v>
      </c>
      <c r="C769" s="18"/>
      <c r="D769" s="18">
        <v>1.5</v>
      </c>
      <c r="E769" s="18"/>
      <c r="F769" s="18"/>
      <c r="G769" s="18"/>
      <c r="H769" s="19">
        <v>43090.597222222219</v>
      </c>
      <c r="I769" s="7"/>
      <c r="J769" s="1" t="s">
        <v>34</v>
      </c>
      <c r="K769" s="1" t="s">
        <v>1872</v>
      </c>
      <c r="L769" t="s">
        <v>6425</v>
      </c>
      <c r="M769" t="s">
        <v>6434</v>
      </c>
      <c r="O769" s="1" t="str">
        <f t="shared" si="71"/>
        <v>something1 []</v>
      </c>
      <c r="Q769" s="57"/>
      <c r="S769" s="46"/>
      <c r="T769" s="46"/>
      <c r="U769"/>
      <c r="Y769" s="59"/>
      <c r="AN769" s="1" t="s">
        <v>3316</v>
      </c>
      <c r="AO769" s="21" t="s">
        <v>3262</v>
      </c>
      <c r="AP769" s="21" t="s">
        <v>3263</v>
      </c>
      <c r="AQ769" s="21"/>
      <c r="AR769" s="21"/>
    </row>
    <row r="770" spans="1:44" ht="28.8" x14ac:dyDescent="0.3">
      <c r="A770" s="18" t="s">
        <v>6433</v>
      </c>
      <c r="B770" s="18">
        <v>667</v>
      </c>
      <c r="C770" s="18"/>
      <c r="D770" s="18">
        <v>1.5</v>
      </c>
      <c r="E770" s="18"/>
      <c r="F770" s="18"/>
      <c r="G770" s="18"/>
      <c r="H770" s="19">
        <v>43089.486111111109</v>
      </c>
      <c r="I770" s="7"/>
      <c r="J770" s="1" t="s">
        <v>34</v>
      </c>
      <c r="K770" s="1" t="s">
        <v>1872</v>
      </c>
      <c r="L770" t="s">
        <v>6426</v>
      </c>
      <c r="M770" t="s">
        <v>6436</v>
      </c>
      <c r="N770" s="1" t="s">
        <v>50</v>
      </c>
      <c r="O770" s="1" t="str">
        <f t="shared" si="71"/>
        <v>cum_precip_ombro [mm]</v>
      </c>
      <c r="Q770" s="57"/>
      <c r="S770" s="46"/>
      <c r="T770" s="46"/>
      <c r="U770"/>
      <c r="Y770" s="59"/>
      <c r="AI770" s="195">
        <v>652242.22239999904</v>
      </c>
      <c r="AJ770" s="195">
        <v>5773031.727</v>
      </c>
      <c r="AN770" s="1" t="s">
        <v>3316</v>
      </c>
      <c r="AO770" s="21" t="s">
        <v>3262</v>
      </c>
      <c r="AP770" s="21" t="s">
        <v>3263</v>
      </c>
      <c r="AQ770" s="21"/>
      <c r="AR770" s="21"/>
    </row>
    <row r="771" spans="1:44" x14ac:dyDescent="0.3">
      <c r="A771" s="18" t="s">
        <v>6430</v>
      </c>
      <c r="B771" s="18">
        <v>668</v>
      </c>
      <c r="C771" s="18"/>
      <c r="D771" s="18">
        <v>1.5</v>
      </c>
      <c r="E771" s="18"/>
      <c r="F771" s="18"/>
      <c r="G771" s="18"/>
      <c r="H771" s="19">
        <v>43089.486111111109</v>
      </c>
      <c r="I771" s="7"/>
      <c r="J771" s="1" t="s">
        <v>34</v>
      </c>
      <c r="K771" s="1" t="s">
        <v>1872</v>
      </c>
      <c r="L771" t="s">
        <v>6427</v>
      </c>
      <c r="M771" t="s">
        <v>6437</v>
      </c>
      <c r="O771" s="1" t="str">
        <f t="shared" si="71"/>
        <v>something3 []</v>
      </c>
      <c r="Q771" s="57"/>
      <c r="S771" s="46"/>
      <c r="T771" s="46"/>
      <c r="U771"/>
      <c r="Y771" s="59"/>
      <c r="AN771" s="1" t="s">
        <v>3316</v>
      </c>
      <c r="AO771" s="21" t="s">
        <v>3262</v>
      </c>
      <c r="AP771" s="21" t="s">
        <v>3263</v>
      </c>
      <c r="AQ771" s="21"/>
      <c r="AR771" s="21"/>
    </row>
    <row r="772" spans="1:44" x14ac:dyDescent="0.3">
      <c r="A772" s="18" t="s">
        <v>6430</v>
      </c>
      <c r="B772" s="18">
        <v>669</v>
      </c>
      <c r="C772" s="18"/>
      <c r="D772" s="18">
        <v>1.5</v>
      </c>
      <c r="E772" s="18"/>
      <c r="F772" s="18"/>
      <c r="G772" s="18"/>
      <c r="H772" s="19">
        <v>43089.486111111109</v>
      </c>
      <c r="I772" s="19">
        <v>43090.590277777781</v>
      </c>
      <c r="J772" s="1" t="s">
        <v>34</v>
      </c>
      <c r="K772" s="1" t="s">
        <v>1872</v>
      </c>
      <c r="L772" t="s">
        <v>6431</v>
      </c>
      <c r="M772" t="s">
        <v>6435</v>
      </c>
      <c r="O772" s="1" t="str">
        <f t="shared" si="71"/>
        <v>something2 []</v>
      </c>
      <c r="Q772" s="57"/>
      <c r="S772" s="46"/>
      <c r="T772" s="46"/>
      <c r="U772"/>
      <c r="Y772" s="59"/>
      <c r="AN772" s="1" t="s">
        <v>3316</v>
      </c>
      <c r="AO772" s="21" t="s">
        <v>3262</v>
      </c>
      <c r="AP772" s="21" t="s">
        <v>3263</v>
      </c>
      <c r="AQ772" s="21"/>
      <c r="AR772" s="21"/>
    </row>
    <row r="773" spans="1:44" x14ac:dyDescent="0.3">
      <c r="A773" s="18" t="s">
        <v>6430</v>
      </c>
      <c r="B773" s="18"/>
      <c r="C773" s="18"/>
      <c r="D773" s="18">
        <v>1.5</v>
      </c>
      <c r="E773" s="18"/>
      <c r="F773" s="18"/>
      <c r="G773" s="18"/>
      <c r="H773" s="19">
        <v>43363.597222222219</v>
      </c>
      <c r="I773" s="19"/>
      <c r="J773" s="1" t="s">
        <v>34</v>
      </c>
      <c r="K773" s="1" t="s">
        <v>1872</v>
      </c>
      <c r="L773" t="s">
        <v>6431</v>
      </c>
      <c r="M773" t="s">
        <v>6435</v>
      </c>
      <c r="O773" s="1" t="str">
        <f t="shared" ref="O773" si="72">CONCATENATE(M773," [",N773,"]")</f>
        <v>something2 []</v>
      </c>
      <c r="Q773" s="57"/>
      <c r="S773" s="46"/>
      <c r="T773" s="46"/>
      <c r="U773"/>
      <c r="Y773" s="59"/>
      <c r="AO773" s="21"/>
      <c r="AP773" s="21"/>
      <c r="AQ773" s="21"/>
      <c r="AR773" s="21"/>
    </row>
    <row r="774" spans="1:44" ht="28.8" x14ac:dyDescent="0.3">
      <c r="A774" s="18" t="s">
        <v>6651</v>
      </c>
      <c r="B774" s="18"/>
      <c r="C774" s="18"/>
      <c r="D774" s="18">
        <v>1</v>
      </c>
      <c r="E774" s="18"/>
      <c r="F774" s="18"/>
      <c r="G774" s="18"/>
      <c r="H774" s="7"/>
      <c r="I774" s="7"/>
      <c r="K774" s="1" t="s">
        <v>6648</v>
      </c>
      <c r="L774" s="1" t="s">
        <v>3633</v>
      </c>
      <c r="M774" t="s">
        <v>6665</v>
      </c>
      <c r="N774" t="s">
        <v>1713</v>
      </c>
      <c r="O774" s="1" t="str">
        <f t="shared" ref="O774:O782" si="73">CONCATENATE(M774," [",N774,"]")</f>
        <v>rho_01 [kg/m3]</v>
      </c>
      <c r="Y774" s="59" t="s">
        <v>4815</v>
      </c>
      <c r="AB774" s="1">
        <v>1</v>
      </c>
      <c r="AC774" s="1">
        <v>2</v>
      </c>
      <c r="AF774" s="1" t="s">
        <v>6663</v>
      </c>
      <c r="AO774" s="21"/>
      <c r="AP774" s="21"/>
      <c r="AQ774" s="21"/>
    </row>
    <row r="775" spans="1:44" ht="28.8" x14ac:dyDescent="0.3">
      <c r="A775" s="18" t="s">
        <v>6652</v>
      </c>
      <c r="B775" s="18"/>
      <c r="C775" s="18"/>
      <c r="D775" s="18">
        <v>2</v>
      </c>
      <c r="E775" s="18"/>
      <c r="F775" s="18"/>
      <c r="G775" s="18"/>
      <c r="H775" s="7"/>
      <c r="I775" s="7"/>
      <c r="K775" s="1" t="s">
        <v>6648</v>
      </c>
      <c r="L775" s="1" t="s">
        <v>3633</v>
      </c>
      <c r="M775" t="s">
        <v>6666</v>
      </c>
      <c r="N775" t="s">
        <v>1713</v>
      </c>
      <c r="O775" s="1" t="str">
        <f t="shared" si="73"/>
        <v>rho_02 [kg/m3]</v>
      </c>
      <c r="Y775" s="59" t="s">
        <v>4815</v>
      </c>
      <c r="AB775" s="1">
        <v>1</v>
      </c>
      <c r="AC775" s="1">
        <v>2</v>
      </c>
      <c r="AF775" s="1" t="s">
        <v>6663</v>
      </c>
      <c r="AO775" s="21"/>
      <c r="AP775" s="21"/>
      <c r="AQ775" s="21"/>
    </row>
    <row r="776" spans="1:44" ht="28.8" x14ac:dyDescent="0.3">
      <c r="A776" s="18" t="s">
        <v>6653</v>
      </c>
      <c r="B776" s="18"/>
      <c r="C776" s="18"/>
      <c r="D776" s="18">
        <v>4</v>
      </c>
      <c r="E776" s="18"/>
      <c r="F776" s="18"/>
      <c r="G776" s="18"/>
      <c r="H776" s="7"/>
      <c r="I776" s="7"/>
      <c r="K776" s="1" t="s">
        <v>6648</v>
      </c>
      <c r="L776" s="1" t="s">
        <v>3633</v>
      </c>
      <c r="M776" t="s">
        <v>6667</v>
      </c>
      <c r="N776" t="s">
        <v>1713</v>
      </c>
      <c r="O776" s="1" t="str">
        <f t="shared" si="73"/>
        <v>rho_04 [kg/m3]</v>
      </c>
      <c r="Y776" s="59" t="s">
        <v>4815</v>
      </c>
      <c r="AB776" s="1">
        <v>1</v>
      </c>
      <c r="AC776" s="1">
        <v>2</v>
      </c>
      <c r="AF776" s="1" t="s">
        <v>6663</v>
      </c>
      <c r="AO776" s="21"/>
      <c r="AP776" s="21"/>
      <c r="AQ776" s="21"/>
    </row>
    <row r="777" spans="1:44" ht="28.8" x14ac:dyDescent="0.3">
      <c r="A777" s="18" t="s">
        <v>6654</v>
      </c>
      <c r="B777" s="18"/>
      <c r="C777" s="18"/>
      <c r="D777" s="18">
        <v>8</v>
      </c>
      <c r="E777" s="18"/>
      <c r="F777" s="18"/>
      <c r="G777" s="18"/>
      <c r="H777" s="7"/>
      <c r="I777" s="7"/>
      <c r="K777" s="1" t="s">
        <v>6648</v>
      </c>
      <c r="L777" s="1" t="s">
        <v>3633</v>
      </c>
      <c r="M777" t="s">
        <v>6668</v>
      </c>
      <c r="N777" t="s">
        <v>1713</v>
      </c>
      <c r="O777" s="1" t="str">
        <f t="shared" si="73"/>
        <v>rho_08 [kg/m3]</v>
      </c>
      <c r="Y777" s="59" t="s">
        <v>4815</v>
      </c>
      <c r="AB777" s="1">
        <v>1</v>
      </c>
      <c r="AC777" s="1">
        <v>2</v>
      </c>
      <c r="AF777" s="1" t="s">
        <v>6663</v>
      </c>
      <c r="AO777" s="21"/>
      <c r="AP777" s="21"/>
      <c r="AQ777" s="21"/>
    </row>
    <row r="778" spans="1:44" ht="28.8" x14ac:dyDescent="0.3">
      <c r="A778" s="18" t="s">
        <v>6655</v>
      </c>
      <c r="B778" s="18"/>
      <c r="C778" s="18"/>
      <c r="D778" s="18">
        <v>14.2</v>
      </c>
      <c r="E778" s="18"/>
      <c r="F778" s="18"/>
      <c r="G778" s="18"/>
      <c r="H778" s="7"/>
      <c r="I778" s="7"/>
      <c r="K778" s="1" t="s">
        <v>6648</v>
      </c>
      <c r="L778" s="1" t="s">
        <v>3633</v>
      </c>
      <c r="M778" t="s">
        <v>6669</v>
      </c>
      <c r="N778" t="s">
        <v>1713</v>
      </c>
      <c r="O778" s="1" t="str">
        <f t="shared" si="73"/>
        <v>rho_14 [kg/m3]</v>
      </c>
      <c r="Y778" s="59" t="s">
        <v>4815</v>
      </c>
      <c r="AB778" s="1">
        <v>1</v>
      </c>
      <c r="AC778" s="1">
        <v>2</v>
      </c>
      <c r="AF778" s="1" t="s">
        <v>6663</v>
      </c>
      <c r="AO778" s="21"/>
      <c r="AP778" s="21"/>
      <c r="AQ778" s="21"/>
    </row>
    <row r="779" spans="1:44" ht="28.8" x14ac:dyDescent="0.3">
      <c r="A779" s="18" t="s">
        <v>6656</v>
      </c>
      <c r="B779" s="18"/>
      <c r="C779" s="18"/>
      <c r="D779" s="18">
        <v>22</v>
      </c>
      <c r="E779" s="18"/>
      <c r="F779" s="18"/>
      <c r="G779" s="18"/>
      <c r="H779" s="7"/>
      <c r="I779" s="7"/>
      <c r="K779" s="1" t="s">
        <v>6648</v>
      </c>
      <c r="L779" s="1" t="s">
        <v>3633</v>
      </c>
      <c r="M779" t="s">
        <v>6670</v>
      </c>
      <c r="N779" t="s">
        <v>1713</v>
      </c>
      <c r="O779" s="1" t="str">
        <f t="shared" si="73"/>
        <v>rho_22 [kg/m3]</v>
      </c>
      <c r="Y779" s="59" t="s">
        <v>4815</v>
      </c>
      <c r="AB779" s="1">
        <v>1</v>
      </c>
      <c r="AC779" s="1">
        <v>2</v>
      </c>
      <c r="AF779" s="1" t="s">
        <v>6663</v>
      </c>
      <c r="AO779" s="21"/>
      <c r="AP779" s="21"/>
      <c r="AQ779" s="21"/>
    </row>
    <row r="780" spans="1:44" ht="28.8" x14ac:dyDescent="0.3">
      <c r="A780" s="18" t="s">
        <v>6657</v>
      </c>
      <c r="B780" s="18"/>
      <c r="C780" s="18"/>
      <c r="D780" s="18">
        <v>29</v>
      </c>
      <c r="E780" s="18"/>
      <c r="F780" s="18"/>
      <c r="G780" s="18"/>
      <c r="H780" s="7"/>
      <c r="I780" s="7"/>
      <c r="K780" s="1" t="s">
        <v>6648</v>
      </c>
      <c r="L780" s="1" t="s">
        <v>3633</v>
      </c>
      <c r="M780" t="s">
        <v>6671</v>
      </c>
      <c r="N780" t="s">
        <v>1713</v>
      </c>
      <c r="O780" s="1" t="str">
        <f t="shared" si="73"/>
        <v>rho_29 [kg/m3]</v>
      </c>
      <c r="Y780" s="59" t="s">
        <v>4815</v>
      </c>
      <c r="AB780" s="1">
        <v>1</v>
      </c>
      <c r="AC780" s="1">
        <v>2</v>
      </c>
      <c r="AF780" s="1" t="s">
        <v>6663</v>
      </c>
      <c r="AO780" s="21"/>
      <c r="AP780" s="21"/>
      <c r="AQ780" s="21"/>
    </row>
    <row r="781" spans="1:44" ht="28.8" x14ac:dyDescent="0.3">
      <c r="A781" s="18" t="s">
        <v>6650</v>
      </c>
      <c r="B781" s="18"/>
      <c r="C781" s="18"/>
      <c r="D781" s="18">
        <v>33</v>
      </c>
      <c r="E781" s="18"/>
      <c r="F781" s="18"/>
      <c r="G781" s="18"/>
      <c r="H781" s="7"/>
      <c r="I781" s="7"/>
      <c r="K781" s="1" t="s">
        <v>6648</v>
      </c>
      <c r="L781" s="1" t="s">
        <v>3633</v>
      </c>
      <c r="M781" t="s">
        <v>6672</v>
      </c>
      <c r="N781" t="s">
        <v>1713</v>
      </c>
      <c r="O781" s="1" t="str">
        <f t="shared" si="73"/>
        <v>rho_33 [kg/m3]</v>
      </c>
      <c r="Y781" s="59" t="s">
        <v>4815</v>
      </c>
      <c r="AB781" s="1">
        <v>1</v>
      </c>
      <c r="AC781" s="1">
        <v>2</v>
      </c>
      <c r="AF781" s="1" t="s">
        <v>6663</v>
      </c>
      <c r="AO781" s="21"/>
      <c r="AP781" s="21"/>
      <c r="AQ781" s="21"/>
    </row>
    <row r="782" spans="1:44" ht="28.8" x14ac:dyDescent="0.3">
      <c r="A782" s="18" t="s">
        <v>6658</v>
      </c>
      <c r="B782" s="18"/>
      <c r="C782" s="18"/>
      <c r="D782" s="18">
        <v>49</v>
      </c>
      <c r="E782" s="18"/>
      <c r="F782" s="18"/>
      <c r="G782" s="18"/>
      <c r="H782" s="7"/>
      <c r="I782" s="7"/>
      <c r="K782" s="1" t="s">
        <v>6648</v>
      </c>
      <c r="L782" s="1" t="s">
        <v>3633</v>
      </c>
      <c r="M782" t="s">
        <v>6673</v>
      </c>
      <c r="N782" t="s">
        <v>1713</v>
      </c>
      <c r="O782" s="1" t="str">
        <f t="shared" si="73"/>
        <v>rho_49 [kg/m3]</v>
      </c>
      <c r="Y782" s="59" t="s">
        <v>4815</v>
      </c>
      <c r="AB782" s="1">
        <v>1</v>
      </c>
      <c r="AC782" s="1">
        <v>2</v>
      </c>
      <c r="AF782" s="1" t="s">
        <v>6663</v>
      </c>
      <c r="AO782" s="21"/>
      <c r="AP782" s="21"/>
      <c r="AQ782" s="21"/>
    </row>
    <row r="783" spans="1:44" ht="28.8" x14ac:dyDescent="0.3">
      <c r="A783" s="18" t="s">
        <v>6649</v>
      </c>
      <c r="B783" s="18"/>
      <c r="C783" s="18"/>
      <c r="D783" s="18">
        <v>33</v>
      </c>
      <c r="E783" s="18"/>
      <c r="F783" s="18"/>
      <c r="G783" s="18"/>
      <c r="H783" s="7"/>
      <c r="I783" s="7"/>
      <c r="J783" s="1" t="s">
        <v>6638</v>
      </c>
      <c r="K783" s="1" t="s">
        <v>6664</v>
      </c>
      <c r="L783" s="1" t="s">
        <v>3633</v>
      </c>
      <c r="M783" t="s">
        <v>6640</v>
      </c>
      <c r="N783" s="1" t="s">
        <v>10</v>
      </c>
      <c r="O783" s="1" t="str">
        <f t="shared" ref="O783:O790" si="74">CONCATENATE(M783," [",N783,"]")</f>
        <v>airpres_corr33 [hPa]</v>
      </c>
      <c r="Y783" s="59" t="s">
        <v>4815</v>
      </c>
      <c r="AB783" s="1">
        <v>920</v>
      </c>
      <c r="AC783" s="1">
        <v>1050</v>
      </c>
      <c r="AF783" t="s">
        <v>6672</v>
      </c>
      <c r="AO783" s="21"/>
      <c r="AP783" s="21"/>
      <c r="AQ783" s="21"/>
    </row>
    <row r="784" spans="1:44" x14ac:dyDescent="0.3">
      <c r="A784" s="18" t="s">
        <v>1724</v>
      </c>
      <c r="B784" s="18"/>
      <c r="C784" s="18"/>
      <c r="D784" s="18">
        <v>29</v>
      </c>
      <c r="E784" s="18"/>
      <c r="F784" s="18"/>
      <c r="G784" s="18"/>
      <c r="H784" s="7"/>
      <c r="I784" s="7"/>
      <c r="J784" s="1" t="s">
        <v>6638</v>
      </c>
      <c r="K784" s="1" t="s">
        <v>6664</v>
      </c>
      <c r="L784" s="1" t="s">
        <v>3633</v>
      </c>
      <c r="M784" s="1" t="s">
        <v>6641</v>
      </c>
      <c r="N784" s="1" t="s">
        <v>10</v>
      </c>
      <c r="O784" s="1" t="str">
        <f t="shared" si="74"/>
        <v>airpres_corr29 [hPa]</v>
      </c>
      <c r="Y784" s="59" t="s">
        <v>4815</v>
      </c>
      <c r="AB784" s="1">
        <v>920</v>
      </c>
      <c r="AC784" s="1">
        <v>1050</v>
      </c>
      <c r="AF784" t="s">
        <v>6671</v>
      </c>
      <c r="AO784" s="21"/>
      <c r="AP784" s="21"/>
      <c r="AQ784" s="21"/>
    </row>
    <row r="785" spans="1:49" x14ac:dyDescent="0.3">
      <c r="A785" s="18" t="s">
        <v>1725</v>
      </c>
      <c r="B785" s="18"/>
      <c r="C785" s="18"/>
      <c r="D785" s="18">
        <v>22</v>
      </c>
      <c r="E785" s="18"/>
      <c r="F785" s="18"/>
      <c r="G785" s="18"/>
      <c r="H785" s="7"/>
      <c r="I785" s="7"/>
      <c r="J785" s="1" t="s">
        <v>6638</v>
      </c>
      <c r="K785" s="1" t="s">
        <v>6664</v>
      </c>
      <c r="L785" s="1" t="s">
        <v>3633</v>
      </c>
      <c r="M785" s="1" t="s">
        <v>6642</v>
      </c>
      <c r="N785" s="1" t="s">
        <v>10</v>
      </c>
      <c r="O785" s="1" t="str">
        <f t="shared" si="74"/>
        <v>airpres_corr22 [hPa]</v>
      </c>
      <c r="Y785" s="59" t="s">
        <v>4815</v>
      </c>
      <c r="AB785" s="1">
        <v>920</v>
      </c>
      <c r="AC785" s="1">
        <v>1050</v>
      </c>
      <c r="AF785" t="s">
        <v>6670</v>
      </c>
      <c r="AO785" s="21"/>
      <c r="AP785" s="21"/>
      <c r="AQ785" s="21"/>
    </row>
    <row r="786" spans="1:49" x14ac:dyDescent="0.3">
      <c r="A786" s="18" t="s">
        <v>1726</v>
      </c>
      <c r="B786" s="18"/>
      <c r="C786" s="18"/>
      <c r="D786" s="18">
        <v>14.2</v>
      </c>
      <c r="E786" s="18"/>
      <c r="F786" s="18"/>
      <c r="G786" s="18"/>
      <c r="H786" s="7"/>
      <c r="I786" s="7"/>
      <c r="J786" s="1" t="s">
        <v>6639</v>
      </c>
      <c r="K786" s="1" t="s">
        <v>6664</v>
      </c>
      <c r="L786" s="1" t="s">
        <v>3633</v>
      </c>
      <c r="M786" s="1" t="s">
        <v>6643</v>
      </c>
      <c r="N786" s="1" t="s">
        <v>10</v>
      </c>
      <c r="O786" s="1" t="str">
        <f t="shared" si="74"/>
        <v>airpres_corr14 [hPa]</v>
      </c>
      <c r="Y786" s="59" t="s">
        <v>4815</v>
      </c>
      <c r="AB786" s="1">
        <v>920</v>
      </c>
      <c r="AC786" s="1">
        <v>1050</v>
      </c>
      <c r="AF786" t="s">
        <v>6669</v>
      </c>
      <c r="AO786" s="21"/>
      <c r="AP786" s="21"/>
      <c r="AQ786" s="21"/>
    </row>
    <row r="787" spans="1:49" x14ac:dyDescent="0.3">
      <c r="A787" s="18" t="s">
        <v>1727</v>
      </c>
      <c r="B787" s="18"/>
      <c r="C787" s="18"/>
      <c r="D787" s="18">
        <v>8</v>
      </c>
      <c r="E787" s="18"/>
      <c r="F787" s="18"/>
      <c r="G787" s="18"/>
      <c r="H787" s="7"/>
      <c r="I787" s="7"/>
      <c r="J787" s="1" t="s">
        <v>6639</v>
      </c>
      <c r="K787" s="1" t="s">
        <v>6664</v>
      </c>
      <c r="L787" s="1" t="s">
        <v>3633</v>
      </c>
      <c r="M787" s="1" t="s">
        <v>6644</v>
      </c>
      <c r="N787" s="1" t="s">
        <v>10</v>
      </c>
      <c r="O787" s="1" t="str">
        <f t="shared" si="74"/>
        <v>airpres_corr08 [hPa]</v>
      </c>
      <c r="Y787" s="59" t="s">
        <v>4815</v>
      </c>
      <c r="AB787" s="1">
        <v>920</v>
      </c>
      <c r="AC787" s="1">
        <v>1050</v>
      </c>
      <c r="AF787" t="s">
        <v>6668</v>
      </c>
      <c r="AO787" s="21"/>
      <c r="AP787" s="21"/>
      <c r="AQ787" s="21"/>
    </row>
    <row r="788" spans="1:49" x14ac:dyDescent="0.3">
      <c r="A788" s="18" t="s">
        <v>1728</v>
      </c>
      <c r="B788" s="18"/>
      <c r="C788" s="18"/>
      <c r="D788" s="18">
        <v>4</v>
      </c>
      <c r="E788" s="18"/>
      <c r="F788" s="18"/>
      <c r="G788" s="18"/>
      <c r="H788" s="7"/>
      <c r="I788" s="7"/>
      <c r="J788" s="1" t="s">
        <v>6639</v>
      </c>
      <c r="K788" s="1" t="s">
        <v>6664</v>
      </c>
      <c r="L788" s="1" t="s">
        <v>3633</v>
      </c>
      <c r="M788" s="1" t="s">
        <v>6645</v>
      </c>
      <c r="N788" s="1" t="s">
        <v>10</v>
      </c>
      <c r="O788" s="1" t="str">
        <f t="shared" si="74"/>
        <v>airpres_corr04 [hPa]</v>
      </c>
      <c r="Y788" s="59" t="s">
        <v>4815</v>
      </c>
      <c r="AB788" s="1">
        <v>920</v>
      </c>
      <c r="AC788" s="1">
        <v>1050</v>
      </c>
      <c r="AF788" t="s">
        <v>6667</v>
      </c>
      <c r="AO788" s="21"/>
      <c r="AP788" s="21"/>
      <c r="AQ788" s="21"/>
    </row>
    <row r="789" spans="1:49" x14ac:dyDescent="0.3">
      <c r="A789" s="18" t="s">
        <v>1729</v>
      </c>
      <c r="B789" s="18"/>
      <c r="C789" s="18"/>
      <c r="D789" s="18">
        <v>2</v>
      </c>
      <c r="E789" s="18"/>
      <c r="F789" s="18"/>
      <c r="G789" s="18"/>
      <c r="H789" s="7"/>
      <c r="I789" s="7"/>
      <c r="J789" s="1" t="s">
        <v>6639</v>
      </c>
      <c r="K789" s="1" t="s">
        <v>6664</v>
      </c>
      <c r="L789" s="1" t="s">
        <v>3633</v>
      </c>
      <c r="M789" s="1" t="s">
        <v>6646</v>
      </c>
      <c r="N789" s="1" t="s">
        <v>10</v>
      </c>
      <c r="O789" s="1" t="str">
        <f t="shared" si="74"/>
        <v>airpres_corr02 [hPa]</v>
      </c>
      <c r="Y789" s="59" t="s">
        <v>4815</v>
      </c>
      <c r="AB789" s="1">
        <v>920</v>
      </c>
      <c r="AC789" s="1">
        <v>1050</v>
      </c>
      <c r="AF789" t="s">
        <v>6666</v>
      </c>
      <c r="AO789" s="21"/>
      <c r="AP789" s="21"/>
      <c r="AQ789" s="21"/>
    </row>
    <row r="790" spans="1:49" x14ac:dyDescent="0.3">
      <c r="A790" s="18" t="s">
        <v>1730</v>
      </c>
      <c r="B790" s="18"/>
      <c r="C790" s="18"/>
      <c r="D790" s="18">
        <v>1</v>
      </c>
      <c r="E790" s="18"/>
      <c r="F790" s="18"/>
      <c r="G790" s="18"/>
      <c r="H790" s="7"/>
      <c r="I790" s="7"/>
      <c r="J790" s="1" t="s">
        <v>6639</v>
      </c>
      <c r="K790" s="1" t="s">
        <v>6664</v>
      </c>
      <c r="L790" s="1" t="s">
        <v>3633</v>
      </c>
      <c r="M790" s="1" t="s">
        <v>6647</v>
      </c>
      <c r="N790" s="1" t="s">
        <v>10</v>
      </c>
      <c r="O790" s="1" t="str">
        <f t="shared" si="74"/>
        <v>airpres_corr01 [hPa]</v>
      </c>
      <c r="Y790" s="59" t="s">
        <v>4815</v>
      </c>
      <c r="AB790" s="1">
        <v>920</v>
      </c>
      <c r="AC790" s="1">
        <v>1050</v>
      </c>
      <c r="AF790" t="s">
        <v>6665</v>
      </c>
      <c r="AO790" s="21"/>
      <c r="AP790" s="21"/>
      <c r="AQ790" s="21"/>
    </row>
    <row r="791" spans="1:49" ht="28.8" x14ac:dyDescent="0.3">
      <c r="A791" s="18" t="s">
        <v>1714</v>
      </c>
      <c r="B791" s="18"/>
      <c r="C791" s="18"/>
      <c r="D791" s="18"/>
      <c r="E791" s="18"/>
      <c r="F791" s="18"/>
      <c r="G791" s="18"/>
      <c r="H791" s="7"/>
      <c r="I791" s="7"/>
      <c r="J791" s="1" t="s">
        <v>35</v>
      </c>
      <c r="K791" s="1" t="s">
        <v>6674</v>
      </c>
      <c r="L791" s="1" t="s">
        <v>3633</v>
      </c>
      <c r="M791" t="s">
        <v>6660</v>
      </c>
      <c r="N791" s="1" t="s">
        <v>6661</v>
      </c>
      <c r="O791" s="1" t="str">
        <f t="shared" ref="O791:O796" si="75">CONCATENATE(M791," [",N791,"]")</f>
        <v>H2O_stor [mmol/m**2 s*-1]</v>
      </c>
      <c r="Y791" s="59" t="s">
        <v>4815</v>
      </c>
      <c r="AO791" s="21"/>
      <c r="AP791" s="21"/>
      <c r="AQ791" s="21"/>
      <c r="AR791" s="1" t="s">
        <v>3633</v>
      </c>
    </row>
    <row r="792" spans="1:49" ht="43.2" x14ac:dyDescent="0.3">
      <c r="A792" s="18" t="s">
        <v>6890</v>
      </c>
      <c r="B792" s="18"/>
      <c r="C792" s="18"/>
      <c r="D792" s="18"/>
      <c r="E792" s="18"/>
      <c r="F792" s="18"/>
      <c r="G792" s="18"/>
      <c r="H792" s="7"/>
      <c r="I792" s="7"/>
      <c r="J792" s="1" t="s">
        <v>35</v>
      </c>
      <c r="K792" s="1" t="s">
        <v>6674</v>
      </c>
      <c r="L792" s="1" t="s">
        <v>3633</v>
      </c>
      <c r="M792" t="s">
        <v>6891</v>
      </c>
      <c r="N792" s="1" t="s">
        <v>6661</v>
      </c>
      <c r="O792" s="1" t="str">
        <f t="shared" si="75"/>
        <v>H2Oc_stor [mmol/m**2 s*-1]</v>
      </c>
      <c r="Y792" s="59" t="s">
        <v>4815</v>
      </c>
      <c r="AO792" s="21"/>
      <c r="AP792" s="21"/>
      <c r="AQ792" s="21"/>
      <c r="AR792" s="1" t="s">
        <v>3633</v>
      </c>
    </row>
    <row r="793" spans="1:49" ht="28.8" x14ac:dyDescent="0.3">
      <c r="A793" s="18" t="s">
        <v>1715</v>
      </c>
      <c r="B793" s="18"/>
      <c r="C793" s="18"/>
      <c r="D793" s="18"/>
      <c r="E793" s="18"/>
      <c r="F793" s="18"/>
      <c r="G793" s="18"/>
      <c r="H793" s="7"/>
      <c r="I793" s="7"/>
      <c r="J793" s="1" t="s">
        <v>35</v>
      </c>
      <c r="K793" s="1" t="s">
        <v>6674</v>
      </c>
      <c r="L793" s="1" t="s">
        <v>3633</v>
      </c>
      <c r="M793" t="s">
        <v>6659</v>
      </c>
      <c r="N793" s="1" t="s">
        <v>6662</v>
      </c>
      <c r="O793" s="1" t="str">
        <f t="shared" si="75"/>
        <v>CO2_stor [umol/m**2 s*-1]</v>
      </c>
      <c r="Y793" s="59" t="s">
        <v>4815</v>
      </c>
      <c r="AO793" s="21"/>
      <c r="AP793" s="21"/>
      <c r="AQ793" s="21"/>
      <c r="AR793" s="1" t="s">
        <v>3633</v>
      </c>
    </row>
    <row r="794" spans="1:49" x14ac:dyDescent="0.3">
      <c r="A794" s="18" t="s">
        <v>1755</v>
      </c>
      <c r="B794" s="18"/>
      <c r="C794" s="18"/>
      <c r="D794" s="18"/>
      <c r="E794" s="18"/>
      <c r="F794" s="18"/>
      <c r="G794" s="18"/>
      <c r="H794" s="7"/>
      <c r="I794" s="7"/>
      <c r="J794" s="1" t="s">
        <v>447</v>
      </c>
      <c r="K794" s="1" t="s">
        <v>6674</v>
      </c>
      <c r="L794" s="1" t="s">
        <v>3633</v>
      </c>
      <c r="M794" t="s">
        <v>6675</v>
      </c>
      <c r="N794" s="1" t="s">
        <v>130</v>
      </c>
      <c r="O794" s="1" t="str">
        <f t="shared" si="75"/>
        <v>Tair_stor [W/m**2]</v>
      </c>
      <c r="Y794" s="59" t="s">
        <v>4815</v>
      </c>
      <c r="AN794" s="1" t="s">
        <v>3316</v>
      </c>
      <c r="AO794" s="21" t="s">
        <v>3262</v>
      </c>
      <c r="AP794" s="21" t="s">
        <v>3263</v>
      </c>
      <c r="AQ794" s="21" t="s">
        <v>3258</v>
      </c>
      <c r="AR794" s="1" t="s">
        <v>3633</v>
      </c>
    </row>
    <row r="795" spans="1:49" x14ac:dyDescent="0.3">
      <c r="A795" s="18" t="s">
        <v>6677</v>
      </c>
      <c r="B795" s="18"/>
      <c r="C795" s="18"/>
      <c r="D795" s="18"/>
      <c r="E795" s="18"/>
      <c r="F795" s="18"/>
      <c r="G795" s="18"/>
      <c r="H795" s="7"/>
      <c r="I795" s="7"/>
      <c r="J795" s="1" t="s">
        <v>447</v>
      </c>
      <c r="K795" s="1" t="s">
        <v>6674</v>
      </c>
      <c r="L795" s="1" t="s">
        <v>3633</v>
      </c>
      <c r="M795" t="s">
        <v>6676</v>
      </c>
      <c r="N795" s="1" t="s">
        <v>130</v>
      </c>
      <c r="O795" s="1" t="str">
        <f t="shared" si="75"/>
        <v>LE_stor [W/m**2]</v>
      </c>
      <c r="Y795" s="59" t="s">
        <v>4815</v>
      </c>
      <c r="AO795" s="21"/>
      <c r="AP795" s="21"/>
      <c r="AQ795" s="21"/>
    </row>
    <row r="796" spans="1:49" x14ac:dyDescent="0.3">
      <c r="A796" s="18" t="s">
        <v>6678</v>
      </c>
      <c r="B796" s="18"/>
      <c r="C796" s="18"/>
      <c r="D796" s="18"/>
      <c r="E796" s="18"/>
      <c r="F796" s="18"/>
      <c r="G796" s="18"/>
      <c r="H796" s="7"/>
      <c r="I796" s="7"/>
      <c r="J796" s="1" t="s">
        <v>447</v>
      </c>
      <c r="K796" s="1" t="s">
        <v>6674</v>
      </c>
      <c r="L796" s="1" t="s">
        <v>3633</v>
      </c>
      <c r="M796" t="s">
        <v>6679</v>
      </c>
      <c r="N796" s="1" t="s">
        <v>130</v>
      </c>
      <c r="O796" s="1" t="str">
        <f t="shared" si="75"/>
        <v>RH_stor [W/m**2]</v>
      </c>
      <c r="Y796" s="59" t="s">
        <v>4815</v>
      </c>
      <c r="AO796" s="21"/>
      <c r="AP796" s="21"/>
      <c r="AQ796" s="21"/>
    </row>
    <row r="797" spans="1:49" x14ac:dyDescent="0.3">
      <c r="A797" s="18"/>
      <c r="B797" s="18"/>
      <c r="C797" s="18"/>
      <c r="D797" s="18"/>
      <c r="E797" s="18"/>
      <c r="F797" s="18"/>
      <c r="G797" s="18"/>
      <c r="H797" s="19"/>
      <c r="I797" s="19"/>
      <c r="L797"/>
      <c r="M797"/>
      <c r="Q797" s="57"/>
      <c r="S797" s="46"/>
      <c r="T797" s="46"/>
      <c r="U797"/>
      <c r="Y797" s="59"/>
      <c r="AO797" s="21"/>
      <c r="AP797" s="21"/>
      <c r="AQ797" s="21"/>
      <c r="AR797" s="21"/>
    </row>
    <row r="798" spans="1:49" ht="40.200000000000003" x14ac:dyDescent="0.3">
      <c r="A798" s="18" t="s">
        <v>6700</v>
      </c>
      <c r="B798" s="18"/>
      <c r="C798" s="18"/>
      <c r="D798" s="18">
        <v>0</v>
      </c>
      <c r="E798" s="18"/>
      <c r="F798" s="18"/>
      <c r="G798" s="18"/>
      <c r="H798" s="7"/>
      <c r="I798" s="7"/>
      <c r="J798" s="1" t="s">
        <v>27</v>
      </c>
      <c r="K798" s="1" t="s">
        <v>6701</v>
      </c>
      <c r="L798" s="1" t="s">
        <v>3633</v>
      </c>
      <c r="M798" s="1" t="s">
        <v>6702</v>
      </c>
      <c r="N798" s="1" t="s">
        <v>130</v>
      </c>
      <c r="O798" s="1" t="str">
        <f t="shared" ref="O798:O806" si="76">CONCATENATE(M798," [",N798,"]")</f>
        <v>SHF01a_fin [W/m**2]</v>
      </c>
      <c r="Q798" s="57"/>
      <c r="S798" s="46" t="s">
        <v>4421</v>
      </c>
      <c r="T798" s="46"/>
      <c r="U798" t="s">
        <v>4423</v>
      </c>
      <c r="V798" s="1" t="s">
        <v>4543</v>
      </c>
      <c r="X798" s="1" t="s">
        <v>4624</v>
      </c>
      <c r="Y798" s="18" t="s">
        <v>4816</v>
      </c>
      <c r="Z798"/>
      <c r="AA798" s="26"/>
      <c r="AB798" s="1">
        <v>-200</v>
      </c>
      <c r="AC798" s="1">
        <v>200</v>
      </c>
      <c r="AF798" t="s">
        <v>3253</v>
      </c>
      <c r="AG798" s="1" t="s">
        <v>3253</v>
      </c>
      <c r="AI798" s="1">
        <v>652246.6</v>
      </c>
      <c r="AJ798" s="1">
        <v>5772967.9000000004</v>
      </c>
      <c r="AL798"/>
      <c r="AM798"/>
      <c r="AN798" s="1" t="s">
        <v>3316</v>
      </c>
      <c r="AO798" s="21" t="s">
        <v>3262</v>
      </c>
      <c r="AP798" s="21" t="s">
        <v>3263</v>
      </c>
      <c r="AQ798" s="21" t="s">
        <v>3258</v>
      </c>
      <c r="AR798" s="21"/>
      <c r="AS798" s="21" t="s">
        <v>5801</v>
      </c>
      <c r="AT798" s="21" t="s">
        <v>3664</v>
      </c>
      <c r="AV798" s="21"/>
      <c r="AW798" s="21" t="s">
        <v>3264</v>
      </c>
    </row>
    <row r="799" spans="1:49" ht="40.200000000000003" x14ac:dyDescent="0.3">
      <c r="A799" s="18" t="s">
        <v>6714</v>
      </c>
      <c r="B799" s="18"/>
      <c r="C799" s="18"/>
      <c r="D799" s="18">
        <v>0</v>
      </c>
      <c r="E799" s="18"/>
      <c r="F799" s="18"/>
      <c r="G799" s="18"/>
      <c r="H799" s="7"/>
      <c r="I799" s="7"/>
      <c r="J799" s="1" t="s">
        <v>27</v>
      </c>
      <c r="K799" s="1" t="s">
        <v>6701</v>
      </c>
      <c r="L799" s="1" t="s">
        <v>3633</v>
      </c>
      <c r="M799" s="1" t="s">
        <v>6703</v>
      </c>
      <c r="N799" s="1" t="s">
        <v>130</v>
      </c>
      <c r="O799" s="1" t="str">
        <f t="shared" si="76"/>
        <v>SHF02b_fin [W/m**2]</v>
      </c>
      <c r="Q799" s="57"/>
      <c r="S799" s="46" t="s">
        <v>4421</v>
      </c>
      <c r="T799" s="46"/>
      <c r="U799" t="s">
        <v>4423</v>
      </c>
      <c r="V799" s="1" t="s">
        <v>4543</v>
      </c>
      <c r="X799" s="1" t="s">
        <v>4625</v>
      </c>
      <c r="Y799" s="18" t="s">
        <v>4817</v>
      </c>
      <c r="Z799"/>
      <c r="AA799" s="26"/>
      <c r="AB799" s="1">
        <v>-200</v>
      </c>
      <c r="AC799" s="1">
        <v>200</v>
      </c>
      <c r="AF799" t="s">
        <v>3254</v>
      </c>
      <c r="AG799" s="1" t="s">
        <v>3254</v>
      </c>
      <c r="AI799" s="1">
        <v>652247.6</v>
      </c>
      <c r="AJ799" s="1">
        <v>5772981.9000000004</v>
      </c>
      <c r="AL799"/>
      <c r="AM799"/>
      <c r="AN799" s="1" t="s">
        <v>3316</v>
      </c>
      <c r="AO799" s="21" t="s">
        <v>3262</v>
      </c>
      <c r="AP799" s="21" t="s">
        <v>3263</v>
      </c>
      <c r="AQ799" s="21" t="s">
        <v>3258</v>
      </c>
      <c r="AR799" s="18"/>
      <c r="AS799" s="21" t="s">
        <v>5801</v>
      </c>
      <c r="AT799" s="21" t="s">
        <v>3664</v>
      </c>
    </row>
    <row r="800" spans="1:49" ht="40.200000000000003" x14ac:dyDescent="0.3">
      <c r="A800" s="18" t="s">
        <v>6715</v>
      </c>
      <c r="B800" s="18"/>
      <c r="C800" s="18"/>
      <c r="D800" s="18">
        <v>0</v>
      </c>
      <c r="E800" s="18"/>
      <c r="F800" s="18"/>
      <c r="G800" s="18"/>
      <c r="H800" s="19"/>
      <c r="I800" s="7"/>
      <c r="J800" s="1" t="s">
        <v>457</v>
      </c>
      <c r="K800" s="1" t="s">
        <v>6701</v>
      </c>
      <c r="L800" s="1" t="s">
        <v>3633</v>
      </c>
      <c r="M800" s="1" t="s">
        <v>6704</v>
      </c>
      <c r="N800" s="1" t="s">
        <v>130</v>
      </c>
      <c r="O800" s="1" t="str">
        <f t="shared" si="76"/>
        <v>SHF03_fin [W/m**2]</v>
      </c>
      <c r="Q800" s="57"/>
      <c r="S800" s="46" t="s">
        <v>4421</v>
      </c>
      <c r="T800" s="46"/>
      <c r="U800" t="s">
        <v>4423</v>
      </c>
      <c r="V800" s="1" t="s">
        <v>4543</v>
      </c>
      <c r="X800" s="1" t="s">
        <v>4626</v>
      </c>
      <c r="Y800" s="59" t="s">
        <v>4920</v>
      </c>
      <c r="Z800"/>
      <c r="AA800" s="26"/>
      <c r="AB800" s="1">
        <v>-200</v>
      </c>
      <c r="AC800" s="1">
        <v>200</v>
      </c>
      <c r="AF800" t="s">
        <v>1518</v>
      </c>
      <c r="AG800" s="1" t="s">
        <v>6800</v>
      </c>
      <c r="AI800" s="26">
        <v>652253.69999999995</v>
      </c>
      <c r="AJ800" s="26">
        <v>5772979.7999999998</v>
      </c>
      <c r="AL800"/>
      <c r="AM800"/>
      <c r="AN800" s="1" t="s">
        <v>3316</v>
      </c>
      <c r="AO800" s="21" t="s">
        <v>3262</v>
      </c>
      <c r="AP800" s="21" t="s">
        <v>3263</v>
      </c>
      <c r="AQ800" s="21" t="s">
        <v>3258</v>
      </c>
      <c r="AR800" s="18"/>
      <c r="AS800" s="21" t="s">
        <v>5801</v>
      </c>
      <c r="AT800" s="21" t="s">
        <v>3664</v>
      </c>
    </row>
    <row r="801" spans="1:46" ht="40.200000000000003" x14ac:dyDescent="0.3">
      <c r="A801" s="18" t="s">
        <v>6716</v>
      </c>
      <c r="B801" s="18"/>
      <c r="C801" s="18"/>
      <c r="D801" s="18">
        <v>0</v>
      </c>
      <c r="E801" s="18"/>
      <c r="F801" s="18"/>
      <c r="G801" s="18"/>
      <c r="H801" s="7"/>
      <c r="I801" s="7"/>
      <c r="J801" s="1" t="s">
        <v>27</v>
      </c>
      <c r="K801" s="1" t="s">
        <v>6701</v>
      </c>
      <c r="L801" s="1" t="s">
        <v>3633</v>
      </c>
      <c r="M801" s="1" t="s">
        <v>6705</v>
      </c>
      <c r="N801" s="1" t="s">
        <v>130</v>
      </c>
      <c r="O801" s="1" t="str">
        <f t="shared" si="76"/>
        <v>SHF04_fin [W/m**2]</v>
      </c>
      <c r="Q801" s="57"/>
      <c r="S801" s="46" t="s">
        <v>4421</v>
      </c>
      <c r="T801" s="46"/>
      <c r="U801" t="s">
        <v>4423</v>
      </c>
      <c r="V801" s="1" t="s">
        <v>4543</v>
      </c>
      <c r="X801" s="1" t="s">
        <v>4627</v>
      </c>
      <c r="Y801" s="59" t="s">
        <v>4818</v>
      </c>
      <c r="Z801"/>
      <c r="AA801" s="26"/>
      <c r="AB801" s="1">
        <v>-200</v>
      </c>
      <c r="AC801" s="1">
        <v>200</v>
      </c>
      <c r="AF801" t="s">
        <v>3255</v>
      </c>
      <c r="AG801" s="1" t="s">
        <v>3255</v>
      </c>
      <c r="AI801">
        <v>652239.41360358603</v>
      </c>
      <c r="AJ801">
        <v>5772981.6241661599</v>
      </c>
      <c r="AL801"/>
      <c r="AM801"/>
      <c r="AN801" s="1" t="s">
        <v>3316</v>
      </c>
      <c r="AO801" s="21" t="s">
        <v>3262</v>
      </c>
      <c r="AP801" s="21" t="s">
        <v>3263</v>
      </c>
      <c r="AQ801" s="21" t="s">
        <v>3258</v>
      </c>
      <c r="AR801" s="21" t="s">
        <v>3394</v>
      </c>
      <c r="AS801" s="21" t="s">
        <v>5801</v>
      </c>
      <c r="AT801" s="21" t="s">
        <v>3664</v>
      </c>
    </row>
    <row r="802" spans="1:46" ht="40.200000000000003" x14ac:dyDescent="0.3">
      <c r="A802" s="18" t="s">
        <v>6717</v>
      </c>
      <c r="B802" s="18"/>
      <c r="C802" s="18"/>
      <c r="D802" s="18">
        <v>0</v>
      </c>
      <c r="E802" s="18"/>
      <c r="F802" s="18"/>
      <c r="G802" s="18"/>
      <c r="H802" s="7"/>
      <c r="I802" s="7"/>
      <c r="J802" s="1" t="s">
        <v>27</v>
      </c>
      <c r="K802" s="1" t="s">
        <v>6701</v>
      </c>
      <c r="L802" s="1" t="s">
        <v>3633</v>
      </c>
      <c r="M802" s="1" t="s">
        <v>6706</v>
      </c>
      <c r="N802" s="1" t="s">
        <v>130</v>
      </c>
      <c r="O802" s="1" t="str">
        <f t="shared" si="76"/>
        <v>SHF05_fin [W/m**2]</v>
      </c>
      <c r="Q802" s="57"/>
      <c r="S802" s="46" t="s">
        <v>4421</v>
      </c>
      <c r="T802" s="46"/>
      <c r="U802" t="s">
        <v>4423</v>
      </c>
      <c r="V802" s="1" t="s">
        <v>4543</v>
      </c>
      <c r="X802" s="1" t="s">
        <v>4628</v>
      </c>
      <c r="Y802" s="59" t="s">
        <v>4844</v>
      </c>
      <c r="Z802"/>
      <c r="AA802" s="26"/>
      <c r="AB802" s="1">
        <v>-200</v>
      </c>
      <c r="AC802" s="1">
        <v>200</v>
      </c>
      <c r="AF802" t="s">
        <v>3256</v>
      </c>
      <c r="AG802" s="1" t="s">
        <v>3257</v>
      </c>
      <c r="AH802" s="18"/>
      <c r="AI802">
        <v>652253.02644331194</v>
      </c>
      <c r="AJ802">
        <v>5772973.8454005998</v>
      </c>
      <c r="AL802"/>
      <c r="AM802"/>
      <c r="AN802" s="1" t="s">
        <v>3316</v>
      </c>
      <c r="AO802" s="21" t="s">
        <v>3262</v>
      </c>
      <c r="AP802" s="21" t="s">
        <v>3263</v>
      </c>
      <c r="AQ802" s="21" t="s">
        <v>3258</v>
      </c>
      <c r="AR802" s="21" t="s">
        <v>3394</v>
      </c>
      <c r="AS802" s="21" t="s">
        <v>5801</v>
      </c>
      <c r="AT802" s="21" t="s">
        <v>3664</v>
      </c>
    </row>
    <row r="803" spans="1:46" ht="40.200000000000003" x14ac:dyDescent="0.3">
      <c r="A803" s="18" t="s">
        <v>6718</v>
      </c>
      <c r="B803" s="18"/>
      <c r="C803" s="18"/>
      <c r="D803" s="18">
        <v>0</v>
      </c>
      <c r="E803" s="18"/>
      <c r="F803" s="18"/>
      <c r="G803" s="18"/>
      <c r="H803" s="19"/>
      <c r="I803" s="7"/>
      <c r="J803" s="1" t="s">
        <v>457</v>
      </c>
      <c r="K803" s="1" t="s">
        <v>6701</v>
      </c>
      <c r="L803" s="1" t="s">
        <v>3633</v>
      </c>
      <c r="M803" s="1" t="s">
        <v>6707</v>
      </c>
      <c r="N803" s="1" t="s">
        <v>130</v>
      </c>
      <c r="O803" s="1" t="str">
        <f t="shared" si="76"/>
        <v>SHF06_fin [W/m**2]</v>
      </c>
      <c r="Q803" s="57"/>
      <c r="S803" s="46" t="s">
        <v>4421</v>
      </c>
      <c r="T803" s="46"/>
      <c r="U803" t="s">
        <v>4423</v>
      </c>
      <c r="V803" s="1" t="s">
        <v>4543</v>
      </c>
      <c r="X803" s="1" t="s">
        <v>4629</v>
      </c>
      <c r="Y803" s="59" t="s">
        <v>4921</v>
      </c>
      <c r="Z803"/>
      <c r="AA803" s="26"/>
      <c r="AB803" s="1">
        <v>-200</v>
      </c>
      <c r="AC803" s="1">
        <v>200</v>
      </c>
      <c r="AF803" t="s">
        <v>3257</v>
      </c>
      <c r="AG803" s="1" t="s">
        <v>6801</v>
      </c>
      <c r="AH803" s="18"/>
      <c r="AI803">
        <v>652237.07203640195</v>
      </c>
      <c r="AJ803">
        <v>5773016.7833927302</v>
      </c>
      <c r="AL803"/>
      <c r="AM803"/>
      <c r="AN803" s="1" t="s">
        <v>3316</v>
      </c>
      <c r="AO803" s="21" t="s">
        <v>3262</v>
      </c>
      <c r="AP803" s="21" t="s">
        <v>3263</v>
      </c>
      <c r="AQ803" s="21" t="s">
        <v>3258</v>
      </c>
      <c r="AR803" s="21" t="s">
        <v>3394</v>
      </c>
      <c r="AS803" s="21" t="s">
        <v>5801</v>
      </c>
      <c r="AT803" s="21" t="s">
        <v>3664</v>
      </c>
    </row>
    <row r="804" spans="1:46" x14ac:dyDescent="0.3">
      <c r="A804" s="18"/>
      <c r="B804" s="18"/>
      <c r="C804" s="18"/>
      <c r="D804" s="18"/>
      <c r="E804" s="18"/>
      <c r="F804" s="18"/>
      <c r="G804" s="18"/>
      <c r="H804" s="19"/>
      <c r="I804" s="7"/>
      <c r="Q804" s="57"/>
      <c r="S804" s="46"/>
      <c r="T804" s="46"/>
      <c r="U804"/>
      <c r="Y804" s="59"/>
      <c r="Z804"/>
      <c r="AA804" s="26"/>
      <c r="AF804"/>
      <c r="AH804" s="18"/>
      <c r="AI804"/>
      <c r="AJ804"/>
      <c r="AL804"/>
      <c r="AM804"/>
      <c r="AO804" s="21"/>
      <c r="AP804" s="21"/>
      <c r="AQ804" s="21"/>
      <c r="AR804" s="21"/>
      <c r="AS804" s="21"/>
      <c r="AT804" s="21"/>
    </row>
    <row r="805" spans="1:46" x14ac:dyDescent="0.3">
      <c r="A805" s="18" t="s">
        <v>6835</v>
      </c>
      <c r="B805" s="18"/>
      <c r="C805" s="18"/>
      <c r="D805" s="18"/>
      <c r="E805" s="18"/>
      <c r="F805" s="18"/>
      <c r="G805" s="18"/>
      <c r="H805" s="19"/>
      <c r="I805" s="7"/>
      <c r="J805" s="1" t="s">
        <v>6837</v>
      </c>
      <c r="K805" s="1" t="s">
        <v>6838</v>
      </c>
      <c r="L805" s="1" t="s">
        <v>3633</v>
      </c>
      <c r="M805" s="1" t="s">
        <v>6840</v>
      </c>
      <c r="N805" s="1" t="s">
        <v>130</v>
      </c>
      <c r="O805" s="1" t="str">
        <f t="shared" si="76"/>
        <v>PET [W/m**2]</v>
      </c>
      <c r="Q805" s="57"/>
      <c r="S805" s="46"/>
      <c r="T805" s="46"/>
      <c r="U805" t="s">
        <v>4423</v>
      </c>
      <c r="V805" s="1" t="s">
        <v>4543</v>
      </c>
      <c r="Y805" s="59"/>
      <c r="Z805"/>
      <c r="AA805" s="26"/>
      <c r="AF805"/>
      <c r="AH805" s="18"/>
      <c r="AI805"/>
      <c r="AJ805"/>
      <c r="AL805"/>
      <c r="AM805"/>
      <c r="AN805" s="1" t="s">
        <v>3316</v>
      </c>
      <c r="AO805" s="21" t="s">
        <v>3262</v>
      </c>
      <c r="AP805" s="21" t="s">
        <v>3263</v>
      </c>
      <c r="AQ805" s="21" t="s">
        <v>3258</v>
      </c>
      <c r="AR805" s="21"/>
      <c r="AS805" s="21"/>
      <c r="AT805" s="21"/>
    </row>
    <row r="806" spans="1:46" x14ac:dyDescent="0.3">
      <c r="A806" s="18" t="s">
        <v>6836</v>
      </c>
      <c r="B806" s="18"/>
      <c r="C806" s="18"/>
      <c r="D806" s="18"/>
      <c r="E806" s="18"/>
      <c r="F806" s="18"/>
      <c r="G806" s="18"/>
      <c r="H806" s="19"/>
      <c r="I806" s="7"/>
      <c r="J806" s="1" t="s">
        <v>6837</v>
      </c>
      <c r="K806" s="1" t="s">
        <v>6838</v>
      </c>
      <c r="L806" s="1" t="s">
        <v>3633</v>
      </c>
      <c r="M806" s="1" t="s">
        <v>6839</v>
      </c>
      <c r="N806" s="1" t="s">
        <v>50</v>
      </c>
      <c r="O806" s="1" t="str">
        <f t="shared" si="76"/>
        <v>PET_equivalent [mm]</v>
      </c>
      <c r="Q806" s="57"/>
      <c r="S806" s="46"/>
      <c r="T806" s="46"/>
      <c r="U806" t="s">
        <v>6841</v>
      </c>
      <c r="V806" s="1" t="s">
        <v>4543</v>
      </c>
      <c r="Y806" s="59"/>
      <c r="Z806"/>
      <c r="AA806" s="26"/>
      <c r="AF806"/>
      <c r="AH806" s="18"/>
      <c r="AI806"/>
      <c r="AJ806"/>
      <c r="AL806"/>
      <c r="AM806"/>
      <c r="AN806" s="1" t="s">
        <v>3316</v>
      </c>
      <c r="AO806" s="21" t="s">
        <v>3262</v>
      </c>
      <c r="AP806" s="21" t="s">
        <v>3263</v>
      </c>
      <c r="AQ806" s="21" t="s">
        <v>3258</v>
      </c>
      <c r="AR806" s="21"/>
      <c r="AS806" s="21"/>
      <c r="AT806" s="21"/>
    </row>
    <row r="807" spans="1:46" x14ac:dyDescent="0.3">
      <c r="A807" s="18"/>
      <c r="B807" s="18"/>
      <c r="C807" s="18"/>
      <c r="D807" s="18"/>
      <c r="E807" s="18"/>
      <c r="F807" s="18"/>
      <c r="G807" s="18"/>
      <c r="H807" s="19"/>
      <c r="I807" s="7"/>
      <c r="Q807" s="57"/>
      <c r="S807" s="46"/>
      <c r="T807" s="46"/>
      <c r="U807"/>
      <c r="Y807" s="59"/>
      <c r="Z807"/>
      <c r="AA807" s="26"/>
      <c r="AF807"/>
      <c r="AH807" s="18"/>
      <c r="AI807"/>
      <c r="AJ807"/>
      <c r="AL807"/>
      <c r="AM807"/>
      <c r="AO807" s="21"/>
      <c r="AP807" s="21"/>
      <c r="AQ807" s="21"/>
      <c r="AR807" s="21"/>
      <c r="AS807" s="21"/>
      <c r="AT807" s="21"/>
    </row>
    <row r="808" spans="1:46" x14ac:dyDescent="0.3">
      <c r="A808" s="18"/>
      <c r="B808" s="18"/>
      <c r="C808" s="18"/>
      <c r="D808" s="18"/>
      <c r="E808" s="18"/>
      <c r="F808" s="18"/>
      <c r="G808" s="18"/>
      <c r="H808" s="19"/>
      <c r="I808" s="7"/>
      <c r="Q808" s="57"/>
      <c r="S808" s="46"/>
      <c r="T808" s="46"/>
      <c r="U808"/>
      <c r="Y808" s="59"/>
      <c r="Z808"/>
      <c r="AA808" s="26"/>
      <c r="AF808"/>
      <c r="AH808" s="18"/>
      <c r="AI808"/>
      <c r="AJ808"/>
      <c r="AL808"/>
      <c r="AM808"/>
      <c r="AO808" s="21"/>
      <c r="AP808" s="21"/>
      <c r="AQ808" s="21"/>
      <c r="AR808" s="21"/>
      <c r="AS808" s="21"/>
      <c r="AT808" s="21"/>
    </row>
    <row r="809" spans="1:46" x14ac:dyDescent="0.3">
      <c r="A809" s="18"/>
      <c r="B809" s="18"/>
      <c r="C809" s="18"/>
      <c r="D809" s="18"/>
      <c r="E809" s="18"/>
      <c r="F809" s="18"/>
      <c r="G809" s="18"/>
      <c r="H809" s="19"/>
      <c r="I809" s="7"/>
      <c r="Q809" s="57"/>
      <c r="S809" s="46"/>
      <c r="T809" s="46"/>
      <c r="U809"/>
      <c r="Y809" s="59"/>
      <c r="Z809"/>
      <c r="AA809" s="26"/>
      <c r="AF809"/>
      <c r="AH809" s="18"/>
      <c r="AI809"/>
      <c r="AJ809"/>
      <c r="AL809"/>
      <c r="AM809"/>
      <c r="AO809" s="21"/>
      <c r="AP809" s="21"/>
      <c r="AQ809" s="21"/>
      <c r="AR809" s="21"/>
      <c r="AS809" s="21"/>
      <c r="AT809" s="21"/>
    </row>
    <row r="810" spans="1:46" x14ac:dyDescent="0.3">
      <c r="A810" s="18"/>
      <c r="D810" s="18"/>
      <c r="E810" s="18"/>
      <c r="F810" s="18"/>
      <c r="G810" s="18"/>
      <c r="H810" s="19"/>
      <c r="I810" s="7"/>
      <c r="Y810" s="59"/>
      <c r="AF810"/>
      <c r="AO810" s="21"/>
      <c r="AP810" s="21"/>
      <c r="AQ810" s="21"/>
    </row>
    <row r="811" spans="1:46" x14ac:dyDescent="0.3">
      <c r="H811" s="7"/>
      <c r="I811" s="7"/>
    </row>
    <row r="812" spans="1:46" x14ac:dyDescent="0.3">
      <c r="A812" s="17" t="s">
        <v>6637</v>
      </c>
      <c r="B812" s="17"/>
      <c r="C812" s="17"/>
      <c r="D812" s="17"/>
      <c r="E812" s="17"/>
      <c r="F812" s="17"/>
      <c r="G812" s="17"/>
      <c r="H812" s="7"/>
      <c r="I812" s="7"/>
    </row>
    <row r="813" spans="1:46" ht="28.8" x14ac:dyDescent="0.3">
      <c r="A813" s="18" t="s">
        <v>1740</v>
      </c>
      <c r="B813" s="18"/>
      <c r="C813" s="18"/>
      <c r="D813" s="18"/>
      <c r="E813" s="18"/>
      <c r="F813" s="18"/>
      <c r="G813" s="18"/>
      <c r="H813" s="7"/>
      <c r="I813" s="7"/>
      <c r="J813" s="1" t="s">
        <v>450</v>
      </c>
      <c r="M813" s="1" t="s">
        <v>451</v>
      </c>
      <c r="N813" s="1" t="s">
        <v>449</v>
      </c>
      <c r="O813" s="1" t="str">
        <f t="shared" ref="O813:O902" si="77">CONCATENATE(M813," [",N813,"]")</f>
        <v>Tpot33 [K]</v>
      </c>
      <c r="AF813" s="18" t="s">
        <v>3276</v>
      </c>
      <c r="AN813" s="1" t="s">
        <v>3316</v>
      </c>
      <c r="AO813" s="21" t="s">
        <v>3262</v>
      </c>
      <c r="AP813" s="21" t="s">
        <v>3263</v>
      </c>
      <c r="AQ813" s="21" t="s">
        <v>3258</v>
      </c>
      <c r="AR813" s="1" t="s">
        <v>3633</v>
      </c>
    </row>
    <row r="814" spans="1:46" ht="28.8" x14ac:dyDescent="0.3">
      <c r="A814" s="18" t="s">
        <v>2521</v>
      </c>
      <c r="B814" s="18"/>
      <c r="C814" s="18"/>
      <c r="D814" s="18"/>
      <c r="E814" s="18"/>
      <c r="F814" s="18"/>
      <c r="G814" s="18"/>
      <c r="H814" s="7"/>
      <c r="I814" s="7"/>
      <c r="J814" s="1" t="s">
        <v>450</v>
      </c>
      <c r="M814" s="1" t="s">
        <v>452</v>
      </c>
      <c r="N814" s="1" t="s">
        <v>449</v>
      </c>
      <c r="O814" s="1" t="str">
        <f t="shared" si="77"/>
        <v>Tpot29 [K]</v>
      </c>
      <c r="AF814" s="18" t="s">
        <v>3277</v>
      </c>
      <c r="AN814" s="1" t="s">
        <v>3316</v>
      </c>
      <c r="AO814" s="21" t="s">
        <v>3262</v>
      </c>
      <c r="AP814" s="21" t="s">
        <v>3263</v>
      </c>
      <c r="AQ814" s="21" t="s">
        <v>3258</v>
      </c>
      <c r="AR814" s="1" t="s">
        <v>3633</v>
      </c>
    </row>
    <row r="815" spans="1:46" ht="28.8" x14ac:dyDescent="0.3">
      <c r="A815" s="18" t="s">
        <v>2522</v>
      </c>
      <c r="B815" s="18"/>
      <c r="C815" s="18"/>
      <c r="D815" s="18"/>
      <c r="E815" s="18"/>
      <c r="F815" s="18"/>
      <c r="G815" s="18"/>
      <c r="H815" s="7"/>
      <c r="I815" s="7"/>
      <c r="J815" s="1" t="s">
        <v>450</v>
      </c>
      <c r="M815" s="1" t="s">
        <v>453</v>
      </c>
      <c r="N815" s="1" t="s">
        <v>449</v>
      </c>
      <c r="O815" s="1" t="str">
        <f t="shared" si="77"/>
        <v>Tpot22 [K]</v>
      </c>
      <c r="AN815" s="1" t="s">
        <v>3316</v>
      </c>
      <c r="AO815" s="21" t="s">
        <v>3262</v>
      </c>
      <c r="AP815" s="21" t="s">
        <v>3263</v>
      </c>
      <c r="AQ815" s="21" t="s">
        <v>3258</v>
      </c>
      <c r="AR815" s="1" t="s">
        <v>3633</v>
      </c>
    </row>
    <row r="816" spans="1:46" ht="28.8" x14ac:dyDescent="0.3">
      <c r="A816" s="18" t="s">
        <v>2523</v>
      </c>
      <c r="B816" s="18"/>
      <c r="C816" s="18"/>
      <c r="D816" s="18"/>
      <c r="E816" s="18"/>
      <c r="F816" s="18"/>
      <c r="G816" s="18"/>
      <c r="H816" s="7"/>
      <c r="I816" s="7"/>
      <c r="J816" s="1" t="s">
        <v>450</v>
      </c>
      <c r="M816" s="1" t="s">
        <v>454</v>
      </c>
      <c r="N816" s="1" t="s">
        <v>449</v>
      </c>
      <c r="O816" s="1" t="str">
        <f t="shared" si="77"/>
        <v>Tpot15 [K]</v>
      </c>
      <c r="AN816" s="1" t="s">
        <v>3316</v>
      </c>
      <c r="AO816" s="21" t="s">
        <v>3262</v>
      </c>
      <c r="AP816" s="21" t="s">
        <v>3263</v>
      </c>
      <c r="AQ816" s="21" t="s">
        <v>3258</v>
      </c>
      <c r="AR816" s="1" t="s">
        <v>3633</v>
      </c>
    </row>
    <row r="817" spans="1:44" ht="28.8" x14ac:dyDescent="0.3">
      <c r="A817" s="18" t="s">
        <v>1741</v>
      </c>
      <c r="B817" s="18"/>
      <c r="C817" s="18"/>
      <c r="D817" s="18"/>
      <c r="E817" s="18"/>
      <c r="F817" s="18"/>
      <c r="G817" s="18"/>
      <c r="H817" s="7"/>
      <c r="I817" s="7"/>
      <c r="J817" s="1" t="s">
        <v>455</v>
      </c>
      <c r="M817" s="1" t="s">
        <v>1774</v>
      </c>
      <c r="N817" s="1" t="s">
        <v>449</v>
      </c>
      <c r="O817" s="1" t="str">
        <f t="shared" si="77"/>
        <v>Tpot08 [K]</v>
      </c>
      <c r="AN817" s="1" t="s">
        <v>3316</v>
      </c>
      <c r="AO817" s="21" t="s">
        <v>3262</v>
      </c>
      <c r="AP817" s="21" t="s">
        <v>3263</v>
      </c>
      <c r="AQ817" s="21" t="s">
        <v>3258</v>
      </c>
      <c r="AR817" s="1" t="s">
        <v>3633</v>
      </c>
    </row>
    <row r="818" spans="1:44" ht="28.8" x14ac:dyDescent="0.3">
      <c r="A818" s="18" t="s">
        <v>1742</v>
      </c>
      <c r="B818" s="18"/>
      <c r="C818" s="18"/>
      <c r="D818" s="18"/>
      <c r="E818" s="18"/>
      <c r="F818" s="18"/>
      <c r="G818" s="18"/>
      <c r="H818" s="7"/>
      <c r="I818" s="7"/>
      <c r="J818" s="1" t="s">
        <v>455</v>
      </c>
      <c r="M818" s="1" t="s">
        <v>1776</v>
      </c>
      <c r="N818" s="1" t="s">
        <v>449</v>
      </c>
      <c r="O818" s="1" t="str">
        <f t="shared" si="77"/>
        <v>Tpot04 [K]</v>
      </c>
      <c r="AN818" s="1" t="s">
        <v>3316</v>
      </c>
      <c r="AO818" s="21" t="s">
        <v>3262</v>
      </c>
      <c r="AP818" s="21" t="s">
        <v>3263</v>
      </c>
      <c r="AQ818" s="21" t="s">
        <v>3258</v>
      </c>
      <c r="AR818" s="1" t="s">
        <v>3633</v>
      </c>
    </row>
    <row r="819" spans="1:44" ht="28.8" x14ac:dyDescent="0.3">
      <c r="A819" s="18" t="s">
        <v>1743</v>
      </c>
      <c r="B819" s="18"/>
      <c r="C819" s="18"/>
      <c r="D819" s="18"/>
      <c r="E819" s="18"/>
      <c r="F819" s="18"/>
      <c r="G819" s="18"/>
      <c r="H819" s="7"/>
      <c r="I819" s="7"/>
      <c r="J819" s="1" t="s">
        <v>455</v>
      </c>
      <c r="M819" s="1" t="s">
        <v>1778</v>
      </c>
      <c r="N819" s="1" t="s">
        <v>449</v>
      </c>
      <c r="O819" s="1" t="str">
        <f t="shared" si="77"/>
        <v>Tpot02 [K]</v>
      </c>
      <c r="AN819" s="1" t="s">
        <v>3316</v>
      </c>
      <c r="AO819" s="21" t="s">
        <v>3262</v>
      </c>
      <c r="AP819" s="21" t="s">
        <v>3263</v>
      </c>
      <c r="AQ819" s="21" t="s">
        <v>3258</v>
      </c>
      <c r="AR819" s="1" t="s">
        <v>3633</v>
      </c>
    </row>
    <row r="820" spans="1:44" ht="28.8" x14ac:dyDescent="0.3">
      <c r="A820" s="18" t="s">
        <v>1744</v>
      </c>
      <c r="B820" s="18"/>
      <c r="C820" s="18"/>
      <c r="D820" s="18"/>
      <c r="E820" s="18"/>
      <c r="F820" s="18"/>
      <c r="G820" s="18"/>
      <c r="H820" s="7"/>
      <c r="I820" s="7"/>
      <c r="J820" s="1" t="s">
        <v>455</v>
      </c>
      <c r="M820" s="1" t="s">
        <v>1780</v>
      </c>
      <c r="N820" s="1" t="s">
        <v>449</v>
      </c>
      <c r="O820" s="1" t="str">
        <f t="shared" si="77"/>
        <v>Tpot01 [K]</v>
      </c>
      <c r="AN820" s="1" t="s">
        <v>3316</v>
      </c>
      <c r="AO820" s="21" t="s">
        <v>3262</v>
      </c>
      <c r="AP820" s="21" t="s">
        <v>3263</v>
      </c>
      <c r="AQ820" s="21" t="s">
        <v>3258</v>
      </c>
      <c r="AR820" s="1" t="s">
        <v>3633</v>
      </c>
    </row>
    <row r="821" spans="1:44" ht="28.8" x14ac:dyDescent="0.3">
      <c r="A821" s="18" t="s">
        <v>2525</v>
      </c>
      <c r="B821" s="18"/>
      <c r="C821" s="18"/>
      <c r="D821" s="18"/>
      <c r="E821" s="18"/>
      <c r="F821" s="18"/>
      <c r="G821" s="18"/>
      <c r="H821" s="7"/>
      <c r="I821" s="7"/>
      <c r="J821" s="1" t="s">
        <v>450</v>
      </c>
      <c r="M821" s="1" t="s">
        <v>1732</v>
      </c>
      <c r="N821" s="1" t="s">
        <v>456</v>
      </c>
      <c r="O821" s="1" t="str">
        <f t="shared" si="77"/>
        <v>sh33 [g/kg]</v>
      </c>
      <c r="AF821" s="1" t="s">
        <v>3275</v>
      </c>
      <c r="AN821" s="1" t="s">
        <v>3316</v>
      </c>
      <c r="AO821" s="21" t="s">
        <v>3262</v>
      </c>
      <c r="AP821" s="21" t="s">
        <v>3263</v>
      </c>
      <c r="AQ821" s="21" t="s">
        <v>3258</v>
      </c>
      <c r="AR821" s="1" t="s">
        <v>3633</v>
      </c>
    </row>
    <row r="822" spans="1:44" ht="28.8" x14ac:dyDescent="0.3">
      <c r="A822" s="18" t="s">
        <v>2526</v>
      </c>
      <c r="B822" s="18"/>
      <c r="C822" s="18"/>
      <c r="D822" s="18"/>
      <c r="E822" s="18"/>
      <c r="F822" s="18"/>
      <c r="G822" s="18"/>
      <c r="H822" s="7"/>
      <c r="I822" s="7"/>
      <c r="J822" s="1" t="s">
        <v>450</v>
      </c>
      <c r="M822" s="1" t="s">
        <v>1733</v>
      </c>
      <c r="N822" s="1" t="s">
        <v>456</v>
      </c>
      <c r="O822" s="1" t="str">
        <f t="shared" si="77"/>
        <v>sh29 [g/kg]</v>
      </c>
      <c r="AN822" s="1" t="s">
        <v>3316</v>
      </c>
      <c r="AO822" s="21" t="s">
        <v>3262</v>
      </c>
      <c r="AP822" s="21" t="s">
        <v>3263</v>
      </c>
      <c r="AQ822" s="21" t="s">
        <v>3258</v>
      </c>
      <c r="AR822" s="1" t="s">
        <v>3633</v>
      </c>
    </row>
    <row r="823" spans="1:44" ht="28.8" x14ac:dyDescent="0.3">
      <c r="A823" s="18" t="s">
        <v>2527</v>
      </c>
      <c r="B823" s="18"/>
      <c r="C823" s="18"/>
      <c r="D823" s="18"/>
      <c r="E823" s="18"/>
      <c r="F823" s="18"/>
      <c r="G823" s="18"/>
      <c r="H823" s="7"/>
      <c r="I823" s="7"/>
      <c r="J823" s="1" t="s">
        <v>450</v>
      </c>
      <c r="M823" s="1" t="s">
        <v>1734</v>
      </c>
      <c r="N823" s="1" t="s">
        <v>456</v>
      </c>
      <c r="O823" s="1" t="str">
        <f t="shared" si="77"/>
        <v>sh22 [g/kg]</v>
      </c>
      <c r="AN823" s="1" t="s">
        <v>3316</v>
      </c>
      <c r="AO823" s="21" t="s">
        <v>3262</v>
      </c>
      <c r="AP823" s="21" t="s">
        <v>3263</v>
      </c>
      <c r="AQ823" s="21" t="s">
        <v>3258</v>
      </c>
      <c r="AR823" s="1" t="s">
        <v>3633</v>
      </c>
    </row>
    <row r="824" spans="1:44" ht="28.8" x14ac:dyDescent="0.3">
      <c r="A824" s="18" t="s">
        <v>2528</v>
      </c>
      <c r="B824" s="18"/>
      <c r="C824" s="18"/>
      <c r="D824" s="18"/>
      <c r="E824" s="18"/>
      <c r="F824" s="18"/>
      <c r="G824" s="18"/>
      <c r="H824" s="7"/>
      <c r="I824" s="7"/>
      <c r="J824" s="1" t="s">
        <v>450</v>
      </c>
      <c r="M824" s="1" t="s">
        <v>1735</v>
      </c>
      <c r="N824" s="1" t="s">
        <v>456</v>
      </c>
      <c r="O824" s="1" t="str">
        <f t="shared" si="77"/>
        <v>sh14 [g/kg]</v>
      </c>
      <c r="AN824" s="1" t="s">
        <v>3316</v>
      </c>
      <c r="AO824" s="21" t="s">
        <v>3262</v>
      </c>
      <c r="AP824" s="21" t="s">
        <v>3263</v>
      </c>
      <c r="AQ824" s="21" t="s">
        <v>3258</v>
      </c>
      <c r="AR824" s="1" t="s">
        <v>3633</v>
      </c>
    </row>
    <row r="825" spans="1:44" ht="28.8" x14ac:dyDescent="0.3">
      <c r="A825" s="18" t="s">
        <v>2529</v>
      </c>
      <c r="B825" s="18"/>
      <c r="C825" s="18"/>
      <c r="D825" s="18"/>
      <c r="E825" s="18"/>
      <c r="F825" s="18"/>
      <c r="G825" s="18"/>
      <c r="H825" s="7"/>
      <c r="I825" s="7"/>
      <c r="J825" s="1" t="s">
        <v>455</v>
      </c>
      <c r="M825" s="1" t="s">
        <v>1736</v>
      </c>
      <c r="N825" s="1" t="s">
        <v>456</v>
      </c>
      <c r="O825" s="1" t="str">
        <f t="shared" si="77"/>
        <v>sh08 [g/kg]</v>
      </c>
      <c r="AN825" s="1" t="s">
        <v>3316</v>
      </c>
      <c r="AO825" s="21" t="s">
        <v>3262</v>
      </c>
      <c r="AP825" s="21" t="s">
        <v>3263</v>
      </c>
      <c r="AQ825" s="21" t="s">
        <v>3258</v>
      </c>
      <c r="AR825" s="1" t="s">
        <v>3633</v>
      </c>
    </row>
    <row r="826" spans="1:44" ht="28.8" x14ac:dyDescent="0.3">
      <c r="A826" s="18" t="s">
        <v>2530</v>
      </c>
      <c r="B826" s="18"/>
      <c r="C826" s="18"/>
      <c r="D826" s="18"/>
      <c r="E826" s="18"/>
      <c r="F826" s="18"/>
      <c r="G826" s="18"/>
      <c r="H826" s="7"/>
      <c r="I826" s="7"/>
      <c r="J826" s="1" t="s">
        <v>455</v>
      </c>
      <c r="M826" s="1" t="s">
        <v>1737</v>
      </c>
      <c r="N826" s="1" t="s">
        <v>456</v>
      </c>
      <c r="O826" s="1" t="str">
        <f t="shared" si="77"/>
        <v>sh04 [g/kg]</v>
      </c>
      <c r="AN826" s="1" t="s">
        <v>3316</v>
      </c>
      <c r="AO826" s="21" t="s">
        <v>3262</v>
      </c>
      <c r="AP826" s="21" t="s">
        <v>3263</v>
      </c>
      <c r="AQ826" s="21" t="s">
        <v>3258</v>
      </c>
      <c r="AR826" s="1" t="s">
        <v>3633</v>
      </c>
    </row>
    <row r="827" spans="1:44" ht="28.8" x14ac:dyDescent="0.3">
      <c r="A827" s="18" t="s">
        <v>2531</v>
      </c>
      <c r="B827" s="18"/>
      <c r="C827" s="18"/>
      <c r="D827" s="18"/>
      <c r="E827" s="18"/>
      <c r="F827" s="18"/>
      <c r="G827" s="18"/>
      <c r="H827" s="7"/>
      <c r="I827" s="7"/>
      <c r="J827" s="1" t="s">
        <v>455</v>
      </c>
      <c r="M827" s="1" t="s">
        <v>1738</v>
      </c>
      <c r="N827" s="1" t="s">
        <v>456</v>
      </c>
      <c r="O827" s="1" t="str">
        <f t="shared" si="77"/>
        <v>sh02 [g/kg]</v>
      </c>
      <c r="AN827" s="1" t="s">
        <v>3316</v>
      </c>
      <c r="AO827" s="21" t="s">
        <v>3262</v>
      </c>
      <c r="AP827" s="21" t="s">
        <v>3263</v>
      </c>
      <c r="AQ827" s="21" t="s">
        <v>3258</v>
      </c>
      <c r="AR827" s="1" t="s">
        <v>3633</v>
      </c>
    </row>
    <row r="828" spans="1:44" ht="28.8" x14ac:dyDescent="0.3">
      <c r="A828" s="18" t="s">
        <v>2532</v>
      </c>
      <c r="B828" s="18"/>
      <c r="C828" s="18"/>
      <c r="D828" s="18"/>
      <c r="E828" s="18"/>
      <c r="F828" s="18"/>
      <c r="G828" s="18"/>
      <c r="H828" s="7"/>
      <c r="I828" s="7"/>
      <c r="J828" s="1" t="s">
        <v>455</v>
      </c>
      <c r="M828" s="1" t="s">
        <v>1739</v>
      </c>
      <c r="N828" s="1" t="s">
        <v>456</v>
      </c>
      <c r="O828" s="1" t="str">
        <f t="shared" si="77"/>
        <v>sh01 [g/kg]</v>
      </c>
      <c r="AN828" s="1" t="s">
        <v>3316</v>
      </c>
      <c r="AO828" s="21" t="s">
        <v>3262</v>
      </c>
      <c r="AP828" s="21" t="s">
        <v>3263</v>
      </c>
      <c r="AQ828" s="21" t="s">
        <v>3258</v>
      </c>
      <c r="AR828" s="1" t="s">
        <v>3633</v>
      </c>
    </row>
    <row r="829" spans="1:44" ht="28.8" x14ac:dyDescent="0.3">
      <c r="A829" s="18" t="s">
        <v>2533</v>
      </c>
      <c r="B829" s="18"/>
      <c r="C829" s="18"/>
      <c r="D829" s="18"/>
      <c r="E829" s="18"/>
      <c r="F829" s="18"/>
      <c r="G829" s="18"/>
      <c r="H829" s="7"/>
      <c r="I829" s="7"/>
      <c r="J829" s="1" t="s">
        <v>450</v>
      </c>
      <c r="M829" t="s">
        <v>1747</v>
      </c>
      <c r="N829" s="1" t="s">
        <v>141</v>
      </c>
      <c r="O829" s="1" t="str">
        <f t="shared" si="77"/>
        <v>H2Oc33 [mmol/mol]</v>
      </c>
      <c r="AG829" t="s">
        <v>1433</v>
      </c>
      <c r="AN829" s="1" t="s">
        <v>3316</v>
      </c>
      <c r="AO829" s="21" t="s">
        <v>3262</v>
      </c>
      <c r="AP829" s="21" t="s">
        <v>3263</v>
      </c>
      <c r="AQ829" s="21" t="s">
        <v>3258</v>
      </c>
      <c r="AR829" s="1" t="s">
        <v>3633</v>
      </c>
    </row>
    <row r="830" spans="1:44" ht="28.8" x14ac:dyDescent="0.3">
      <c r="A830" s="18" t="s">
        <v>2534</v>
      </c>
      <c r="B830" s="18"/>
      <c r="C830" s="18"/>
      <c r="D830" s="18"/>
      <c r="E830" s="18"/>
      <c r="F830" s="18"/>
      <c r="G830" s="18"/>
      <c r="H830" s="7"/>
      <c r="I830" s="7"/>
      <c r="J830" s="1" t="s">
        <v>450</v>
      </c>
      <c r="M830" t="s">
        <v>1748</v>
      </c>
      <c r="N830" s="1" t="s">
        <v>141</v>
      </c>
      <c r="O830" s="1" t="str">
        <f t="shared" si="77"/>
        <v>H2Oc29 [mmol/mol]</v>
      </c>
      <c r="AN830" s="1" t="s">
        <v>3316</v>
      </c>
      <c r="AO830" s="21" t="s">
        <v>3262</v>
      </c>
      <c r="AP830" s="21" t="s">
        <v>3263</v>
      </c>
      <c r="AQ830" s="21" t="s">
        <v>3258</v>
      </c>
      <c r="AR830" s="1" t="s">
        <v>3633</v>
      </c>
    </row>
    <row r="831" spans="1:44" ht="28.8" x14ac:dyDescent="0.3">
      <c r="A831" s="18" t="s">
        <v>2535</v>
      </c>
      <c r="B831" s="18"/>
      <c r="C831" s="18"/>
      <c r="D831" s="18"/>
      <c r="E831" s="18"/>
      <c r="F831" s="18"/>
      <c r="G831" s="18"/>
      <c r="H831" s="7"/>
      <c r="I831" s="7"/>
      <c r="J831" s="1" t="s">
        <v>450</v>
      </c>
      <c r="M831" t="s">
        <v>1749</v>
      </c>
      <c r="N831" s="1" t="s">
        <v>141</v>
      </c>
      <c r="O831" s="1" t="str">
        <f t="shared" si="77"/>
        <v>H2Oc22 [mmol/mol]</v>
      </c>
      <c r="AN831" s="1" t="s">
        <v>3316</v>
      </c>
      <c r="AO831" s="21" t="s">
        <v>3262</v>
      </c>
      <c r="AP831" s="21" t="s">
        <v>3263</v>
      </c>
      <c r="AQ831" s="21" t="s">
        <v>3258</v>
      </c>
      <c r="AR831" s="1" t="s">
        <v>3633</v>
      </c>
    </row>
    <row r="832" spans="1:44" ht="28.8" x14ac:dyDescent="0.3">
      <c r="A832" s="18" t="s">
        <v>2536</v>
      </c>
      <c r="B832" s="18"/>
      <c r="C832" s="18"/>
      <c r="D832" s="18"/>
      <c r="E832" s="18"/>
      <c r="F832" s="18"/>
      <c r="G832" s="18"/>
      <c r="H832" s="7"/>
      <c r="I832" s="7"/>
      <c r="J832" s="1" t="s">
        <v>450</v>
      </c>
      <c r="M832" t="s">
        <v>1750</v>
      </c>
      <c r="N832" s="1" t="s">
        <v>141</v>
      </c>
      <c r="O832" s="1" t="str">
        <f t="shared" si="77"/>
        <v>H2Oc14 [mmol/mol]</v>
      </c>
      <c r="AN832" s="1" t="s">
        <v>3316</v>
      </c>
      <c r="AO832" s="21" t="s">
        <v>3262</v>
      </c>
      <c r="AP832" s="21" t="s">
        <v>3263</v>
      </c>
      <c r="AQ832" s="21" t="s">
        <v>3258</v>
      </c>
      <c r="AR832" s="1" t="s">
        <v>3633</v>
      </c>
    </row>
    <row r="833" spans="1:46" ht="28.8" x14ac:dyDescent="0.3">
      <c r="A833" s="18" t="s">
        <v>2537</v>
      </c>
      <c r="B833" s="18"/>
      <c r="C833" s="18"/>
      <c r="D833" s="18"/>
      <c r="E833" s="18"/>
      <c r="F833" s="18"/>
      <c r="G833" s="18"/>
      <c r="H833" s="7"/>
      <c r="I833" s="7"/>
      <c r="J833" s="1" t="s">
        <v>455</v>
      </c>
      <c r="M833" t="s">
        <v>1751</v>
      </c>
      <c r="N833" s="1" t="s">
        <v>141</v>
      </c>
      <c r="O833" s="1" t="str">
        <f t="shared" si="77"/>
        <v>H2Oc08 [mmol/mol]</v>
      </c>
      <c r="AN833" s="1" t="s">
        <v>3316</v>
      </c>
      <c r="AO833" s="21" t="s">
        <v>3262</v>
      </c>
      <c r="AP833" s="21" t="s">
        <v>3263</v>
      </c>
      <c r="AQ833" s="21" t="s">
        <v>3258</v>
      </c>
      <c r="AR833" s="1" t="s">
        <v>3633</v>
      </c>
    </row>
    <row r="834" spans="1:46" ht="28.8" x14ac:dyDescent="0.3">
      <c r="A834" s="18" t="s">
        <v>2538</v>
      </c>
      <c r="B834" s="18"/>
      <c r="C834" s="18"/>
      <c r="D834" s="18"/>
      <c r="E834" s="18"/>
      <c r="F834" s="18"/>
      <c r="G834" s="18"/>
      <c r="H834" s="7"/>
      <c r="I834" s="7"/>
      <c r="J834" s="1" t="s">
        <v>455</v>
      </c>
      <c r="M834" t="s">
        <v>1752</v>
      </c>
      <c r="N834" s="1" t="s">
        <v>141</v>
      </c>
      <c r="O834" s="1" t="str">
        <f t="shared" si="77"/>
        <v>H2Oc04 [mmol/mol]</v>
      </c>
      <c r="AN834" s="1" t="s">
        <v>3316</v>
      </c>
      <c r="AO834" s="21" t="s">
        <v>3262</v>
      </c>
      <c r="AP834" s="21" t="s">
        <v>3263</v>
      </c>
      <c r="AQ834" s="21" t="s">
        <v>3258</v>
      </c>
      <c r="AR834" s="1" t="s">
        <v>3633</v>
      </c>
    </row>
    <row r="835" spans="1:46" ht="28.8" x14ac:dyDescent="0.3">
      <c r="A835" s="18" t="s">
        <v>2539</v>
      </c>
      <c r="B835" s="18"/>
      <c r="C835" s="18"/>
      <c r="D835" s="18"/>
      <c r="E835" s="18"/>
      <c r="F835" s="18"/>
      <c r="G835" s="18"/>
      <c r="H835" s="7"/>
      <c r="I835" s="7"/>
      <c r="J835" s="1" t="s">
        <v>455</v>
      </c>
      <c r="M835" t="s">
        <v>1753</v>
      </c>
      <c r="N835" s="1" t="s">
        <v>141</v>
      </c>
      <c r="O835" s="1" t="str">
        <f t="shared" si="77"/>
        <v>H2Oc02 [mmol/mol]</v>
      </c>
      <c r="AN835" s="1" t="s">
        <v>3316</v>
      </c>
      <c r="AO835" s="21" t="s">
        <v>3262</v>
      </c>
      <c r="AP835" s="21" t="s">
        <v>3263</v>
      </c>
      <c r="AQ835" s="21" t="s">
        <v>3258</v>
      </c>
      <c r="AR835" s="1" t="s">
        <v>3633</v>
      </c>
    </row>
    <row r="836" spans="1:46" ht="28.8" x14ac:dyDescent="0.3">
      <c r="A836" s="18" t="s">
        <v>2540</v>
      </c>
      <c r="B836" s="18"/>
      <c r="C836" s="18"/>
      <c r="D836" s="18"/>
      <c r="E836" s="18"/>
      <c r="F836" s="18"/>
      <c r="G836" s="18"/>
      <c r="H836" s="7"/>
      <c r="I836" s="7"/>
      <c r="J836" s="1" t="s">
        <v>455</v>
      </c>
      <c r="M836" t="s">
        <v>1754</v>
      </c>
      <c r="N836" s="1" t="s">
        <v>141</v>
      </c>
      <c r="O836" s="1" t="str">
        <f t="shared" si="77"/>
        <v>H2Oc01 [mmol/mol]</v>
      </c>
      <c r="AN836" s="1" t="s">
        <v>3316</v>
      </c>
      <c r="AO836" s="21" t="s">
        <v>3262</v>
      </c>
      <c r="AP836" s="21" t="s">
        <v>3263</v>
      </c>
      <c r="AQ836" s="21" t="s">
        <v>3258</v>
      </c>
      <c r="AR836" s="1" t="s">
        <v>3633</v>
      </c>
    </row>
    <row r="837" spans="1:46" ht="28.8" x14ac:dyDescent="0.3">
      <c r="A837" s="18" t="s">
        <v>1731</v>
      </c>
      <c r="B837" s="18"/>
      <c r="C837" s="18"/>
      <c r="D837" s="18"/>
      <c r="E837" s="18"/>
      <c r="F837" s="18"/>
      <c r="G837" s="18"/>
      <c r="H837" s="7"/>
      <c r="I837" s="7"/>
      <c r="J837" s="1" t="s">
        <v>457</v>
      </c>
      <c r="M837" t="s">
        <v>458</v>
      </c>
      <c r="N837" s="1" t="s">
        <v>130</v>
      </c>
      <c r="O837" s="1" t="str">
        <f t="shared" si="77"/>
        <v>SHFm [W/m**2]</v>
      </c>
      <c r="AN837" s="1" t="s">
        <v>3316</v>
      </c>
      <c r="AO837" s="21" t="s">
        <v>3262</v>
      </c>
      <c r="AP837" s="21" t="s">
        <v>3263</v>
      </c>
      <c r="AQ837" s="21" t="s">
        <v>3258</v>
      </c>
      <c r="AR837" s="1" t="s">
        <v>3633</v>
      </c>
    </row>
    <row r="838" spans="1:46" ht="28.8" x14ac:dyDescent="0.3">
      <c r="A838" s="18" t="s">
        <v>2541</v>
      </c>
      <c r="B838" s="18"/>
      <c r="C838" s="18"/>
      <c r="D838" s="18"/>
      <c r="E838" s="18"/>
      <c r="F838" s="18"/>
      <c r="G838" s="18"/>
      <c r="H838" s="7"/>
      <c r="I838" s="7"/>
      <c r="J838" s="1" t="s">
        <v>27</v>
      </c>
      <c r="M838" s="1" t="s">
        <v>1717</v>
      </c>
      <c r="N838" s="1" t="s">
        <v>130</v>
      </c>
      <c r="O838" s="1" t="str">
        <f t="shared" si="77"/>
        <v>SHF_T01 [W/m**2]</v>
      </c>
      <c r="AF838" s="1" t="s">
        <v>1511</v>
      </c>
      <c r="AN838" s="1" t="s">
        <v>3316</v>
      </c>
      <c r="AO838" s="21" t="s">
        <v>3262</v>
      </c>
      <c r="AP838" s="21" t="s">
        <v>3263</v>
      </c>
      <c r="AQ838" s="21" t="s">
        <v>3258</v>
      </c>
      <c r="AR838" s="1" t="s">
        <v>3633</v>
      </c>
      <c r="AT838" s="1" t="s">
        <v>3290</v>
      </c>
    </row>
    <row r="839" spans="1:46" ht="28.8" x14ac:dyDescent="0.3">
      <c r="A839" s="18" t="s">
        <v>2542</v>
      </c>
      <c r="B839" s="18"/>
      <c r="C839" s="18"/>
      <c r="D839" s="18"/>
      <c r="E839" s="18"/>
      <c r="F839" s="18"/>
      <c r="G839" s="18"/>
      <c r="H839" s="7"/>
      <c r="I839" s="7"/>
      <c r="J839" s="1" t="s">
        <v>27</v>
      </c>
      <c r="M839" s="1" t="s">
        <v>1718</v>
      </c>
      <c r="N839" s="1" t="s">
        <v>130</v>
      </c>
      <c r="O839" s="1" t="str">
        <f t="shared" si="77"/>
        <v>SHF_T02 [W/m**2]</v>
      </c>
      <c r="AF839" s="1" t="s">
        <v>1512</v>
      </c>
      <c r="AN839" s="1" t="s">
        <v>3316</v>
      </c>
      <c r="AO839" s="21" t="s">
        <v>3262</v>
      </c>
      <c r="AP839" s="21" t="s">
        <v>3263</v>
      </c>
      <c r="AQ839" s="21" t="s">
        <v>3258</v>
      </c>
      <c r="AR839" s="1" t="s">
        <v>3633</v>
      </c>
      <c r="AT839" s="1" t="s">
        <v>3290</v>
      </c>
    </row>
    <row r="840" spans="1:46" ht="28.8" x14ac:dyDescent="0.3">
      <c r="A840" s="18" t="s">
        <v>2543</v>
      </c>
      <c r="B840" s="18"/>
      <c r="C840" s="18"/>
      <c r="D840" s="18"/>
      <c r="E840" s="18"/>
      <c r="F840" s="18"/>
      <c r="G840" s="18"/>
      <c r="H840" s="7"/>
      <c r="I840" s="7"/>
      <c r="J840" s="1" t="s">
        <v>34</v>
      </c>
      <c r="M840" s="1" t="s">
        <v>1719</v>
      </c>
      <c r="N840" s="1" t="s">
        <v>130</v>
      </c>
      <c r="O840" s="1" t="str">
        <f t="shared" si="77"/>
        <v>SHF_T03 [W/m**2]</v>
      </c>
      <c r="AF840" s="1" t="s">
        <v>1512</v>
      </c>
      <c r="AN840" s="1" t="s">
        <v>3316</v>
      </c>
      <c r="AO840" s="21" t="s">
        <v>3262</v>
      </c>
      <c r="AP840" s="21" t="s">
        <v>3263</v>
      </c>
      <c r="AQ840" s="21" t="s">
        <v>3258</v>
      </c>
      <c r="AR840" s="1" t="s">
        <v>3633</v>
      </c>
      <c r="AT840" s="1" t="s">
        <v>3290</v>
      </c>
    </row>
    <row r="841" spans="1:46" ht="28.8" x14ac:dyDescent="0.3">
      <c r="A841" s="18" t="s">
        <v>2544</v>
      </c>
      <c r="B841" s="18"/>
      <c r="C841" s="18"/>
      <c r="D841" s="18"/>
      <c r="E841" s="18"/>
      <c r="F841" s="18"/>
      <c r="G841" s="18"/>
      <c r="H841" s="7"/>
      <c r="I841" s="7"/>
      <c r="J841" s="1" t="s">
        <v>27</v>
      </c>
      <c r="M841" s="1" t="s">
        <v>1720</v>
      </c>
      <c r="N841" s="1" t="s">
        <v>130</v>
      </c>
      <c r="O841" s="1" t="str">
        <f t="shared" si="77"/>
        <v>SHF_T04 [W/m**2]</v>
      </c>
      <c r="AF841" s="1" t="s">
        <v>359</v>
      </c>
      <c r="AN841" s="1" t="s">
        <v>3316</v>
      </c>
      <c r="AO841" s="21" t="s">
        <v>3262</v>
      </c>
      <c r="AP841" s="21" t="s">
        <v>3263</v>
      </c>
      <c r="AQ841" s="21" t="s">
        <v>3258</v>
      </c>
      <c r="AR841" s="1" t="s">
        <v>3633</v>
      </c>
      <c r="AT841" s="1" t="s">
        <v>3290</v>
      </c>
    </row>
    <row r="842" spans="1:46" ht="28.8" x14ac:dyDescent="0.3">
      <c r="A842" s="18" t="s">
        <v>2545</v>
      </c>
      <c r="B842" s="18"/>
      <c r="C842" s="18"/>
      <c r="D842" s="18"/>
      <c r="E842" s="18"/>
      <c r="F842" s="18"/>
      <c r="G842" s="18"/>
      <c r="H842" s="7"/>
      <c r="I842" s="7"/>
      <c r="J842" s="1" t="s">
        <v>27</v>
      </c>
      <c r="M842" s="1" t="s">
        <v>1721</v>
      </c>
      <c r="N842" s="1" t="s">
        <v>130</v>
      </c>
      <c r="O842" s="1" t="str">
        <f t="shared" si="77"/>
        <v>SHF_T05 [W/m**2]</v>
      </c>
      <c r="AF842" s="1" t="s">
        <v>360</v>
      </c>
      <c r="AN842" s="1" t="s">
        <v>3316</v>
      </c>
      <c r="AO842" s="21" t="s">
        <v>3262</v>
      </c>
      <c r="AP842" s="21" t="s">
        <v>3263</v>
      </c>
      <c r="AQ842" s="21" t="s">
        <v>3258</v>
      </c>
      <c r="AR842" s="1" t="s">
        <v>3633</v>
      </c>
      <c r="AT842" s="1" t="s">
        <v>3290</v>
      </c>
    </row>
    <row r="843" spans="1:46" ht="28.8" x14ac:dyDescent="0.3">
      <c r="A843" s="18" t="s">
        <v>2546</v>
      </c>
      <c r="B843" s="18"/>
      <c r="C843" s="18"/>
      <c r="D843" s="18"/>
      <c r="E843" s="18"/>
      <c r="F843" s="18"/>
      <c r="G843" s="18"/>
      <c r="H843" s="7"/>
      <c r="I843" s="7"/>
      <c r="J843" s="1" t="s">
        <v>34</v>
      </c>
      <c r="M843" s="1" t="s">
        <v>1722</v>
      </c>
      <c r="N843" s="1" t="s">
        <v>130</v>
      </c>
      <c r="O843" s="1" t="str">
        <f t="shared" si="77"/>
        <v>SHF_T06 [W/m**2]</v>
      </c>
      <c r="AF843" s="1" t="s">
        <v>361</v>
      </c>
      <c r="AN843" s="1" t="s">
        <v>3316</v>
      </c>
      <c r="AO843" s="21" t="s">
        <v>3262</v>
      </c>
      <c r="AP843" s="21" t="s">
        <v>3263</v>
      </c>
      <c r="AQ843" s="21" t="s">
        <v>3258</v>
      </c>
      <c r="AR843" s="1" t="s">
        <v>3633</v>
      </c>
      <c r="AT843" s="1" t="s">
        <v>3290</v>
      </c>
    </row>
    <row r="844" spans="1:46" x14ac:dyDescent="0.3">
      <c r="A844" s="18" t="s">
        <v>3595</v>
      </c>
      <c r="B844" s="18"/>
      <c r="C844" s="18"/>
      <c r="D844" s="18"/>
      <c r="E844" s="18"/>
      <c r="F844" s="18"/>
      <c r="G844" s="18"/>
      <c r="H844" s="19">
        <v>41303.631944444445</v>
      </c>
      <c r="I844" s="7"/>
      <c r="J844" s="1" t="s">
        <v>34</v>
      </c>
      <c r="K844" s="1" t="s">
        <v>1872</v>
      </c>
      <c r="L844"/>
      <c r="M844" t="s">
        <v>3615</v>
      </c>
      <c r="N844" s="1" t="s">
        <v>130</v>
      </c>
      <c r="O844" s="1" t="str">
        <f t="shared" si="77"/>
        <v>storbio_024 [W/m**2]</v>
      </c>
      <c r="AB844" s="1">
        <v>-100</v>
      </c>
      <c r="AC844" s="1">
        <v>100</v>
      </c>
      <c r="AF844" t="s">
        <v>3614</v>
      </c>
      <c r="AN844" s="1" t="s">
        <v>3316</v>
      </c>
      <c r="AO844" s="21" t="s">
        <v>3262</v>
      </c>
      <c r="AP844" s="21" t="s">
        <v>3263</v>
      </c>
      <c r="AQ844" s="21" t="s">
        <v>3258</v>
      </c>
      <c r="AR844" s="1" t="s">
        <v>3633</v>
      </c>
    </row>
    <row r="845" spans="1:46" x14ac:dyDescent="0.3">
      <c r="A845" s="18" t="s">
        <v>3597</v>
      </c>
      <c r="B845" s="18"/>
      <c r="C845" s="18"/>
      <c r="D845" s="18"/>
      <c r="E845" s="18"/>
      <c r="F845" s="18"/>
      <c r="G845" s="18"/>
      <c r="H845" s="19">
        <v>41303.631944444445</v>
      </c>
      <c r="I845" s="7"/>
      <c r="J845" s="1" t="s">
        <v>34</v>
      </c>
      <c r="K845" s="1" t="s">
        <v>1872</v>
      </c>
      <c r="M845" t="s">
        <v>3616</v>
      </c>
      <c r="N845" s="1" t="s">
        <v>130</v>
      </c>
      <c r="O845" s="1" t="str">
        <f t="shared" ref="O845:O861" si="78">CONCATENATE(M845," [",N845,"]")</f>
        <v>storbio_032 [W/m**2]</v>
      </c>
      <c r="AB845" s="1">
        <v>-100</v>
      </c>
      <c r="AC845" s="1">
        <v>100</v>
      </c>
      <c r="AN845" s="1" t="s">
        <v>3316</v>
      </c>
      <c r="AO845" s="21" t="s">
        <v>3262</v>
      </c>
      <c r="AP845" s="21" t="s">
        <v>3263</v>
      </c>
      <c r="AQ845" s="21" t="s">
        <v>3258</v>
      </c>
      <c r="AR845" s="1" t="s">
        <v>3633</v>
      </c>
    </row>
    <row r="846" spans="1:46" x14ac:dyDescent="0.3">
      <c r="A846" s="18" t="s">
        <v>3605</v>
      </c>
      <c r="B846" s="18"/>
      <c r="C846" s="18"/>
      <c r="D846" s="18"/>
      <c r="E846" s="18"/>
      <c r="F846" s="18"/>
      <c r="G846" s="18"/>
      <c r="H846" s="19">
        <v>41303.631944444445</v>
      </c>
      <c r="I846" s="7"/>
      <c r="J846" s="1" t="s">
        <v>34</v>
      </c>
      <c r="K846" s="1" t="s">
        <v>1872</v>
      </c>
      <c r="M846" t="s">
        <v>3617</v>
      </c>
      <c r="N846" s="1" t="s">
        <v>130</v>
      </c>
      <c r="O846" s="1" t="str">
        <f t="shared" si="78"/>
        <v>storbio_033 [W/m**2]</v>
      </c>
      <c r="AB846" s="1">
        <v>-100</v>
      </c>
      <c r="AC846" s="1">
        <v>100</v>
      </c>
      <c r="AN846" s="1" t="s">
        <v>3316</v>
      </c>
      <c r="AO846" s="21" t="s">
        <v>3262</v>
      </c>
      <c r="AP846" s="21" t="s">
        <v>3263</v>
      </c>
      <c r="AQ846" s="21" t="s">
        <v>3258</v>
      </c>
      <c r="AR846" s="1" t="s">
        <v>3633</v>
      </c>
    </row>
    <row r="847" spans="1:46" x14ac:dyDescent="0.3">
      <c r="A847" s="18" t="s">
        <v>3598</v>
      </c>
      <c r="B847" s="18"/>
      <c r="C847" s="18"/>
      <c r="D847" s="18"/>
      <c r="E847" s="18"/>
      <c r="F847" s="18"/>
      <c r="G847" s="18"/>
      <c r="H847" s="19">
        <v>41303.631944444445</v>
      </c>
      <c r="I847" s="7"/>
      <c r="J847" s="1" t="s">
        <v>34</v>
      </c>
      <c r="K847" s="1" t="s">
        <v>1872</v>
      </c>
      <c r="M847" t="s">
        <v>3618</v>
      </c>
      <c r="N847" s="1" t="s">
        <v>130</v>
      </c>
      <c r="O847" s="1" t="str">
        <f t="shared" si="78"/>
        <v>storbio_034 [W/m**2]</v>
      </c>
      <c r="AB847" s="1">
        <v>-100</v>
      </c>
      <c r="AC847" s="1">
        <v>100</v>
      </c>
      <c r="AN847" s="1" t="s">
        <v>3316</v>
      </c>
      <c r="AO847" s="21" t="s">
        <v>3262</v>
      </c>
      <c r="AP847" s="21" t="s">
        <v>3263</v>
      </c>
      <c r="AQ847" s="21" t="s">
        <v>3258</v>
      </c>
      <c r="AR847" s="1" t="s">
        <v>3633</v>
      </c>
    </row>
    <row r="848" spans="1:46" x14ac:dyDescent="0.3">
      <c r="A848" s="18" t="s">
        <v>3606</v>
      </c>
      <c r="B848" s="18"/>
      <c r="C848" s="18"/>
      <c r="D848" s="18"/>
      <c r="E848" s="18"/>
      <c r="F848" s="18"/>
      <c r="G848" s="18"/>
      <c r="H848" s="19">
        <v>41908.458333333336</v>
      </c>
      <c r="I848" s="7"/>
      <c r="J848" s="1" t="s">
        <v>73</v>
      </c>
      <c r="K848" s="1" t="s">
        <v>1873</v>
      </c>
      <c r="M848" t="s">
        <v>3619</v>
      </c>
      <c r="N848" s="1" t="s">
        <v>130</v>
      </c>
      <c r="O848" s="1" t="str">
        <f t="shared" si="78"/>
        <v>storbio_036 [W/m**2]</v>
      </c>
      <c r="AB848" s="1">
        <v>-100</v>
      </c>
      <c r="AC848" s="1">
        <v>100</v>
      </c>
      <c r="AN848" s="1" t="s">
        <v>3316</v>
      </c>
      <c r="AO848" s="21" t="s">
        <v>3262</v>
      </c>
      <c r="AP848" s="21" t="s">
        <v>3263</v>
      </c>
      <c r="AQ848" s="21" t="s">
        <v>3258</v>
      </c>
      <c r="AR848" s="1" t="s">
        <v>3633</v>
      </c>
    </row>
    <row r="849" spans="1:44" x14ac:dyDescent="0.3">
      <c r="A849" s="18" t="s">
        <v>3599</v>
      </c>
      <c r="B849" s="18"/>
      <c r="C849" s="18"/>
      <c r="D849" s="18"/>
      <c r="E849" s="18"/>
      <c r="F849" s="18"/>
      <c r="G849" s="18"/>
      <c r="H849" s="19">
        <v>41303.631944444445</v>
      </c>
      <c r="I849" s="7"/>
      <c r="J849" s="1" t="s">
        <v>34</v>
      </c>
      <c r="K849" s="1" t="s">
        <v>1872</v>
      </c>
      <c r="M849" t="s">
        <v>3620</v>
      </c>
      <c r="N849" s="1" t="s">
        <v>130</v>
      </c>
      <c r="O849" s="1" t="str">
        <f t="shared" si="78"/>
        <v>storbio_038 [W/m**2]</v>
      </c>
      <c r="AB849" s="1">
        <v>-100</v>
      </c>
      <c r="AC849" s="1">
        <v>100</v>
      </c>
      <c r="AN849" s="1" t="s">
        <v>3316</v>
      </c>
      <c r="AO849" s="21" t="s">
        <v>3262</v>
      </c>
      <c r="AP849" s="21" t="s">
        <v>3263</v>
      </c>
      <c r="AQ849" s="21" t="s">
        <v>3258</v>
      </c>
      <c r="AR849" s="1" t="s">
        <v>3633</v>
      </c>
    </row>
    <row r="850" spans="1:44" x14ac:dyDescent="0.3">
      <c r="A850" s="18" t="s">
        <v>3600</v>
      </c>
      <c r="B850" s="18"/>
      <c r="C850" s="18"/>
      <c r="D850" s="18"/>
      <c r="E850" s="18"/>
      <c r="F850" s="18"/>
      <c r="G850" s="18"/>
      <c r="H850" s="19">
        <v>41303.631944444445</v>
      </c>
      <c r="I850" s="7"/>
      <c r="J850" s="1" t="s">
        <v>73</v>
      </c>
      <c r="K850" s="1" t="s">
        <v>1873</v>
      </c>
      <c r="M850" t="s">
        <v>3621</v>
      </c>
      <c r="N850" s="1" t="s">
        <v>130</v>
      </c>
      <c r="O850" s="1" t="str">
        <f t="shared" si="78"/>
        <v>storbio_045 [W/m**2]</v>
      </c>
      <c r="AB850" s="1">
        <v>-100</v>
      </c>
      <c r="AC850" s="1">
        <v>100</v>
      </c>
      <c r="AN850" s="1" t="s">
        <v>3316</v>
      </c>
      <c r="AO850" s="21" t="s">
        <v>3262</v>
      </c>
      <c r="AP850" s="21" t="s">
        <v>3263</v>
      </c>
      <c r="AQ850" s="21" t="s">
        <v>3258</v>
      </c>
      <c r="AR850" s="1" t="s">
        <v>3633</v>
      </c>
    </row>
    <row r="851" spans="1:44" x14ac:dyDescent="0.3">
      <c r="A851" s="18" t="s">
        <v>3601</v>
      </c>
      <c r="B851" s="18"/>
      <c r="C851" s="18"/>
      <c r="D851" s="18"/>
      <c r="E851" s="18"/>
      <c r="F851" s="18"/>
      <c r="G851" s="18"/>
      <c r="H851" s="19">
        <v>41908.458333333336</v>
      </c>
      <c r="I851" s="7"/>
      <c r="J851" s="1" t="s">
        <v>73</v>
      </c>
      <c r="K851" s="1" t="s">
        <v>1873</v>
      </c>
      <c r="M851" t="s">
        <v>3622</v>
      </c>
      <c r="N851" s="1" t="s">
        <v>130</v>
      </c>
      <c r="O851" s="1" t="str">
        <f t="shared" si="78"/>
        <v>storbio_061 [W/m**2]</v>
      </c>
      <c r="AB851" s="1">
        <v>-100</v>
      </c>
      <c r="AC851" s="1">
        <v>100</v>
      </c>
      <c r="AN851" s="1" t="s">
        <v>3316</v>
      </c>
      <c r="AO851" s="21" t="s">
        <v>3262</v>
      </c>
      <c r="AP851" s="21" t="s">
        <v>3263</v>
      </c>
      <c r="AQ851" s="21" t="s">
        <v>3258</v>
      </c>
      <c r="AR851" s="1" t="s">
        <v>3633</v>
      </c>
    </row>
    <row r="852" spans="1:44" x14ac:dyDescent="0.3">
      <c r="A852" s="18" t="s">
        <v>3602</v>
      </c>
      <c r="B852" s="18"/>
      <c r="C852" s="18"/>
      <c r="D852" s="18"/>
      <c r="E852" s="18"/>
      <c r="F852" s="18"/>
      <c r="G852" s="18"/>
      <c r="H852" s="19">
        <v>41908.458333333336</v>
      </c>
      <c r="I852" s="7"/>
      <c r="J852" s="1" t="s">
        <v>73</v>
      </c>
      <c r="K852" s="1" t="s">
        <v>1873</v>
      </c>
      <c r="M852" t="s">
        <v>3623</v>
      </c>
      <c r="N852" s="1" t="s">
        <v>130</v>
      </c>
      <c r="O852" s="1" t="str">
        <f t="shared" si="78"/>
        <v>storbio_064 [W/m**2]</v>
      </c>
      <c r="AB852" s="1">
        <v>-100</v>
      </c>
      <c r="AC852" s="1">
        <v>100</v>
      </c>
      <c r="AN852" s="1" t="s">
        <v>3316</v>
      </c>
      <c r="AO852" s="21" t="s">
        <v>3262</v>
      </c>
      <c r="AP852" s="21" t="s">
        <v>3263</v>
      </c>
      <c r="AQ852" s="21" t="s">
        <v>3258</v>
      </c>
      <c r="AR852" s="1" t="s">
        <v>3633</v>
      </c>
    </row>
    <row r="853" spans="1:44" x14ac:dyDescent="0.3">
      <c r="A853" s="18" t="s">
        <v>3612</v>
      </c>
      <c r="B853" s="18"/>
      <c r="C853" s="18"/>
      <c r="D853" s="18"/>
      <c r="E853" s="18"/>
      <c r="F853" s="18"/>
      <c r="G853" s="18"/>
      <c r="H853" s="19">
        <v>41908.458333333336</v>
      </c>
      <c r="I853" s="7"/>
      <c r="J853" s="1" t="s">
        <v>73</v>
      </c>
      <c r="K853" s="1" t="s">
        <v>1873</v>
      </c>
      <c r="M853" t="s">
        <v>3624</v>
      </c>
      <c r="N853" s="1" t="s">
        <v>130</v>
      </c>
      <c r="O853" s="1" t="str">
        <f t="shared" si="78"/>
        <v>storbio_065 [W/m**2]</v>
      </c>
      <c r="AB853" s="1">
        <v>-100</v>
      </c>
      <c r="AC853" s="1">
        <v>100</v>
      </c>
      <c r="AN853" s="1" t="s">
        <v>3316</v>
      </c>
      <c r="AO853" s="21" t="s">
        <v>3262</v>
      </c>
      <c r="AP853" s="21" t="s">
        <v>3263</v>
      </c>
      <c r="AQ853" s="21" t="s">
        <v>3258</v>
      </c>
      <c r="AR853" s="1" t="s">
        <v>3633</v>
      </c>
    </row>
    <row r="854" spans="1:44" x14ac:dyDescent="0.3">
      <c r="A854" s="18" t="s">
        <v>3607</v>
      </c>
      <c r="B854" s="18"/>
      <c r="C854" s="18"/>
      <c r="D854" s="18"/>
      <c r="E854" s="18"/>
      <c r="F854" s="18"/>
      <c r="G854" s="18"/>
      <c r="H854" s="19">
        <v>41908.458333333336</v>
      </c>
      <c r="I854" s="7"/>
      <c r="J854" s="1" t="s">
        <v>73</v>
      </c>
      <c r="K854" s="1" t="s">
        <v>1873</v>
      </c>
      <c r="M854" t="s">
        <v>3625</v>
      </c>
      <c r="N854" s="1" t="s">
        <v>130</v>
      </c>
      <c r="O854" s="1" t="str">
        <f t="shared" si="78"/>
        <v>storbio_069 [W/m**2]</v>
      </c>
      <c r="AB854" s="1">
        <v>-100</v>
      </c>
      <c r="AC854" s="1">
        <v>100</v>
      </c>
      <c r="AN854" s="1" t="s">
        <v>3316</v>
      </c>
      <c r="AO854" s="21" t="s">
        <v>3262</v>
      </c>
      <c r="AP854" s="21" t="s">
        <v>3263</v>
      </c>
      <c r="AQ854" s="21" t="s">
        <v>3258</v>
      </c>
      <c r="AR854" s="1" t="s">
        <v>3633</v>
      </c>
    </row>
    <row r="855" spans="1:44" x14ac:dyDescent="0.3">
      <c r="A855" s="18" t="s">
        <v>3603</v>
      </c>
      <c r="B855" s="18"/>
      <c r="C855" s="18"/>
      <c r="D855" s="18"/>
      <c r="E855" s="18"/>
      <c r="F855" s="18"/>
      <c r="G855" s="18"/>
      <c r="H855" s="19">
        <v>41303.631944444445</v>
      </c>
      <c r="I855" s="7"/>
      <c r="J855" s="1" t="s">
        <v>34</v>
      </c>
      <c r="K855" s="1" t="s">
        <v>1872</v>
      </c>
      <c r="M855" t="s">
        <v>3626</v>
      </c>
      <c r="N855" s="1" t="s">
        <v>130</v>
      </c>
      <c r="O855" s="1" t="str">
        <f t="shared" si="78"/>
        <v>storbio_070 [W/m**2]</v>
      </c>
      <c r="AB855" s="1">
        <v>-100</v>
      </c>
      <c r="AC855" s="1">
        <v>100</v>
      </c>
      <c r="AN855" s="1" t="s">
        <v>3316</v>
      </c>
      <c r="AO855" s="21" t="s">
        <v>3262</v>
      </c>
      <c r="AP855" s="21" t="s">
        <v>3263</v>
      </c>
      <c r="AQ855" s="21" t="s">
        <v>3258</v>
      </c>
      <c r="AR855" s="1" t="s">
        <v>3633</v>
      </c>
    </row>
    <row r="856" spans="1:44" x14ac:dyDescent="0.3">
      <c r="A856" s="18" t="s">
        <v>3608</v>
      </c>
      <c r="B856" s="18"/>
      <c r="C856" s="18"/>
      <c r="D856" s="18"/>
      <c r="E856" s="18"/>
      <c r="F856" s="18"/>
      <c r="G856" s="18"/>
      <c r="H856" s="19">
        <v>41914.493055555555</v>
      </c>
      <c r="I856" s="7"/>
      <c r="J856" s="1" t="s">
        <v>95</v>
      </c>
      <c r="K856" s="1" t="s">
        <v>1874</v>
      </c>
      <c r="M856" t="s">
        <v>3627</v>
      </c>
      <c r="N856" s="1" t="s">
        <v>130</v>
      </c>
      <c r="O856" s="1" t="str">
        <f t="shared" si="78"/>
        <v>storbio_106 [W/m**2]</v>
      </c>
      <c r="AB856" s="1">
        <v>-100</v>
      </c>
      <c r="AC856" s="1">
        <v>100</v>
      </c>
      <c r="AN856" s="1" t="s">
        <v>3316</v>
      </c>
      <c r="AO856" s="21" t="s">
        <v>3262</v>
      </c>
      <c r="AP856" s="21" t="s">
        <v>3263</v>
      </c>
      <c r="AQ856" s="21" t="s">
        <v>3258</v>
      </c>
      <c r="AR856" s="1" t="s">
        <v>3633</v>
      </c>
    </row>
    <row r="857" spans="1:44" x14ac:dyDescent="0.3">
      <c r="A857" s="18" t="s">
        <v>3604</v>
      </c>
      <c r="B857" s="18"/>
      <c r="C857" s="18"/>
      <c r="D857" s="18"/>
      <c r="E857" s="18"/>
      <c r="F857" s="18"/>
      <c r="G857" s="18"/>
      <c r="H857" s="19">
        <v>41303.631944444445</v>
      </c>
      <c r="I857" s="7"/>
      <c r="J857" s="1" t="s">
        <v>95</v>
      </c>
      <c r="K857" s="1" t="s">
        <v>1874</v>
      </c>
      <c r="M857" t="s">
        <v>3628</v>
      </c>
      <c r="N857" s="1" t="s">
        <v>130</v>
      </c>
      <c r="O857" s="1" t="str">
        <f t="shared" si="78"/>
        <v>storbio_141 [W/m**2]</v>
      </c>
      <c r="AB857" s="1">
        <v>-100</v>
      </c>
      <c r="AC857" s="1">
        <v>100</v>
      </c>
      <c r="AN857" s="1" t="s">
        <v>3316</v>
      </c>
      <c r="AO857" s="21" t="s">
        <v>3262</v>
      </c>
      <c r="AP857" s="21" t="s">
        <v>3263</v>
      </c>
      <c r="AQ857" s="21" t="s">
        <v>3258</v>
      </c>
      <c r="AR857" s="1" t="s">
        <v>3633</v>
      </c>
    </row>
    <row r="858" spans="1:44" x14ac:dyDescent="0.3">
      <c r="A858" s="18" t="s">
        <v>3609</v>
      </c>
      <c r="B858" s="18"/>
      <c r="C858" s="18"/>
      <c r="D858" s="18"/>
      <c r="E858" s="18"/>
      <c r="F858" s="18"/>
      <c r="G858" s="18"/>
      <c r="H858" s="19">
        <v>41303.631944444445</v>
      </c>
      <c r="I858" s="7"/>
      <c r="J858" s="1" t="s">
        <v>95</v>
      </c>
      <c r="K858" s="1" t="s">
        <v>1874</v>
      </c>
      <c r="M858" t="s">
        <v>3629</v>
      </c>
      <c r="N858" s="1" t="s">
        <v>130</v>
      </c>
      <c r="O858" s="1" t="str">
        <f t="shared" si="78"/>
        <v>storbio_144 [W/m**2]</v>
      </c>
      <c r="AB858" s="1">
        <v>-100</v>
      </c>
      <c r="AC858" s="1">
        <v>100</v>
      </c>
      <c r="AN858" s="1" t="s">
        <v>3316</v>
      </c>
      <c r="AO858" s="21" t="s">
        <v>3262</v>
      </c>
      <c r="AP858" s="21" t="s">
        <v>3263</v>
      </c>
      <c r="AQ858" s="21" t="s">
        <v>3258</v>
      </c>
      <c r="AR858" s="1" t="s">
        <v>3633</v>
      </c>
    </row>
    <row r="859" spans="1:44" x14ac:dyDescent="0.3">
      <c r="A859" s="18" t="s">
        <v>3613</v>
      </c>
      <c r="B859" s="18"/>
      <c r="C859" s="18"/>
      <c r="D859" s="18"/>
      <c r="E859" s="18"/>
      <c r="F859" s="18"/>
      <c r="G859" s="18"/>
      <c r="H859" s="19">
        <v>41914.493055555555</v>
      </c>
      <c r="I859" s="7"/>
      <c r="J859" s="1" t="s">
        <v>95</v>
      </c>
      <c r="K859" s="1" t="s">
        <v>1874</v>
      </c>
      <c r="M859" t="s">
        <v>3630</v>
      </c>
      <c r="N859" s="1" t="s">
        <v>130</v>
      </c>
      <c r="O859" s="1" t="str">
        <f t="shared" si="78"/>
        <v>storbio_150 [W/m**2]</v>
      </c>
      <c r="AB859" s="1">
        <v>-100</v>
      </c>
      <c r="AC859" s="1">
        <v>100</v>
      </c>
      <c r="AN859" s="1" t="s">
        <v>3316</v>
      </c>
      <c r="AO859" s="21" t="s">
        <v>3262</v>
      </c>
      <c r="AP859" s="21" t="s">
        <v>3263</v>
      </c>
      <c r="AQ859" s="21" t="s">
        <v>3258</v>
      </c>
      <c r="AR859" s="1" t="s">
        <v>3633</v>
      </c>
    </row>
    <row r="860" spans="1:44" x14ac:dyDescent="0.3">
      <c r="A860" s="18" t="s">
        <v>3610</v>
      </c>
      <c r="B860" s="18"/>
      <c r="C860" s="18"/>
      <c r="D860" s="18"/>
      <c r="E860" s="18"/>
      <c r="F860" s="18"/>
      <c r="G860" s="18"/>
      <c r="H860" s="19">
        <v>41303.631944444445</v>
      </c>
      <c r="I860" s="7"/>
      <c r="J860" s="1" t="s">
        <v>95</v>
      </c>
      <c r="K860" s="1" t="s">
        <v>1874</v>
      </c>
      <c r="M860" t="s">
        <v>3631</v>
      </c>
      <c r="N860" s="1" t="s">
        <v>130</v>
      </c>
      <c r="O860" s="1" t="str">
        <f t="shared" si="78"/>
        <v>storbio_153 [W/m**2]</v>
      </c>
      <c r="AB860" s="1">
        <v>-100</v>
      </c>
      <c r="AC860" s="1">
        <v>100</v>
      </c>
      <c r="AN860" s="1" t="s">
        <v>3316</v>
      </c>
      <c r="AO860" s="21" t="s">
        <v>3262</v>
      </c>
      <c r="AP860" s="21" t="s">
        <v>3263</v>
      </c>
      <c r="AQ860" s="21" t="s">
        <v>3258</v>
      </c>
      <c r="AR860" s="1" t="s">
        <v>3633</v>
      </c>
    </row>
    <row r="861" spans="1:44" x14ac:dyDescent="0.3">
      <c r="A861" s="18" t="s">
        <v>3611</v>
      </c>
      <c r="B861" s="18"/>
      <c r="C861" s="18"/>
      <c r="D861" s="18"/>
      <c r="E861" s="18"/>
      <c r="F861" s="18"/>
      <c r="G861" s="18"/>
      <c r="H861" s="19">
        <v>41914.493055555555</v>
      </c>
      <c r="I861" s="7"/>
      <c r="J861" s="1" t="s">
        <v>95</v>
      </c>
      <c r="K861" s="1" t="s">
        <v>1874</v>
      </c>
      <c r="M861" t="s">
        <v>3632</v>
      </c>
      <c r="N861" s="1" t="s">
        <v>130</v>
      </c>
      <c r="O861" s="1" t="str">
        <f t="shared" si="78"/>
        <v>storbio_280 [W/m**2]</v>
      </c>
      <c r="AB861" s="1">
        <v>-100</v>
      </c>
      <c r="AC861" s="1">
        <v>100</v>
      </c>
      <c r="AN861" s="1" t="s">
        <v>3316</v>
      </c>
      <c r="AO861" s="21" t="s">
        <v>3262</v>
      </c>
      <c r="AP861" s="21" t="s">
        <v>3263</v>
      </c>
      <c r="AQ861" s="21" t="s">
        <v>3258</v>
      </c>
      <c r="AR861" s="1" t="s">
        <v>3633</v>
      </c>
    </row>
    <row r="862" spans="1:44" x14ac:dyDescent="0.3">
      <c r="A862" s="40" t="s">
        <v>6118</v>
      </c>
      <c r="B862" s="40"/>
      <c r="C862" s="40"/>
      <c r="D862" s="40"/>
      <c r="E862" s="40"/>
      <c r="F862" s="40"/>
      <c r="G862" s="40"/>
      <c r="H862" s="19">
        <v>42110.604166666664</v>
      </c>
      <c r="I862" s="7"/>
      <c r="J862" s="1" t="s">
        <v>34</v>
      </c>
      <c r="K862" s="1" t="s">
        <v>1872</v>
      </c>
      <c r="M862" t="s">
        <v>2568</v>
      </c>
      <c r="N862" t="s">
        <v>50</v>
      </c>
      <c r="O862" s="1" t="str">
        <f>CONCATENATE(M862," [",N862,"]")</f>
        <v>stem_inc_029 [mm]</v>
      </c>
      <c r="AN862" s="1" t="s">
        <v>3316</v>
      </c>
      <c r="AO862" s="21" t="s">
        <v>3262</v>
      </c>
      <c r="AP862" s="21" t="s">
        <v>3263</v>
      </c>
      <c r="AQ862" s="21" t="s">
        <v>3258</v>
      </c>
      <c r="AR862" s="1" t="s">
        <v>3633</v>
      </c>
    </row>
    <row r="863" spans="1:44" x14ac:dyDescent="0.3">
      <c r="A863" s="40" t="s">
        <v>1835</v>
      </c>
      <c r="B863" s="40"/>
      <c r="C863" s="40"/>
      <c r="D863" s="40"/>
      <c r="E863" s="40"/>
      <c r="F863" s="40"/>
      <c r="G863" s="40"/>
      <c r="H863" s="19">
        <v>41744.486111111109</v>
      </c>
      <c r="I863" s="7"/>
      <c r="J863" s="1" t="s">
        <v>34</v>
      </c>
      <c r="K863" s="1" t="s">
        <v>1872</v>
      </c>
      <c r="M863" s="1" t="s">
        <v>2551</v>
      </c>
      <c r="N863" s="1" t="s">
        <v>50</v>
      </c>
      <c r="O863" s="1" t="str">
        <f t="shared" si="77"/>
        <v>stem_inc_218 [mm]</v>
      </c>
      <c r="AN863" s="1" t="s">
        <v>3316</v>
      </c>
      <c r="AO863" s="21" t="s">
        <v>3262</v>
      </c>
      <c r="AP863" s="21" t="s">
        <v>3263</v>
      </c>
      <c r="AQ863" s="21" t="s">
        <v>3258</v>
      </c>
      <c r="AR863" s="1" t="s">
        <v>3633</v>
      </c>
    </row>
    <row r="864" spans="1:44" x14ac:dyDescent="0.3">
      <c r="A864" s="40" t="s">
        <v>1837</v>
      </c>
      <c r="B864" s="40"/>
      <c r="C864" s="40"/>
      <c r="D864" s="40"/>
      <c r="E864" s="40"/>
      <c r="F864" s="40"/>
      <c r="G864" s="40"/>
      <c r="H864" s="19">
        <v>41724.729166666664</v>
      </c>
      <c r="I864" s="7"/>
      <c r="J864" s="1" t="s">
        <v>34</v>
      </c>
      <c r="K864" s="1" t="s">
        <v>1872</v>
      </c>
      <c r="M864" s="1" t="s">
        <v>2564</v>
      </c>
      <c r="N864" s="1" t="s">
        <v>50</v>
      </c>
      <c r="O864" s="1" t="str">
        <f t="shared" si="77"/>
        <v>stem_inc_022 [mm]</v>
      </c>
      <c r="AN864" s="1" t="s">
        <v>3316</v>
      </c>
      <c r="AO864" s="21" t="s">
        <v>3262</v>
      </c>
      <c r="AP864" s="21" t="s">
        <v>3263</v>
      </c>
      <c r="AQ864" s="21" t="s">
        <v>3258</v>
      </c>
      <c r="AR864" s="1" t="s">
        <v>3633</v>
      </c>
    </row>
    <row r="865" spans="1:44" x14ac:dyDescent="0.3">
      <c r="A865" s="40" t="s">
        <v>3559</v>
      </c>
      <c r="B865" s="40"/>
      <c r="C865" s="40"/>
      <c r="D865" s="40"/>
      <c r="E865" s="40"/>
      <c r="F865" s="40"/>
      <c r="G865" s="40"/>
      <c r="H865" s="19">
        <v>41303.631944444445</v>
      </c>
      <c r="I865" s="19">
        <v>41445.451388888891</v>
      </c>
      <c r="J865" s="1" t="s">
        <v>34</v>
      </c>
      <c r="K865" s="1" t="s">
        <v>1872</v>
      </c>
      <c r="M865" t="s">
        <v>3558</v>
      </c>
      <c r="N865" s="1" t="s">
        <v>50</v>
      </c>
      <c r="O865" s="1" t="str">
        <f t="shared" si="77"/>
        <v>stem_inc_025 [mm]</v>
      </c>
      <c r="AN865" s="1" t="s">
        <v>3316</v>
      </c>
      <c r="AO865" s="21" t="s">
        <v>3262</v>
      </c>
      <c r="AP865" s="21" t="s">
        <v>3263</v>
      </c>
      <c r="AQ865" s="21" t="s">
        <v>3258</v>
      </c>
      <c r="AR865" s="1" t="s">
        <v>3633</v>
      </c>
    </row>
    <row r="866" spans="1:44" x14ac:dyDescent="0.3">
      <c r="A866" s="40" t="s">
        <v>1838</v>
      </c>
      <c r="B866" s="40"/>
      <c r="C866" s="40"/>
      <c r="D866" s="40"/>
      <c r="E866" s="40"/>
      <c r="F866" s="40"/>
      <c r="G866" s="40"/>
      <c r="H866" s="19">
        <v>41303.631944444445</v>
      </c>
      <c r="I866" s="19">
        <v>41724.722222222219</v>
      </c>
      <c r="J866" s="1" t="s">
        <v>34</v>
      </c>
      <c r="K866" s="1" t="s">
        <v>1872</v>
      </c>
      <c r="M866" s="1" t="s">
        <v>2565</v>
      </c>
      <c r="N866" s="1" t="s">
        <v>50</v>
      </c>
      <c r="O866" s="1" t="str">
        <f t="shared" si="77"/>
        <v>stem_inc_026 [mm]</v>
      </c>
      <c r="AN866" s="1" t="s">
        <v>3316</v>
      </c>
      <c r="AO866" s="21" t="s">
        <v>3262</v>
      </c>
      <c r="AP866" s="21" t="s">
        <v>3263</v>
      </c>
      <c r="AQ866" s="21" t="s">
        <v>3258</v>
      </c>
      <c r="AR866" s="1" t="s">
        <v>3633</v>
      </c>
    </row>
    <row r="867" spans="1:44" x14ac:dyDescent="0.3">
      <c r="A867" s="40" t="s">
        <v>1839</v>
      </c>
      <c r="B867" s="40"/>
      <c r="C867" s="40"/>
      <c r="D867" s="40"/>
      <c r="E867" s="40"/>
      <c r="F867" s="40"/>
      <c r="G867" s="40"/>
      <c r="H867" s="19">
        <v>41445.458333333336</v>
      </c>
      <c r="I867" s="19">
        <v>41724.722222222219</v>
      </c>
      <c r="J867" s="1" t="s">
        <v>34</v>
      </c>
      <c r="K867" s="1" t="s">
        <v>1872</v>
      </c>
      <c r="M867" s="1" t="s">
        <v>2566</v>
      </c>
      <c r="N867" s="1" t="s">
        <v>50</v>
      </c>
      <c r="O867" s="1" t="str">
        <f t="shared" si="77"/>
        <v>stem_inc_027 [mm]</v>
      </c>
      <c r="AN867" s="1" t="s">
        <v>3316</v>
      </c>
      <c r="AO867" s="21" t="s">
        <v>3262</v>
      </c>
      <c r="AP867" s="21" t="s">
        <v>3263</v>
      </c>
      <c r="AQ867" s="21" t="s">
        <v>3258</v>
      </c>
      <c r="AR867" s="1" t="s">
        <v>3633</v>
      </c>
    </row>
    <row r="868" spans="1:44" x14ac:dyDescent="0.3">
      <c r="A868" s="40" t="s">
        <v>1840</v>
      </c>
      <c r="B868" s="40"/>
      <c r="C868" s="40"/>
      <c r="D868" s="40"/>
      <c r="E868" s="40"/>
      <c r="F868" s="40"/>
      <c r="G868" s="40"/>
      <c r="H868" s="19">
        <v>41303.631944444445</v>
      </c>
      <c r="I868" s="19">
        <v>41724.722222222219</v>
      </c>
      <c r="J868" s="1" t="s">
        <v>34</v>
      </c>
      <c r="K868" s="1" t="s">
        <v>1872</v>
      </c>
      <c r="M868" s="1" t="s">
        <v>2567</v>
      </c>
      <c r="N868" s="1" t="s">
        <v>50</v>
      </c>
      <c r="O868" s="1" t="str">
        <f t="shared" si="77"/>
        <v>stem_inc_028 [mm]</v>
      </c>
      <c r="AN868" s="1" t="s">
        <v>3316</v>
      </c>
      <c r="AO868" s="21" t="s">
        <v>3262</v>
      </c>
      <c r="AP868" s="21" t="s">
        <v>3263</v>
      </c>
      <c r="AQ868" s="21" t="s">
        <v>3258</v>
      </c>
      <c r="AR868" s="1" t="s">
        <v>3633</v>
      </c>
    </row>
    <row r="869" spans="1:44" x14ac:dyDescent="0.3">
      <c r="A869" s="40" t="s">
        <v>1841</v>
      </c>
      <c r="B869" s="40"/>
      <c r="C869" s="40"/>
      <c r="D869" s="40"/>
      <c r="E869" s="40"/>
      <c r="F869" s="40"/>
      <c r="G869" s="40"/>
      <c r="H869" s="19">
        <v>41303.631944444445</v>
      </c>
      <c r="I869" s="19">
        <v>41724.722222222219</v>
      </c>
      <c r="J869" s="1" t="s">
        <v>34</v>
      </c>
      <c r="K869" s="1" t="s">
        <v>1872</v>
      </c>
      <c r="M869" s="1" t="s">
        <v>2568</v>
      </c>
      <c r="N869" s="1" t="s">
        <v>50</v>
      </c>
      <c r="O869" s="1" t="str">
        <f t="shared" si="77"/>
        <v>stem_inc_029 [mm]</v>
      </c>
      <c r="AN869" s="1" t="s">
        <v>3316</v>
      </c>
      <c r="AO869" s="21" t="s">
        <v>3262</v>
      </c>
      <c r="AP869" s="21" t="s">
        <v>3263</v>
      </c>
      <c r="AQ869" s="21" t="s">
        <v>3258</v>
      </c>
      <c r="AR869" s="1" t="s">
        <v>3633</v>
      </c>
    </row>
    <row r="870" spans="1:44" x14ac:dyDescent="0.3">
      <c r="A870" s="40" t="s">
        <v>1842</v>
      </c>
      <c r="B870" s="40"/>
      <c r="C870" s="40"/>
      <c r="D870" s="40"/>
      <c r="E870" s="40"/>
      <c r="F870" s="40"/>
      <c r="G870" s="40"/>
      <c r="H870" s="19">
        <v>41303.631944444445</v>
      </c>
      <c r="I870" s="19">
        <v>41724.722222222219</v>
      </c>
      <c r="J870" s="1" t="s">
        <v>34</v>
      </c>
      <c r="K870" s="1" t="s">
        <v>1872</v>
      </c>
      <c r="M870" s="1" t="s">
        <v>2569</v>
      </c>
      <c r="N870" s="1" t="s">
        <v>50</v>
      </c>
      <c r="O870" s="1" t="str">
        <f t="shared" si="77"/>
        <v>stem_inc_030 [mm]</v>
      </c>
      <c r="AN870" s="1" t="s">
        <v>3316</v>
      </c>
      <c r="AO870" s="21" t="s">
        <v>3262</v>
      </c>
      <c r="AP870" s="21" t="s">
        <v>3263</v>
      </c>
      <c r="AQ870" s="21" t="s">
        <v>3258</v>
      </c>
      <c r="AR870" s="1" t="s">
        <v>3633</v>
      </c>
    </row>
    <row r="871" spans="1:44" x14ac:dyDescent="0.3">
      <c r="A871" s="40" t="s">
        <v>1843</v>
      </c>
      <c r="B871" s="40"/>
      <c r="C871" s="40"/>
      <c r="D871" s="40"/>
      <c r="E871" s="40"/>
      <c r="F871" s="40"/>
      <c r="G871" s="40"/>
      <c r="H871" s="19">
        <v>41529.451388888891</v>
      </c>
      <c r="I871" s="19">
        <v>41724.722222222219</v>
      </c>
      <c r="J871" s="1" t="s">
        <v>34</v>
      </c>
      <c r="K871" s="1" t="s">
        <v>1872</v>
      </c>
      <c r="M871" s="1" t="s">
        <v>2570</v>
      </c>
      <c r="N871" s="1" t="s">
        <v>50</v>
      </c>
      <c r="O871" s="1" t="str">
        <f t="shared" si="77"/>
        <v>stem_inc_030_r [mm]</v>
      </c>
      <c r="AN871" s="1" t="s">
        <v>3316</v>
      </c>
      <c r="AO871" s="21" t="s">
        <v>3262</v>
      </c>
      <c r="AP871" s="21" t="s">
        <v>3263</v>
      </c>
      <c r="AQ871" s="21" t="s">
        <v>3258</v>
      </c>
      <c r="AR871" s="1" t="s">
        <v>3633</v>
      </c>
    </row>
    <row r="872" spans="1:44" x14ac:dyDescent="0.3">
      <c r="A872" s="40" t="s">
        <v>2583</v>
      </c>
      <c r="B872" s="40"/>
      <c r="C872" s="40"/>
      <c r="D872" s="40"/>
      <c r="E872" s="40"/>
      <c r="F872" s="40"/>
      <c r="G872" s="40"/>
      <c r="H872" s="19">
        <v>42110.652777777781</v>
      </c>
      <c r="I872" s="7"/>
      <c r="J872" s="1" t="s">
        <v>73</v>
      </c>
      <c r="K872" s="1" t="s">
        <v>1873</v>
      </c>
      <c r="M872" t="s">
        <v>2585</v>
      </c>
      <c r="N872" t="s">
        <v>50</v>
      </c>
      <c r="O872" s="1" t="str">
        <f>CONCATENATE(M872," [",N872,"]")</f>
        <v>stem_inc_033 [mm]</v>
      </c>
      <c r="AN872" s="1" t="s">
        <v>3316</v>
      </c>
      <c r="AO872" s="21" t="s">
        <v>3262</v>
      </c>
      <c r="AP872" s="21" t="s">
        <v>3263</v>
      </c>
      <c r="AQ872" s="21" t="s">
        <v>3258</v>
      </c>
      <c r="AR872" s="1" t="s">
        <v>3633</v>
      </c>
    </row>
    <row r="873" spans="1:44" x14ac:dyDescent="0.3">
      <c r="A873" s="40" t="s">
        <v>1844</v>
      </c>
      <c r="B873" s="40"/>
      <c r="C873" s="40"/>
      <c r="D873" s="40"/>
      <c r="E873" s="40"/>
      <c r="F873" s="40"/>
      <c r="G873" s="40"/>
      <c r="H873" s="19">
        <v>41303.631944444445</v>
      </c>
      <c r="I873" s="19">
        <v>41724.729166666664</v>
      </c>
      <c r="J873" s="1" t="s">
        <v>34</v>
      </c>
      <c r="K873" s="1" t="s">
        <v>1872</v>
      </c>
      <c r="M873" s="1" t="s">
        <v>2571</v>
      </c>
      <c r="N873" s="1" t="s">
        <v>50</v>
      </c>
      <c r="O873" s="1" t="str">
        <f t="shared" si="77"/>
        <v>stem_inc_035 [mm]</v>
      </c>
      <c r="AN873" s="1" t="s">
        <v>3316</v>
      </c>
      <c r="AO873" s="21" t="s">
        <v>3262</v>
      </c>
      <c r="AP873" s="21" t="s">
        <v>3263</v>
      </c>
      <c r="AQ873" s="21" t="s">
        <v>3258</v>
      </c>
      <c r="AR873" s="1" t="s">
        <v>3633</v>
      </c>
    </row>
    <row r="874" spans="1:44" x14ac:dyDescent="0.3">
      <c r="A874" s="40" t="s">
        <v>2584</v>
      </c>
      <c r="B874" s="40"/>
      <c r="C874" s="40"/>
      <c r="D874" s="40"/>
      <c r="E874" s="40"/>
      <c r="F874" s="40"/>
      <c r="G874" s="40"/>
      <c r="H874" s="19">
        <v>42110.652777777781</v>
      </c>
      <c r="I874" s="7"/>
      <c r="J874" s="1" t="s">
        <v>73</v>
      </c>
      <c r="K874" s="1" t="s">
        <v>1873</v>
      </c>
      <c r="M874" t="s">
        <v>2586</v>
      </c>
      <c r="N874" t="s">
        <v>50</v>
      </c>
      <c r="O874" s="1" t="str">
        <f>CONCATENATE(M874," [",N874,"]")</f>
        <v>stem_inc_048 [mm]</v>
      </c>
      <c r="AN874" s="1" t="s">
        <v>3316</v>
      </c>
      <c r="AO874" s="21" t="s">
        <v>3262</v>
      </c>
      <c r="AP874" s="21" t="s">
        <v>3263</v>
      </c>
      <c r="AQ874" s="21" t="s">
        <v>3258</v>
      </c>
      <c r="AR874" s="1" t="s">
        <v>3633</v>
      </c>
    </row>
    <row r="875" spans="1:44" x14ac:dyDescent="0.3">
      <c r="A875" s="40" t="s">
        <v>1845</v>
      </c>
      <c r="B875" s="40"/>
      <c r="C875" s="40"/>
      <c r="D875" s="40"/>
      <c r="E875" s="40"/>
      <c r="F875" s="40"/>
      <c r="G875" s="40"/>
      <c r="H875" s="19">
        <v>41445.5</v>
      </c>
      <c r="I875" s="7"/>
      <c r="J875" s="1" t="s">
        <v>73</v>
      </c>
      <c r="K875" s="1" t="s">
        <v>1873</v>
      </c>
      <c r="L875"/>
      <c r="M875" s="1" t="s">
        <v>2572</v>
      </c>
      <c r="N875" s="1" t="s">
        <v>50</v>
      </c>
      <c r="O875" s="1" t="str">
        <f t="shared" si="77"/>
        <v>stem_inc_050 [mm]</v>
      </c>
      <c r="AN875" s="1" t="s">
        <v>3316</v>
      </c>
      <c r="AO875" s="21" t="s">
        <v>3262</v>
      </c>
      <c r="AP875" s="21" t="s">
        <v>3263</v>
      </c>
      <c r="AQ875" s="21" t="s">
        <v>3258</v>
      </c>
      <c r="AR875" s="1" t="s">
        <v>3633</v>
      </c>
    </row>
    <row r="876" spans="1:44" x14ac:dyDescent="0.3">
      <c r="A876" s="40" t="s">
        <v>1846</v>
      </c>
      <c r="B876" s="40"/>
      <c r="C876" s="40"/>
      <c r="D876" s="40"/>
      <c r="E876" s="40"/>
      <c r="F876" s="40"/>
      <c r="G876" s="40"/>
      <c r="H876" s="19">
        <v>41529.5625</v>
      </c>
      <c r="I876" s="19">
        <v>41724.680555555555</v>
      </c>
      <c r="J876" s="1" t="s">
        <v>73</v>
      </c>
      <c r="K876" s="1" t="s">
        <v>1873</v>
      </c>
      <c r="M876" s="1" t="s">
        <v>2573</v>
      </c>
      <c r="N876" s="1" t="s">
        <v>50</v>
      </c>
      <c r="O876" s="1" t="str">
        <f t="shared" si="77"/>
        <v>stem_inc_050_r [mm]</v>
      </c>
      <c r="AN876" s="1" t="s">
        <v>3316</v>
      </c>
      <c r="AO876" s="21" t="s">
        <v>3262</v>
      </c>
      <c r="AP876" s="21" t="s">
        <v>3263</v>
      </c>
      <c r="AQ876" s="21" t="s">
        <v>3258</v>
      </c>
      <c r="AR876" s="1" t="s">
        <v>3633</v>
      </c>
    </row>
    <row r="877" spans="1:44" x14ac:dyDescent="0.3">
      <c r="A877" s="40" t="s">
        <v>2547</v>
      </c>
      <c r="B877" s="40"/>
      <c r="C877" s="40"/>
      <c r="D877" s="40"/>
      <c r="E877" s="40"/>
      <c r="F877" s="40"/>
      <c r="G877" s="40"/>
      <c r="H877" s="19">
        <v>42110.652777777781</v>
      </c>
      <c r="I877" s="7"/>
      <c r="J877" s="1" t="s">
        <v>73</v>
      </c>
      <c r="K877" s="1" t="s">
        <v>1873</v>
      </c>
      <c r="L877"/>
      <c r="M877" t="s">
        <v>2554</v>
      </c>
      <c r="N877" t="s">
        <v>50</v>
      </c>
      <c r="O877" s="1" t="str">
        <f>CONCATENATE(M877," [",N877,"]")</f>
        <v>stem_inc_056 [mm]</v>
      </c>
      <c r="AN877" s="1" t="s">
        <v>3316</v>
      </c>
      <c r="AO877" s="21" t="s">
        <v>3262</v>
      </c>
      <c r="AP877" s="21" t="s">
        <v>3263</v>
      </c>
      <c r="AQ877" s="21" t="s">
        <v>3258</v>
      </c>
      <c r="AR877" s="1" t="s">
        <v>3633</v>
      </c>
    </row>
    <row r="878" spans="1:44" x14ac:dyDescent="0.3">
      <c r="A878" s="40" t="s">
        <v>1847</v>
      </c>
      <c r="B878" s="40"/>
      <c r="C878" s="40"/>
      <c r="D878" s="40"/>
      <c r="E878" s="40"/>
      <c r="F878" s="40"/>
      <c r="G878" s="40"/>
      <c r="H878" s="19">
        <v>41724.6875</v>
      </c>
      <c r="I878" s="7"/>
      <c r="J878" s="1" t="s">
        <v>73</v>
      </c>
      <c r="K878" s="1" t="s">
        <v>1873</v>
      </c>
      <c r="L878"/>
      <c r="M878" s="1" t="s">
        <v>2574</v>
      </c>
      <c r="N878" s="1" t="s">
        <v>50</v>
      </c>
      <c r="O878" s="1" t="str">
        <f t="shared" si="77"/>
        <v>stem_inc_057 [mm]</v>
      </c>
      <c r="AN878" s="1" t="s">
        <v>3316</v>
      </c>
      <c r="AO878" s="21" t="s">
        <v>3262</v>
      </c>
      <c r="AP878" s="21" t="s">
        <v>3263</v>
      </c>
      <c r="AQ878" s="21" t="s">
        <v>3258</v>
      </c>
      <c r="AR878" s="1" t="s">
        <v>3633</v>
      </c>
    </row>
    <row r="879" spans="1:44" x14ac:dyDescent="0.3">
      <c r="A879" s="40" t="s">
        <v>1848</v>
      </c>
      <c r="B879" s="40"/>
      <c r="C879" s="40"/>
      <c r="D879" s="40"/>
      <c r="E879" s="40"/>
      <c r="F879" s="40"/>
      <c r="G879" s="40"/>
      <c r="H879" s="19">
        <v>41724.6875</v>
      </c>
      <c r="I879" s="7"/>
      <c r="J879" s="1" t="s">
        <v>73</v>
      </c>
      <c r="K879" s="1" t="s">
        <v>1873</v>
      </c>
      <c r="L879"/>
      <c r="M879" s="1" t="s">
        <v>2575</v>
      </c>
      <c r="N879" s="1" t="s">
        <v>50</v>
      </c>
      <c r="O879" s="1" t="str">
        <f t="shared" si="77"/>
        <v>stem_inc_058 [mm]</v>
      </c>
      <c r="AN879" s="1" t="s">
        <v>3316</v>
      </c>
      <c r="AO879" s="21" t="s">
        <v>3262</v>
      </c>
      <c r="AP879" s="21" t="s">
        <v>3263</v>
      </c>
      <c r="AQ879" s="21" t="s">
        <v>3258</v>
      </c>
      <c r="AR879" s="1" t="s">
        <v>3633</v>
      </c>
    </row>
    <row r="880" spans="1:44" x14ac:dyDescent="0.3">
      <c r="A880" s="40" t="s">
        <v>3561</v>
      </c>
      <c r="B880" s="40"/>
      <c r="C880" s="40"/>
      <c r="D880" s="40"/>
      <c r="E880" s="40"/>
      <c r="F880" s="40"/>
      <c r="G880" s="40"/>
      <c r="H880" s="19">
        <v>41303.631944444445</v>
      </c>
      <c r="I880" s="19">
        <v>41445.493055555555</v>
      </c>
      <c r="J880" s="1" t="s">
        <v>73</v>
      </c>
      <c r="K880" s="1" t="s">
        <v>1873</v>
      </c>
      <c r="L880"/>
      <c r="M880" s="1" t="s">
        <v>3573</v>
      </c>
      <c r="N880" s="1" t="s">
        <v>50</v>
      </c>
      <c r="O880" s="1" t="str">
        <f t="shared" ref="O880" si="79">CONCATENATE(M880," [",N880,"]")</f>
        <v>stem_inc_060 [mm]</v>
      </c>
      <c r="AN880" s="1" t="s">
        <v>3316</v>
      </c>
      <c r="AO880" s="21" t="s">
        <v>3262</v>
      </c>
      <c r="AP880" s="21" t="s">
        <v>3263</v>
      </c>
      <c r="AQ880" s="21" t="s">
        <v>3258</v>
      </c>
      <c r="AR880" s="1" t="s">
        <v>3633</v>
      </c>
    </row>
    <row r="881" spans="1:44" x14ac:dyDescent="0.3">
      <c r="A881" s="40" t="s">
        <v>3560</v>
      </c>
      <c r="B881" s="40"/>
      <c r="C881" s="40"/>
      <c r="D881" s="40"/>
      <c r="E881" s="40"/>
      <c r="F881" s="40"/>
      <c r="G881" s="40"/>
      <c r="H881" s="19">
        <v>41303.631944444445</v>
      </c>
      <c r="I881" s="19">
        <v>41445.493055555555</v>
      </c>
      <c r="J881" s="1" t="s">
        <v>73</v>
      </c>
      <c r="K881" s="1" t="s">
        <v>1873</v>
      </c>
      <c r="L881"/>
      <c r="M881" s="1" t="s">
        <v>3574</v>
      </c>
      <c r="N881" s="1" t="s">
        <v>50</v>
      </c>
      <c r="O881" s="1" t="str">
        <f t="shared" ref="O881" si="80">CONCATENATE(M881," [",N881,"]")</f>
        <v>stem_inc_066 [mm]</v>
      </c>
      <c r="AN881" s="1" t="s">
        <v>3316</v>
      </c>
      <c r="AO881" s="21" t="s">
        <v>3262</v>
      </c>
      <c r="AP881" s="21" t="s">
        <v>3263</v>
      </c>
      <c r="AQ881" s="21" t="s">
        <v>3258</v>
      </c>
      <c r="AR881" s="1" t="s">
        <v>3633</v>
      </c>
    </row>
    <row r="882" spans="1:44" x14ac:dyDescent="0.3">
      <c r="A882" s="40" t="s">
        <v>3562</v>
      </c>
      <c r="B882" s="40"/>
      <c r="C882" s="40"/>
      <c r="D882" s="40"/>
      <c r="E882" s="40"/>
      <c r="F882" s="40"/>
      <c r="G882" s="40"/>
      <c r="H882" s="19">
        <v>41303.631944444445</v>
      </c>
      <c r="I882" s="19">
        <v>41445.493055555555</v>
      </c>
      <c r="J882" s="1" t="s">
        <v>73</v>
      </c>
      <c r="K882" s="1" t="s">
        <v>1873</v>
      </c>
      <c r="L882"/>
      <c r="M882" s="1" t="s">
        <v>3575</v>
      </c>
      <c r="N882" s="1" t="s">
        <v>50</v>
      </c>
      <c r="O882" s="1" t="str">
        <f t="shared" ref="O882" si="81">CONCATENATE(M882," [",N882,"]")</f>
        <v>stem_inc_067 [mm]</v>
      </c>
      <c r="AN882" s="1" t="s">
        <v>3316</v>
      </c>
      <c r="AO882" s="21" t="s">
        <v>3262</v>
      </c>
      <c r="AP882" s="21" t="s">
        <v>3263</v>
      </c>
      <c r="AQ882" s="21" t="s">
        <v>3258</v>
      </c>
      <c r="AR882" s="1" t="s">
        <v>3633</v>
      </c>
    </row>
    <row r="883" spans="1:44" x14ac:dyDescent="0.3">
      <c r="A883" s="40" t="s">
        <v>1849</v>
      </c>
      <c r="B883" s="40"/>
      <c r="C883" s="40"/>
      <c r="D883" s="40"/>
      <c r="E883" s="40"/>
      <c r="F883" s="40"/>
      <c r="G883" s="40"/>
      <c r="H883" s="19">
        <v>41303.631944444445</v>
      </c>
      <c r="I883" s="19">
        <v>41745.409722222219</v>
      </c>
      <c r="J883" s="1" t="s">
        <v>73</v>
      </c>
      <c r="K883" s="1" t="s">
        <v>1873</v>
      </c>
      <c r="M883" s="1" t="s">
        <v>2576</v>
      </c>
      <c r="N883" s="1" t="s">
        <v>50</v>
      </c>
      <c r="O883" s="1" t="str">
        <f t="shared" si="77"/>
        <v>stem_inc_068 [mm]</v>
      </c>
      <c r="AN883" s="1" t="s">
        <v>3316</v>
      </c>
      <c r="AO883" s="21" t="s">
        <v>3262</v>
      </c>
      <c r="AP883" s="21" t="s">
        <v>3263</v>
      </c>
      <c r="AQ883" s="21" t="s">
        <v>3258</v>
      </c>
      <c r="AR883" s="1" t="s">
        <v>3633</v>
      </c>
    </row>
    <row r="884" spans="1:44" x14ac:dyDescent="0.3">
      <c r="A884" s="40" t="s">
        <v>1850</v>
      </c>
      <c r="B884" s="40"/>
      <c r="C884" s="40"/>
      <c r="D884" s="40"/>
      <c r="E884" s="40"/>
      <c r="F884" s="40"/>
      <c r="G884" s="40"/>
      <c r="H884" s="19">
        <v>41445.5</v>
      </c>
      <c r="I884" s="19">
        <v>41724.680555555555</v>
      </c>
      <c r="J884" s="1" t="s">
        <v>73</v>
      </c>
      <c r="K884" s="1" t="s">
        <v>1873</v>
      </c>
      <c r="M884" s="1" t="s">
        <v>2577</v>
      </c>
      <c r="N884" s="1" t="s">
        <v>50</v>
      </c>
      <c r="O884" s="1" t="str">
        <f t="shared" si="77"/>
        <v>stem_inc_077 [mm]</v>
      </c>
      <c r="AN884" s="1" t="s">
        <v>3316</v>
      </c>
      <c r="AO884" s="21" t="s">
        <v>3262</v>
      </c>
      <c r="AP884" s="21" t="s">
        <v>3263</v>
      </c>
      <c r="AQ884" s="21" t="s">
        <v>3258</v>
      </c>
      <c r="AR884" s="1" t="s">
        <v>3633</v>
      </c>
    </row>
    <row r="885" spans="1:44" x14ac:dyDescent="0.3">
      <c r="A885" s="40" t="s">
        <v>1851</v>
      </c>
      <c r="B885" s="40"/>
      <c r="C885" s="40"/>
      <c r="D885" s="40"/>
      <c r="E885" s="40"/>
      <c r="F885" s="40"/>
      <c r="G885" s="40"/>
      <c r="H885" s="19">
        <v>41445.5</v>
      </c>
      <c r="I885" s="19">
        <v>41724.680555555555</v>
      </c>
      <c r="J885" s="1" t="s">
        <v>73</v>
      </c>
      <c r="K885" s="1" t="s">
        <v>1873</v>
      </c>
      <c r="M885" s="1" t="s">
        <v>2578</v>
      </c>
      <c r="N885" s="1" t="s">
        <v>50</v>
      </c>
      <c r="O885" s="1" t="str">
        <f t="shared" si="77"/>
        <v>stem_inc_080 [mm]</v>
      </c>
      <c r="AN885" s="1" t="s">
        <v>3316</v>
      </c>
      <c r="AO885" s="21" t="s">
        <v>3262</v>
      </c>
      <c r="AP885" s="21" t="s">
        <v>3263</v>
      </c>
      <c r="AQ885" s="21" t="s">
        <v>3258</v>
      </c>
      <c r="AR885" s="1" t="s">
        <v>3633</v>
      </c>
    </row>
    <row r="886" spans="1:44" x14ac:dyDescent="0.3">
      <c r="A886" s="40" t="s">
        <v>1852</v>
      </c>
      <c r="B886" s="40"/>
      <c r="C886" s="40"/>
      <c r="D886" s="40"/>
      <c r="E886" s="40"/>
      <c r="F886" s="40"/>
      <c r="G886" s="40"/>
      <c r="H886" s="19">
        <v>41445.5</v>
      </c>
      <c r="I886" s="19">
        <v>41724.680555555555</v>
      </c>
      <c r="J886" s="1" t="s">
        <v>73</v>
      </c>
      <c r="K886" s="1" t="s">
        <v>1873</v>
      </c>
      <c r="M886" s="1" t="s">
        <v>2579</v>
      </c>
      <c r="N886" s="1" t="s">
        <v>50</v>
      </c>
      <c r="O886" s="1" t="str">
        <f t="shared" si="77"/>
        <v>stem_inc_081 [mm]</v>
      </c>
      <c r="AN886" s="1" t="s">
        <v>3316</v>
      </c>
      <c r="AO886" s="21" t="s">
        <v>3262</v>
      </c>
      <c r="AP886" s="21" t="s">
        <v>3263</v>
      </c>
      <c r="AQ886" s="21" t="s">
        <v>3258</v>
      </c>
      <c r="AR886" s="1" t="s">
        <v>3633</v>
      </c>
    </row>
    <row r="887" spans="1:44" x14ac:dyDescent="0.3">
      <c r="A887" s="40" t="s">
        <v>1853</v>
      </c>
      <c r="B887" s="40"/>
      <c r="C887" s="40"/>
      <c r="D887" s="40"/>
      <c r="E887" s="40"/>
      <c r="F887" s="40"/>
      <c r="G887" s="40"/>
      <c r="H887" s="19">
        <v>41724.5</v>
      </c>
      <c r="I887" s="7"/>
      <c r="J887" s="1" t="s">
        <v>95</v>
      </c>
      <c r="K887" s="1" t="s">
        <v>1874</v>
      </c>
      <c r="L887"/>
      <c r="M887" s="1" t="s">
        <v>2580</v>
      </c>
      <c r="N887" s="1" t="s">
        <v>50</v>
      </c>
      <c r="O887" s="1" t="str">
        <f t="shared" si="77"/>
        <v>stem_inc_106 [mm]</v>
      </c>
      <c r="AN887" s="1" t="s">
        <v>3316</v>
      </c>
      <c r="AO887" s="21" t="s">
        <v>3262</v>
      </c>
      <c r="AP887" s="21" t="s">
        <v>3263</v>
      </c>
      <c r="AQ887" s="21" t="s">
        <v>3258</v>
      </c>
      <c r="AR887" s="1" t="s">
        <v>3633</v>
      </c>
    </row>
    <row r="888" spans="1:44" x14ac:dyDescent="0.3">
      <c r="A888" s="40" t="s">
        <v>1854</v>
      </c>
      <c r="B888" s="40"/>
      <c r="C888" s="40"/>
      <c r="D888" s="40"/>
      <c r="E888" s="40"/>
      <c r="F888" s="40"/>
      <c r="G888" s="40"/>
      <c r="H888" s="19">
        <v>41724.5</v>
      </c>
      <c r="I888" s="7"/>
      <c r="J888" s="1" t="s">
        <v>95</v>
      </c>
      <c r="K888" s="1" t="s">
        <v>1874</v>
      </c>
      <c r="L888"/>
      <c r="M888" s="1" t="s">
        <v>2581</v>
      </c>
      <c r="N888" s="1" t="s">
        <v>50</v>
      </c>
      <c r="O888" s="1" t="str">
        <f t="shared" si="77"/>
        <v>stem_inc_108r [mm]</v>
      </c>
      <c r="AN888" s="1" t="s">
        <v>3316</v>
      </c>
      <c r="AO888" s="21" t="s">
        <v>3262</v>
      </c>
      <c r="AP888" s="21" t="s">
        <v>3263</v>
      </c>
      <c r="AQ888" s="21" t="s">
        <v>3258</v>
      </c>
      <c r="AR888" s="1" t="s">
        <v>3633</v>
      </c>
    </row>
    <row r="889" spans="1:44" x14ac:dyDescent="0.3">
      <c r="A889" s="40" t="s">
        <v>1855</v>
      </c>
      <c r="B889" s="40"/>
      <c r="C889" s="40"/>
      <c r="D889" s="40"/>
      <c r="E889" s="40"/>
      <c r="F889" s="40"/>
      <c r="G889" s="40"/>
      <c r="H889" s="19">
        <v>41303.631944444445</v>
      </c>
      <c r="I889" s="19">
        <v>41724.493055555555</v>
      </c>
      <c r="J889" s="1" t="s">
        <v>95</v>
      </c>
      <c r="K889" s="1" t="s">
        <v>1874</v>
      </c>
      <c r="M889" s="1" t="s">
        <v>2582</v>
      </c>
      <c r="N889" s="1" t="s">
        <v>50</v>
      </c>
      <c r="O889" s="1" t="str">
        <f t="shared" si="77"/>
        <v>stem_inc_114 [mm]</v>
      </c>
      <c r="AN889" s="1" t="s">
        <v>3316</v>
      </c>
      <c r="AO889" s="21" t="s">
        <v>3262</v>
      </c>
      <c r="AP889" s="21" t="s">
        <v>3263</v>
      </c>
      <c r="AQ889" s="21" t="s">
        <v>3258</v>
      </c>
      <c r="AR889" s="1" t="s">
        <v>3633</v>
      </c>
    </row>
    <row r="890" spans="1:44" x14ac:dyDescent="0.3">
      <c r="A890" s="40" t="s">
        <v>1855</v>
      </c>
      <c r="B890" s="40"/>
      <c r="C890" s="40"/>
      <c r="D890" s="40"/>
      <c r="E890" s="40"/>
      <c r="F890" s="40"/>
      <c r="G890" s="40"/>
      <c r="H890" s="19">
        <v>42117.513888888891</v>
      </c>
      <c r="I890" s="7"/>
      <c r="J890" s="1" t="s">
        <v>95</v>
      </c>
      <c r="K890" s="1" t="s">
        <v>1874</v>
      </c>
      <c r="M890" t="s">
        <v>2582</v>
      </c>
      <c r="N890" t="s">
        <v>50</v>
      </c>
      <c r="O890" s="1" t="str">
        <f>CONCATENATE(M890," [",N890,"]")</f>
        <v>stem_inc_114 [mm]</v>
      </c>
      <c r="AN890" s="1" t="s">
        <v>3316</v>
      </c>
      <c r="AO890" s="21" t="s">
        <v>3262</v>
      </c>
      <c r="AP890" s="21" t="s">
        <v>3263</v>
      </c>
      <c r="AQ890" s="21" t="s">
        <v>3258</v>
      </c>
      <c r="AR890" s="1" t="s">
        <v>3633</v>
      </c>
    </row>
    <row r="891" spans="1:44" x14ac:dyDescent="0.3">
      <c r="A891" s="40" t="s">
        <v>3563</v>
      </c>
      <c r="B891" s="40"/>
      <c r="C891" s="40"/>
      <c r="D891" s="40"/>
      <c r="E891" s="40"/>
      <c r="F891" s="40"/>
      <c r="G891" s="40"/>
      <c r="H891" s="19">
        <v>41303.631944444445</v>
      </c>
      <c r="I891" s="19">
        <v>41445.527777777781</v>
      </c>
      <c r="J891" s="1" t="s">
        <v>95</v>
      </c>
      <c r="K891" s="1" t="s">
        <v>1874</v>
      </c>
      <c r="L891"/>
      <c r="M891" s="1" t="s">
        <v>3571</v>
      </c>
      <c r="N891" s="1" t="s">
        <v>50</v>
      </c>
      <c r="O891" s="1" t="str">
        <f t="shared" ref="O891" si="82">CONCATENATE(M891," [",N891,"]")</f>
        <v>stem_inc_128 [mm]</v>
      </c>
      <c r="AN891" s="1" t="s">
        <v>3316</v>
      </c>
      <c r="AO891" s="21" t="s">
        <v>3262</v>
      </c>
      <c r="AP891" s="21" t="s">
        <v>3263</v>
      </c>
      <c r="AQ891" s="21" t="s">
        <v>3258</v>
      </c>
      <c r="AR891" s="1" t="s">
        <v>3633</v>
      </c>
    </row>
    <row r="892" spans="1:44" x14ac:dyDescent="0.3">
      <c r="A892" s="40" t="s">
        <v>3564</v>
      </c>
      <c r="B892" s="40"/>
      <c r="C892" s="40"/>
      <c r="D892" s="40"/>
      <c r="E892" s="40"/>
      <c r="F892" s="40"/>
      <c r="G892" s="40"/>
      <c r="H892" s="19">
        <v>41303.631944444445</v>
      </c>
      <c r="I892" s="19">
        <v>41445.527777777781</v>
      </c>
      <c r="J892" s="1" t="s">
        <v>95</v>
      </c>
      <c r="K892" s="1" t="s">
        <v>1874</v>
      </c>
      <c r="L892"/>
      <c r="M892" s="1" t="s">
        <v>3572</v>
      </c>
      <c r="N892" s="1" t="s">
        <v>50</v>
      </c>
      <c r="O892" s="1" t="str">
        <f t="shared" ref="O892" si="83">CONCATENATE(M892," [",N892,"]")</f>
        <v>stem_inc_129 [mm]</v>
      </c>
      <c r="AN892" s="1" t="s">
        <v>3316</v>
      </c>
      <c r="AO892" s="21" t="s">
        <v>3262</v>
      </c>
      <c r="AP892" s="21" t="s">
        <v>3263</v>
      </c>
      <c r="AQ892" s="21" t="s">
        <v>3258</v>
      </c>
      <c r="AR892" s="1" t="s">
        <v>3633</v>
      </c>
    </row>
    <row r="893" spans="1:44" x14ac:dyDescent="0.3">
      <c r="A893" s="40" t="s">
        <v>3565</v>
      </c>
      <c r="B893" s="40"/>
      <c r="C893" s="40"/>
      <c r="D893" s="40"/>
      <c r="E893" s="40"/>
      <c r="F893" s="40"/>
      <c r="G893" s="40"/>
      <c r="H893" s="19">
        <v>41303.631944444445</v>
      </c>
      <c r="I893" s="19">
        <v>41445.527777777781</v>
      </c>
      <c r="J893" s="1" t="s">
        <v>95</v>
      </c>
      <c r="K893" s="1" t="s">
        <v>1874</v>
      </c>
      <c r="L893"/>
      <c r="M893" s="1" t="s">
        <v>3570</v>
      </c>
      <c r="N893" s="1" t="s">
        <v>50</v>
      </c>
      <c r="O893" s="1" t="str">
        <f t="shared" ref="O893" si="84">CONCATENATE(M893," [",N893,"]")</f>
        <v>stem_inc_136 [mm]</v>
      </c>
      <c r="AN893" s="1" t="s">
        <v>3316</v>
      </c>
      <c r="AO893" s="21" t="s">
        <v>3262</v>
      </c>
      <c r="AP893" s="21" t="s">
        <v>3263</v>
      </c>
      <c r="AQ893" s="21" t="s">
        <v>3258</v>
      </c>
      <c r="AR893" s="1" t="s">
        <v>3633</v>
      </c>
    </row>
    <row r="894" spans="1:44" x14ac:dyDescent="0.3">
      <c r="A894" s="40" t="s">
        <v>1856</v>
      </c>
      <c r="B894" s="40"/>
      <c r="C894" s="40"/>
      <c r="D894" s="40"/>
      <c r="E894" s="40"/>
      <c r="F894" s="40"/>
      <c r="G894" s="40"/>
      <c r="H894" s="19">
        <v>41745.583333333336</v>
      </c>
      <c r="I894" s="7"/>
      <c r="J894" s="1" t="s">
        <v>95</v>
      </c>
      <c r="K894" s="1" t="s">
        <v>1874</v>
      </c>
      <c r="L894"/>
      <c r="M894" s="1" t="s">
        <v>2548</v>
      </c>
      <c r="N894" s="1" t="s">
        <v>50</v>
      </c>
      <c r="O894" s="1" t="str">
        <f t="shared" si="77"/>
        <v>stem_inc_143 [mm]</v>
      </c>
      <c r="AN894" s="1" t="s">
        <v>3316</v>
      </c>
      <c r="AO894" s="21" t="s">
        <v>3262</v>
      </c>
      <c r="AP894" s="21" t="s">
        <v>3263</v>
      </c>
      <c r="AQ894" s="21" t="s">
        <v>3258</v>
      </c>
      <c r="AR894" s="1" t="s">
        <v>3633</v>
      </c>
    </row>
    <row r="895" spans="1:44" x14ac:dyDescent="0.3">
      <c r="A895" s="40" t="s">
        <v>1857</v>
      </c>
      <c r="B895" s="40"/>
      <c r="C895" s="40"/>
      <c r="D895" s="40"/>
      <c r="E895" s="40"/>
      <c r="F895" s="40"/>
      <c r="G895" s="40"/>
      <c r="H895" s="19">
        <v>41445.548611111109</v>
      </c>
      <c r="I895" s="19">
        <v>41724.493055555555</v>
      </c>
      <c r="J895" s="1" t="s">
        <v>95</v>
      </c>
      <c r="K895" s="1" t="s">
        <v>1874</v>
      </c>
      <c r="M895" s="1" t="s">
        <v>2555</v>
      </c>
      <c r="N895" s="1" t="s">
        <v>50</v>
      </c>
      <c r="O895" s="1" t="str">
        <f t="shared" si="77"/>
        <v>stem_inc_151 [mm]</v>
      </c>
      <c r="AN895" s="1" t="s">
        <v>3316</v>
      </c>
      <c r="AO895" s="21" t="s">
        <v>3262</v>
      </c>
      <c r="AP895" s="21" t="s">
        <v>3263</v>
      </c>
      <c r="AQ895" s="21" t="s">
        <v>3258</v>
      </c>
      <c r="AR895" s="1" t="s">
        <v>3633</v>
      </c>
    </row>
    <row r="896" spans="1:44" x14ac:dyDescent="0.3">
      <c r="A896" s="40" t="s">
        <v>1858</v>
      </c>
      <c r="B896" s="40"/>
      <c r="C896" s="40"/>
      <c r="D896" s="40"/>
      <c r="E896" s="40"/>
      <c r="F896" s="40"/>
      <c r="G896" s="40"/>
      <c r="H896" s="19">
        <v>41745.583333333336</v>
      </c>
      <c r="I896" s="7"/>
      <c r="J896" s="1" t="s">
        <v>95</v>
      </c>
      <c r="K896" s="1" t="s">
        <v>1874</v>
      </c>
      <c r="L896"/>
      <c r="M896" s="1" t="s">
        <v>2549</v>
      </c>
      <c r="N896" s="1" t="s">
        <v>50</v>
      </c>
      <c r="O896" s="1" t="str">
        <f t="shared" si="77"/>
        <v>stem_inc_158 [mm]</v>
      </c>
      <c r="AN896" s="1" t="s">
        <v>3316</v>
      </c>
      <c r="AO896" s="21" t="s">
        <v>3262</v>
      </c>
      <c r="AP896" s="21" t="s">
        <v>3263</v>
      </c>
      <c r="AQ896" s="21" t="s">
        <v>3258</v>
      </c>
      <c r="AR896" s="1" t="s">
        <v>3633</v>
      </c>
    </row>
    <row r="897" spans="1:44" x14ac:dyDescent="0.3">
      <c r="A897" s="40" t="s">
        <v>1859</v>
      </c>
      <c r="B897" s="40"/>
      <c r="C897" s="40"/>
      <c r="D897" s="40"/>
      <c r="E897" s="40"/>
      <c r="F897" s="40"/>
      <c r="G897" s="40"/>
      <c r="H897" s="24">
        <v>41732.590277777781</v>
      </c>
      <c r="I897" s="7"/>
      <c r="J897" s="1" t="s">
        <v>27</v>
      </c>
      <c r="K897" s="1" t="s">
        <v>1875</v>
      </c>
      <c r="M897" t="s">
        <v>2556</v>
      </c>
      <c r="N897" s="1" t="s">
        <v>50</v>
      </c>
      <c r="O897" s="1" t="str">
        <f t="shared" si="77"/>
        <v>stem_inc_185 [mm]</v>
      </c>
      <c r="AN897" s="1" t="s">
        <v>3316</v>
      </c>
      <c r="AO897" s="21" t="s">
        <v>3262</v>
      </c>
      <c r="AP897" s="21" t="s">
        <v>3263</v>
      </c>
      <c r="AQ897" s="21" t="s">
        <v>3258</v>
      </c>
      <c r="AR897" s="1" t="s">
        <v>3633</v>
      </c>
    </row>
    <row r="898" spans="1:44" x14ac:dyDescent="0.3">
      <c r="A898" s="40" t="s">
        <v>1860</v>
      </c>
      <c r="B898" s="40"/>
      <c r="C898" s="40"/>
      <c r="D898" s="40"/>
      <c r="E898" s="40"/>
      <c r="F898" s="40"/>
      <c r="G898" s="40"/>
      <c r="H898" s="24">
        <v>41732.590277777781</v>
      </c>
      <c r="I898" s="7"/>
      <c r="J898" s="1" t="s">
        <v>27</v>
      </c>
      <c r="K898" s="1" t="s">
        <v>1875</v>
      </c>
      <c r="M898" t="s">
        <v>2557</v>
      </c>
      <c r="N898" s="1" t="s">
        <v>50</v>
      </c>
      <c r="O898" s="1" t="str">
        <f t="shared" si="77"/>
        <v>stem_inc_188 [mm]</v>
      </c>
      <c r="AN898" s="1" t="s">
        <v>3316</v>
      </c>
      <c r="AO898" s="21" t="s">
        <v>3262</v>
      </c>
      <c r="AP898" s="21" t="s">
        <v>3263</v>
      </c>
      <c r="AQ898" s="21" t="s">
        <v>3258</v>
      </c>
      <c r="AR898" s="1" t="s">
        <v>3633</v>
      </c>
    </row>
    <row r="899" spans="1:44" x14ac:dyDescent="0.3">
      <c r="A899" s="40" t="s">
        <v>1861</v>
      </c>
      <c r="B899" s="40"/>
      <c r="C899" s="40"/>
      <c r="D899" s="40"/>
      <c r="E899" s="40"/>
      <c r="F899" s="40"/>
      <c r="G899" s="40"/>
      <c r="H899" s="24">
        <v>41732.590277777781</v>
      </c>
      <c r="I899" s="7"/>
      <c r="J899" s="1" t="s">
        <v>27</v>
      </c>
      <c r="K899" s="1" t="s">
        <v>1875</v>
      </c>
      <c r="M899" t="s">
        <v>2558</v>
      </c>
      <c r="N899" s="1" t="s">
        <v>50</v>
      </c>
      <c r="O899" s="1" t="str">
        <f t="shared" si="77"/>
        <v>stem_inc_190 [mm]</v>
      </c>
      <c r="AN899" s="1" t="s">
        <v>3316</v>
      </c>
      <c r="AO899" s="21" t="s">
        <v>3262</v>
      </c>
      <c r="AP899" s="21" t="s">
        <v>3263</v>
      </c>
      <c r="AQ899" s="21" t="s">
        <v>3258</v>
      </c>
      <c r="AR899" s="1" t="s">
        <v>3633</v>
      </c>
    </row>
    <row r="900" spans="1:44" x14ac:dyDescent="0.3">
      <c r="A900" s="40" t="s">
        <v>1862</v>
      </c>
      <c r="B900" s="40"/>
      <c r="C900" s="40"/>
      <c r="D900" s="40"/>
      <c r="E900" s="40"/>
      <c r="F900" s="40"/>
      <c r="G900" s="40"/>
      <c r="H900" s="24">
        <v>41732.590277777781</v>
      </c>
      <c r="I900" s="7"/>
      <c r="J900" s="1" t="s">
        <v>27</v>
      </c>
      <c r="K900" s="1" t="s">
        <v>1875</v>
      </c>
      <c r="M900" t="s">
        <v>2559</v>
      </c>
      <c r="N900" s="1" t="s">
        <v>50</v>
      </c>
      <c r="O900" s="1" t="str">
        <f t="shared" si="77"/>
        <v>stem_inc_193 [mm]</v>
      </c>
      <c r="AN900" s="1" t="s">
        <v>3316</v>
      </c>
      <c r="AO900" s="21" t="s">
        <v>3262</v>
      </c>
      <c r="AP900" s="21" t="s">
        <v>3263</v>
      </c>
      <c r="AQ900" s="21" t="s">
        <v>3258</v>
      </c>
      <c r="AR900" s="1" t="s">
        <v>3633</v>
      </c>
    </row>
    <row r="901" spans="1:44" x14ac:dyDescent="0.3">
      <c r="A901" s="40" t="s">
        <v>1863</v>
      </c>
      <c r="B901" s="40"/>
      <c r="C901" s="40"/>
      <c r="D901" s="40"/>
      <c r="E901" s="40"/>
      <c r="F901" s="40"/>
      <c r="G901" s="40"/>
      <c r="H901" s="24">
        <v>41732.590277777781</v>
      </c>
      <c r="I901" s="19">
        <v>42117.5</v>
      </c>
      <c r="J901" s="1" t="s">
        <v>27</v>
      </c>
      <c r="K901" s="1" t="s">
        <v>1875</v>
      </c>
      <c r="M901" t="s">
        <v>2560</v>
      </c>
      <c r="N901" s="1" t="s">
        <v>50</v>
      </c>
      <c r="O901" s="1" t="str">
        <f t="shared" si="77"/>
        <v>stem_inc_202 [mm]</v>
      </c>
      <c r="AN901" s="1" t="s">
        <v>3316</v>
      </c>
      <c r="AO901" s="21" t="s">
        <v>3262</v>
      </c>
      <c r="AP901" s="21" t="s">
        <v>3263</v>
      </c>
      <c r="AQ901" s="21" t="s">
        <v>3258</v>
      </c>
      <c r="AR901" s="1" t="s">
        <v>3633</v>
      </c>
    </row>
    <row r="902" spans="1:44" x14ac:dyDescent="0.3">
      <c r="A902" s="40" t="s">
        <v>1864</v>
      </c>
      <c r="B902" s="40"/>
      <c r="C902" s="40"/>
      <c r="D902" s="40"/>
      <c r="E902" s="40"/>
      <c r="F902" s="40"/>
      <c r="G902" s="40"/>
      <c r="H902" s="19">
        <v>41431.555555555555</v>
      </c>
      <c r="I902" s="7">
        <v>41732.590277777781</v>
      </c>
      <c r="J902" s="1" t="s">
        <v>27</v>
      </c>
      <c r="K902" s="1" t="s">
        <v>1875</v>
      </c>
      <c r="M902" t="s">
        <v>2561</v>
      </c>
      <c r="N902" s="1" t="s">
        <v>50</v>
      </c>
      <c r="O902" s="1" t="str">
        <f t="shared" si="77"/>
        <v>stem_inc_233 [mm]</v>
      </c>
      <c r="AN902" s="1" t="s">
        <v>3316</v>
      </c>
      <c r="AO902" s="21" t="s">
        <v>3262</v>
      </c>
      <c r="AP902" s="21" t="s">
        <v>3263</v>
      </c>
      <c r="AQ902" s="21" t="s">
        <v>3258</v>
      </c>
      <c r="AR902" s="1" t="s">
        <v>3633</v>
      </c>
    </row>
    <row r="903" spans="1:44" x14ac:dyDescent="0.3">
      <c r="A903" s="40" t="s">
        <v>1865</v>
      </c>
      <c r="B903" s="40"/>
      <c r="C903" s="40"/>
      <c r="D903" s="40"/>
      <c r="E903" s="40"/>
      <c r="F903" s="40"/>
      <c r="G903" s="40"/>
      <c r="H903" s="19">
        <v>41431.555555555555</v>
      </c>
      <c r="I903" s="7">
        <v>41732.590277777781</v>
      </c>
      <c r="J903" s="1" t="s">
        <v>27</v>
      </c>
      <c r="K903" s="1" t="s">
        <v>1875</v>
      </c>
      <c r="M903" t="s">
        <v>2562</v>
      </c>
      <c r="N903" s="1" t="s">
        <v>50</v>
      </c>
      <c r="O903" s="1" t="str">
        <f t="shared" ref="O903:O912" si="85">CONCATENATE(M903," [",N903,"]")</f>
        <v>stem_inc_235 [mm]</v>
      </c>
      <c r="AN903" s="1" t="s">
        <v>3316</v>
      </c>
      <c r="AO903" s="21" t="s">
        <v>3262</v>
      </c>
      <c r="AP903" s="21" t="s">
        <v>3263</v>
      </c>
      <c r="AQ903" s="21" t="s">
        <v>3258</v>
      </c>
      <c r="AR903" s="1" t="s">
        <v>3633</v>
      </c>
    </row>
    <row r="904" spans="1:44" x14ac:dyDescent="0.3">
      <c r="A904" s="40" t="s">
        <v>1866</v>
      </c>
      <c r="B904" s="40"/>
      <c r="C904" s="40"/>
      <c r="D904" s="40"/>
      <c r="E904" s="40"/>
      <c r="F904" s="40"/>
      <c r="G904" s="40"/>
      <c r="H904" s="19">
        <v>41724.729166666664</v>
      </c>
      <c r="I904" s="19">
        <v>42110.590277777781</v>
      </c>
      <c r="J904" s="1" t="s">
        <v>34</v>
      </c>
      <c r="K904" s="1" t="s">
        <v>1872</v>
      </c>
      <c r="M904" s="1" t="s">
        <v>2550</v>
      </c>
      <c r="N904" s="1" t="s">
        <v>50</v>
      </c>
      <c r="O904" s="1" t="str">
        <f t="shared" si="85"/>
        <v>stem_inc_217 [mm]</v>
      </c>
      <c r="AN904" s="1" t="s">
        <v>3316</v>
      </c>
      <c r="AO904" s="21" t="s">
        <v>3262</v>
      </c>
      <c r="AP904" s="21" t="s">
        <v>3263</v>
      </c>
      <c r="AQ904" s="21" t="s">
        <v>3258</v>
      </c>
      <c r="AR904" s="1" t="s">
        <v>3633</v>
      </c>
    </row>
    <row r="905" spans="1:44" x14ac:dyDescent="0.3">
      <c r="A905" s="40" t="s">
        <v>1835</v>
      </c>
      <c r="B905" s="40"/>
      <c r="C905" s="40"/>
      <c r="D905" s="40"/>
      <c r="E905" s="40"/>
      <c r="F905" s="40"/>
      <c r="G905" s="40"/>
      <c r="H905" s="19">
        <v>41744.486111111109</v>
      </c>
      <c r="I905" s="7"/>
      <c r="J905" s="1" t="s">
        <v>34</v>
      </c>
      <c r="K905" s="1" t="s">
        <v>1872</v>
      </c>
      <c r="M905" s="1" t="s">
        <v>2551</v>
      </c>
      <c r="N905" s="1" t="s">
        <v>50</v>
      </c>
      <c r="O905" s="1" t="str">
        <f t="shared" si="85"/>
        <v>stem_inc_218 [mm]</v>
      </c>
      <c r="AN905" s="1" t="s">
        <v>3316</v>
      </c>
      <c r="AO905" s="21" t="s">
        <v>3262</v>
      </c>
      <c r="AP905" s="21" t="s">
        <v>3263</v>
      </c>
      <c r="AQ905" s="21" t="s">
        <v>3258</v>
      </c>
      <c r="AR905" s="1" t="s">
        <v>3633</v>
      </c>
    </row>
    <row r="906" spans="1:44" x14ac:dyDescent="0.3">
      <c r="A906" s="40" t="s">
        <v>1867</v>
      </c>
      <c r="B906" s="40"/>
      <c r="C906" s="40"/>
      <c r="D906" s="40"/>
      <c r="E906" s="40"/>
      <c r="F906" s="40"/>
      <c r="G906" s="40"/>
      <c r="H906" s="24">
        <v>41732.590277777781</v>
      </c>
      <c r="I906" s="7"/>
      <c r="J906" s="1" t="s">
        <v>27</v>
      </c>
      <c r="K906" s="1" t="s">
        <v>1875</v>
      </c>
      <c r="M906" t="s">
        <v>2563</v>
      </c>
      <c r="N906" s="1" t="s">
        <v>50</v>
      </c>
      <c r="O906" s="1" t="str">
        <f t="shared" si="85"/>
        <v>stem_inc_301 [mm]</v>
      </c>
      <c r="AN906" s="1" t="s">
        <v>3316</v>
      </c>
      <c r="AO906" s="21" t="s">
        <v>3262</v>
      </c>
      <c r="AP906" s="21" t="s">
        <v>3263</v>
      </c>
      <c r="AQ906" s="21" t="s">
        <v>3258</v>
      </c>
      <c r="AR906" s="1" t="s">
        <v>3633</v>
      </c>
    </row>
    <row r="907" spans="1:44" x14ac:dyDescent="0.3">
      <c r="A907" s="40" t="s">
        <v>1868</v>
      </c>
      <c r="B907" s="40"/>
      <c r="C907" s="40"/>
      <c r="D907" s="40"/>
      <c r="E907" s="40"/>
      <c r="F907" s="40"/>
      <c r="G907" s="40"/>
      <c r="H907" s="24">
        <v>41732.590277777781</v>
      </c>
      <c r="I907" s="19">
        <v>42117.5</v>
      </c>
      <c r="J907" s="1" t="s">
        <v>27</v>
      </c>
      <c r="K907" s="1" t="s">
        <v>1875</v>
      </c>
      <c r="M907" s="1" t="s">
        <v>2552</v>
      </c>
      <c r="N907" s="1" t="s">
        <v>50</v>
      </c>
      <c r="O907" s="1" t="str">
        <f t="shared" si="85"/>
        <v>stem_inc235 [mm]</v>
      </c>
      <c r="AN907" s="1" t="s">
        <v>3316</v>
      </c>
      <c r="AO907" s="21" t="s">
        <v>3262</v>
      </c>
      <c r="AP907" s="21" t="s">
        <v>3263</v>
      </c>
      <c r="AQ907" s="21" t="s">
        <v>3258</v>
      </c>
      <c r="AR907" s="1" t="s">
        <v>3633</v>
      </c>
    </row>
    <row r="908" spans="1:44" x14ac:dyDescent="0.3">
      <c r="A908" s="40" t="s">
        <v>3566</v>
      </c>
      <c r="B908" s="40"/>
      <c r="C908" s="40"/>
      <c r="D908" s="40"/>
      <c r="E908" s="40"/>
      <c r="F908" s="40"/>
      <c r="G908" s="40"/>
      <c r="H908" s="19">
        <v>42117.506944444445</v>
      </c>
      <c r="I908" s="7"/>
      <c r="J908" s="1" t="s">
        <v>27</v>
      </c>
      <c r="K908" s="1" t="s">
        <v>1875</v>
      </c>
      <c r="M908" s="1" t="s">
        <v>3569</v>
      </c>
      <c r="N908" s="1" t="s">
        <v>50</v>
      </c>
      <c r="O908" s="1" t="str">
        <f t="shared" ref="O908" si="86">CONCATENATE(M908," [",N908,"]")</f>
        <v>stem_inc236 [mm]</v>
      </c>
      <c r="AN908" s="1" t="s">
        <v>3316</v>
      </c>
      <c r="AO908" s="21" t="s">
        <v>3262</v>
      </c>
      <c r="AP908" s="21" t="s">
        <v>3263</v>
      </c>
      <c r="AQ908" s="21" t="s">
        <v>3258</v>
      </c>
      <c r="AR908" s="1" t="s">
        <v>3633</v>
      </c>
    </row>
    <row r="909" spans="1:44" x14ac:dyDescent="0.3">
      <c r="A909" s="40" t="s">
        <v>1869</v>
      </c>
      <c r="B909" s="40"/>
      <c r="C909" s="40"/>
      <c r="D909" s="40"/>
      <c r="E909" s="40"/>
      <c r="F909" s="40"/>
      <c r="G909" s="40"/>
      <c r="H909" s="19">
        <v>41724.5</v>
      </c>
      <c r="I909" s="7"/>
      <c r="J909" s="1" t="s">
        <v>95</v>
      </c>
      <c r="K909" s="1" t="s">
        <v>1874</v>
      </c>
      <c r="L909"/>
      <c r="M909" s="1" t="s">
        <v>2553</v>
      </c>
      <c r="N909" s="1" t="s">
        <v>50</v>
      </c>
      <c r="O909" s="1" t="str">
        <f t="shared" si="85"/>
        <v>stem_inc_282 [mm]</v>
      </c>
      <c r="AN909" s="1" t="s">
        <v>3316</v>
      </c>
      <c r="AO909" s="21" t="s">
        <v>3262</v>
      </c>
      <c r="AP909" s="21" t="s">
        <v>3263</v>
      </c>
      <c r="AQ909" s="21" t="s">
        <v>3258</v>
      </c>
      <c r="AR909" s="1" t="s">
        <v>3633</v>
      </c>
    </row>
    <row r="910" spans="1:44" x14ac:dyDescent="0.3">
      <c r="A910" s="40" t="s">
        <v>1870</v>
      </c>
      <c r="B910" s="40"/>
      <c r="C910" s="40"/>
      <c r="D910" s="40"/>
      <c r="E910" s="40"/>
      <c r="F910" s="40"/>
      <c r="G910" s="40"/>
      <c r="H910" s="24">
        <v>41732.590277777781</v>
      </c>
      <c r="I910" s="38">
        <v>42122.402777777781</v>
      </c>
      <c r="J910" s="1" t="s">
        <v>27</v>
      </c>
      <c r="K910" s="1" t="s">
        <v>1875</v>
      </c>
      <c r="M910" s="1" t="s">
        <v>2591</v>
      </c>
      <c r="N910" s="1" t="s">
        <v>50</v>
      </c>
      <c r="O910" s="1" t="str">
        <f t="shared" si="85"/>
        <v>stem_inc_301r [mm]</v>
      </c>
      <c r="AN910" s="1" t="s">
        <v>3316</v>
      </c>
      <c r="AO910" s="21" t="s">
        <v>3262</v>
      </c>
      <c r="AP910" s="21" t="s">
        <v>3263</v>
      </c>
      <c r="AQ910" s="21" t="s">
        <v>3258</v>
      </c>
      <c r="AR910" s="1" t="s">
        <v>3633</v>
      </c>
    </row>
    <row r="911" spans="1:44" x14ac:dyDescent="0.3">
      <c r="A911" s="40" t="s">
        <v>1870</v>
      </c>
      <c r="B911" s="40"/>
      <c r="C911" s="40"/>
      <c r="D911" s="40"/>
      <c r="E911" s="40"/>
      <c r="F911" s="40"/>
      <c r="G911" s="40"/>
      <c r="H911" s="19">
        <v>42122.409722222219</v>
      </c>
      <c r="I911" s="7"/>
      <c r="J911" s="1" t="s">
        <v>27</v>
      </c>
      <c r="K911" s="1" t="s">
        <v>1875</v>
      </c>
      <c r="M911" s="1" t="s">
        <v>2591</v>
      </c>
      <c r="N911" s="1" t="s">
        <v>50</v>
      </c>
      <c r="O911" s="1" t="str">
        <f t="shared" si="85"/>
        <v>stem_inc_301r [mm]</v>
      </c>
      <c r="AN911" s="1" t="s">
        <v>3316</v>
      </c>
      <c r="AO911" s="21" t="s">
        <v>3262</v>
      </c>
      <c r="AP911" s="21" t="s">
        <v>3263</v>
      </c>
      <c r="AQ911" s="21" t="s">
        <v>3258</v>
      </c>
      <c r="AR911" s="1" t="s">
        <v>3633</v>
      </c>
    </row>
    <row r="912" spans="1:44" x14ac:dyDescent="0.3">
      <c r="A912" s="40" t="s">
        <v>3568</v>
      </c>
      <c r="B912" s="40"/>
      <c r="C912" s="40"/>
      <c r="D912" s="40"/>
      <c r="E912" s="40"/>
      <c r="F912" s="40"/>
      <c r="G912" s="40"/>
      <c r="H912" s="19">
        <v>42122.409722222219</v>
      </c>
      <c r="I912" s="38"/>
      <c r="J912" s="1" t="s">
        <v>27</v>
      </c>
      <c r="K912" s="1" t="s">
        <v>1875</v>
      </c>
      <c r="M912" s="1" t="s">
        <v>2563</v>
      </c>
      <c r="N912" s="1" t="s">
        <v>50</v>
      </c>
      <c r="O912" s="1" t="str">
        <f t="shared" si="85"/>
        <v>stem_inc_301 [mm]</v>
      </c>
      <c r="AN912" s="1" t="s">
        <v>3316</v>
      </c>
      <c r="AO912" s="21" t="s">
        <v>3262</v>
      </c>
      <c r="AP912" s="21" t="s">
        <v>3263</v>
      </c>
      <c r="AQ912" s="21" t="s">
        <v>3258</v>
      </c>
      <c r="AR912" s="1" t="s">
        <v>3633</v>
      </c>
    </row>
    <row r="913" spans="1:43" x14ac:dyDescent="0.3">
      <c r="A913" s="40"/>
      <c r="B913" s="40"/>
      <c r="C913" s="40"/>
      <c r="D913" s="40"/>
      <c r="E913" s="40"/>
      <c r="F913" s="40"/>
      <c r="G913" s="40"/>
      <c r="H913" s="19"/>
      <c r="I913" s="38"/>
      <c r="AO913" s="21"/>
      <c r="AP913" s="21"/>
      <c r="AQ913" s="21"/>
    </row>
    <row r="914" spans="1:43" x14ac:dyDescent="0.3">
      <c r="A914" s="40"/>
      <c r="B914" s="40"/>
      <c r="C914" s="40"/>
      <c r="D914" s="40"/>
      <c r="E914" s="40"/>
      <c r="F914" s="40"/>
      <c r="G914" s="40"/>
      <c r="H914" s="19"/>
      <c r="I914" s="38"/>
      <c r="AO914" s="21"/>
      <c r="AP914" s="21"/>
      <c r="AQ914" s="21"/>
    </row>
  </sheetData>
  <sheetProtection selectLockedCells="1" selectUnlockedCells="1"/>
  <autoFilter ref="A1:AZ796"/>
  <sortState ref="A2:AN563">
    <sortCondition ref="J1"/>
  </sortState>
  <printOptions gridLines="1"/>
  <pageMargins left="0" right="0" top="0.78749999999999998" bottom="0.19652777777777777" header="0.31527777777777777" footer="0"/>
  <pageSetup paperSize="9" firstPageNumber="0" orientation="landscape" horizontalDpi="300" verticalDpi="300" r:id="rId1"/>
  <headerFooter alignWithMargins="0">
    <oddHeader>&amp;C&amp;"Calibri,Standard"&amp;11&amp;F&amp;R&amp;"Calibri,Standard"&amp;11&amp;D</oddHeader>
    <oddFooter>&amp;L&amp;"Calibri,Standard"&amp;11&amp;A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6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cols>
    <col min="1" max="1" width="51" style="1" customWidth="1"/>
    <col min="2" max="2" width="15" style="1" bestFit="1" customWidth="1"/>
    <col min="3" max="4" width="15.33203125" style="1" bestFit="1" customWidth="1"/>
    <col min="5" max="5" width="9.44140625" style="1" customWidth="1"/>
    <col min="6" max="6" width="40.6640625" style="1" customWidth="1"/>
    <col min="7" max="7" width="21.44140625" style="1" customWidth="1"/>
    <col min="8" max="8" width="18.44140625" style="1" customWidth="1"/>
    <col min="9" max="9" width="12.44140625" style="1" customWidth="1"/>
    <col min="10" max="10" width="19.33203125" style="1" customWidth="1"/>
    <col min="11" max="11" width="52.33203125" style="1" bestFit="1" customWidth="1"/>
    <col min="12" max="12" width="14" customWidth="1"/>
    <col min="13" max="13" width="19.6640625" bestFit="1" customWidth="1"/>
    <col min="14" max="14" width="16.88671875" bestFit="1" customWidth="1"/>
    <col min="15" max="15" width="31.88671875" bestFit="1" customWidth="1"/>
    <col min="16" max="16" width="18" bestFit="1" customWidth="1"/>
    <col min="17" max="17" width="10.5546875" customWidth="1"/>
    <col min="18" max="21" width="14" customWidth="1"/>
    <col min="22" max="22" width="6.6640625" style="1" bestFit="1" customWidth="1"/>
    <col min="23" max="23" width="7" style="1" bestFit="1" customWidth="1"/>
    <col min="24" max="24" width="8.88671875" style="1" customWidth="1"/>
    <col min="25" max="25" width="15.88671875" style="1" customWidth="1"/>
    <col min="26" max="26" width="27.6640625" style="1" customWidth="1"/>
    <col min="27" max="27" width="32.44140625" style="1" bestFit="1" customWidth="1"/>
    <col min="28" max="28" width="17.44140625" style="1" customWidth="1"/>
    <col min="29" max="30" width="11" style="1" customWidth="1"/>
    <col min="31" max="31" width="11.44140625" style="1" customWidth="1"/>
    <col min="32" max="33" width="15.88671875" style="1" customWidth="1"/>
    <col min="34" max="35" width="11.44140625" style="1" customWidth="1"/>
    <col min="36" max="16384" width="11.44140625" style="1"/>
  </cols>
  <sheetData>
    <row r="1" spans="1:16384" ht="57.6" x14ac:dyDescent="0.3">
      <c r="A1" s="2" t="s">
        <v>2101</v>
      </c>
      <c r="B1" s="2" t="s">
        <v>4405</v>
      </c>
      <c r="C1" s="3" t="s">
        <v>0</v>
      </c>
      <c r="D1" s="3" t="s">
        <v>1</v>
      </c>
      <c r="E1" s="3" t="s">
        <v>2592</v>
      </c>
      <c r="F1" s="3" t="s">
        <v>1871</v>
      </c>
      <c r="G1" s="3" t="s">
        <v>2593</v>
      </c>
      <c r="H1" s="3" t="s">
        <v>2098</v>
      </c>
      <c r="I1" s="3" t="s">
        <v>2099</v>
      </c>
      <c r="J1" s="3" t="s">
        <v>2100</v>
      </c>
      <c r="K1" s="3" t="s">
        <v>3671</v>
      </c>
      <c r="L1" s="3" t="s">
        <v>4306</v>
      </c>
      <c r="M1" s="3" t="s">
        <v>4399</v>
      </c>
      <c r="N1" s="3" t="s">
        <v>4537</v>
      </c>
      <c r="O1" s="3" t="s">
        <v>4400</v>
      </c>
      <c r="P1" s="3" t="s">
        <v>4542</v>
      </c>
      <c r="Q1" s="3" t="s">
        <v>4401</v>
      </c>
      <c r="R1" s="3" t="s">
        <v>4402</v>
      </c>
      <c r="S1" s="60" t="s">
        <v>4814</v>
      </c>
      <c r="T1" s="3" t="s">
        <v>4556</v>
      </c>
      <c r="U1" s="3" t="s">
        <v>4652</v>
      </c>
      <c r="V1" s="3" t="s">
        <v>2406</v>
      </c>
      <c r="W1" s="3" t="s">
        <v>2407</v>
      </c>
      <c r="X1" s="3" t="s">
        <v>2631</v>
      </c>
      <c r="Y1" s="3" t="s">
        <v>2632</v>
      </c>
      <c r="Z1" s="3" t="s">
        <v>2476</v>
      </c>
      <c r="AA1" s="3" t="s">
        <v>2431</v>
      </c>
      <c r="AB1" s="3" t="s">
        <v>465</v>
      </c>
      <c r="AC1" s="1" t="s">
        <v>466</v>
      </c>
      <c r="AD1" s="1" t="s">
        <v>467</v>
      </c>
      <c r="AE1" s="1" t="s">
        <v>2104</v>
      </c>
      <c r="AF1" s="18" t="s">
        <v>6449</v>
      </c>
      <c r="AG1" s="18" t="s">
        <v>6450</v>
      </c>
      <c r="AH1" s="36" t="s">
        <v>3315</v>
      </c>
      <c r="AI1" s="34" t="s">
        <v>3278</v>
      </c>
      <c r="AJ1" s="34" t="s">
        <v>3279</v>
      </c>
      <c r="AK1" s="34" t="s">
        <v>3280</v>
      </c>
      <c r="AL1" s="34" t="s">
        <v>3281</v>
      </c>
      <c r="AM1" s="34" t="s">
        <v>3282</v>
      </c>
      <c r="AN1" s="34" t="s">
        <v>3283</v>
      </c>
      <c r="AO1" s="34" t="s">
        <v>3284</v>
      </c>
      <c r="AP1" s="34" t="s">
        <v>3285</v>
      </c>
      <c r="AQ1" s="34" t="s">
        <v>3286</v>
      </c>
      <c r="AR1" s="34" t="s">
        <v>3287</v>
      </c>
      <c r="AS1" s="34" t="s">
        <v>3288</v>
      </c>
      <c r="AT1" s="34" t="s">
        <v>3289</v>
      </c>
    </row>
    <row r="2" spans="1:16384" x14ac:dyDescent="0.3">
      <c r="A2" s="1" t="s">
        <v>371</v>
      </c>
      <c r="B2" s="1">
        <v>2.1</v>
      </c>
      <c r="C2" s="19">
        <v>41016.618055555555</v>
      </c>
      <c r="E2" s="1" t="s">
        <v>1325</v>
      </c>
      <c r="F2" s="1" t="s">
        <v>1881</v>
      </c>
      <c r="G2" t="s">
        <v>1340</v>
      </c>
      <c r="H2" s="49" t="s">
        <v>1340</v>
      </c>
      <c r="I2" s="50" t="s">
        <v>5</v>
      </c>
      <c r="J2" s="50" t="str">
        <f t="shared" ref="J2:J37" si="0">CONCATENATE(H2," [",I2,"]")</f>
        <v>Heating_CNR4 [%]</v>
      </c>
      <c r="K2" s="49" t="s">
        <v>4539</v>
      </c>
      <c r="L2" s="51" t="s">
        <v>4305</v>
      </c>
      <c r="M2" s="51" t="s">
        <v>4406</v>
      </c>
      <c r="N2" s="51" t="s">
        <v>4538</v>
      </c>
      <c r="O2" s="51" t="s">
        <v>4428</v>
      </c>
      <c r="P2" s="50" t="s">
        <v>4543</v>
      </c>
      <c r="Q2" s="46"/>
      <c r="R2" s="46" t="s">
        <v>4436</v>
      </c>
      <c r="S2" s="46"/>
      <c r="T2" s="46"/>
      <c r="U2" s="46"/>
      <c r="Z2" s="1" t="s">
        <v>3307</v>
      </c>
      <c r="AH2" s="1" t="s">
        <v>3316</v>
      </c>
      <c r="AI2" s="21" t="s">
        <v>3262</v>
      </c>
      <c r="AJ2" s="21" t="s">
        <v>3263</v>
      </c>
      <c r="AK2" s="21" t="s">
        <v>3258</v>
      </c>
    </row>
    <row r="3" spans="1:16384" x14ac:dyDescent="0.3">
      <c r="A3" s="1" t="s">
        <v>1360</v>
      </c>
      <c r="B3" s="1">
        <v>2</v>
      </c>
      <c r="C3" s="19">
        <v>41022.611111111109</v>
      </c>
      <c r="E3" s="1" t="s">
        <v>1346</v>
      </c>
      <c r="F3" s="1" t="s">
        <v>1882</v>
      </c>
      <c r="G3" t="s">
        <v>402</v>
      </c>
      <c r="H3" t="s">
        <v>2595</v>
      </c>
      <c r="I3" s="1" t="s">
        <v>3314</v>
      </c>
      <c r="J3" s="1" t="str">
        <f t="shared" si="0"/>
        <v>HMPFan_W [r per interval]</v>
      </c>
      <c r="K3" t="s">
        <v>4429</v>
      </c>
      <c r="L3" s="46" t="s">
        <v>4957</v>
      </c>
      <c r="M3" s="51" t="s">
        <v>4406</v>
      </c>
      <c r="N3" s="51" t="s">
        <v>4538</v>
      </c>
      <c r="O3" s="51" t="s">
        <v>4428</v>
      </c>
      <c r="P3" s="50" t="s">
        <v>4545</v>
      </c>
      <c r="Q3" s="51"/>
      <c r="R3" s="51" t="s">
        <v>4590</v>
      </c>
      <c r="S3" s="51"/>
      <c r="T3" s="46"/>
      <c r="U3" s="46"/>
      <c r="V3" s="1">
        <v>120</v>
      </c>
      <c r="W3" s="1">
        <v>200</v>
      </c>
      <c r="X3"/>
      <c r="Y3"/>
      <c r="Z3" s="1" t="s">
        <v>3853</v>
      </c>
      <c r="AA3"/>
      <c r="AH3" s="1" t="s">
        <v>3316</v>
      </c>
      <c r="AI3" s="21" t="s">
        <v>3262</v>
      </c>
      <c r="AJ3" s="21" t="s">
        <v>3263</v>
      </c>
      <c r="AK3" s="21" t="s">
        <v>3258</v>
      </c>
      <c r="AQ3" s="21" t="s">
        <v>3258</v>
      </c>
    </row>
    <row r="4" spans="1:16384" x14ac:dyDescent="0.3">
      <c r="A4" s="1" t="s">
        <v>125</v>
      </c>
      <c r="B4" s="1">
        <v>2</v>
      </c>
      <c r="C4" s="19">
        <v>41016.618055555555</v>
      </c>
      <c r="E4" s="1" t="s">
        <v>1325</v>
      </c>
      <c r="F4" s="1" t="s">
        <v>1881</v>
      </c>
      <c r="G4" t="s">
        <v>1337</v>
      </c>
      <c r="H4" s="49" t="s">
        <v>126</v>
      </c>
      <c r="I4" s="50"/>
      <c r="J4" s="50" t="str">
        <f t="shared" si="0"/>
        <v>snowdiag []</v>
      </c>
      <c r="K4" s="50" t="s">
        <v>4258</v>
      </c>
      <c r="L4" s="51" t="s">
        <v>4305</v>
      </c>
      <c r="M4" s="51" t="s">
        <v>4406</v>
      </c>
      <c r="N4" s="51" t="s">
        <v>4538</v>
      </c>
      <c r="O4" s="51" t="s">
        <v>4449</v>
      </c>
      <c r="P4" s="50" t="s">
        <v>4543</v>
      </c>
      <c r="Q4" s="46"/>
      <c r="R4" s="46" t="s">
        <v>4591</v>
      </c>
      <c r="S4" s="46"/>
      <c r="T4" s="46"/>
      <c r="U4" s="46"/>
      <c r="V4" s="1">
        <v>152</v>
      </c>
      <c r="Z4" t="s">
        <v>330</v>
      </c>
      <c r="AH4" s="1" t="s">
        <v>3316</v>
      </c>
      <c r="AI4" s="21" t="s">
        <v>3262</v>
      </c>
      <c r="AJ4" s="21" t="s">
        <v>3263</v>
      </c>
      <c r="AK4" s="21" t="s">
        <v>3258</v>
      </c>
    </row>
    <row r="5" spans="1:16384" x14ac:dyDescent="0.3">
      <c r="A5" s="1" t="s">
        <v>2633</v>
      </c>
      <c r="B5" s="1">
        <v>1</v>
      </c>
      <c r="C5" s="19">
        <v>41016.618055555555</v>
      </c>
      <c r="E5" s="1" t="s">
        <v>1325</v>
      </c>
      <c r="F5" s="1" t="s">
        <v>1881</v>
      </c>
      <c r="G5" t="s">
        <v>155</v>
      </c>
      <c r="H5" s="49" t="s">
        <v>1666</v>
      </c>
      <c r="I5" s="50" t="s">
        <v>15</v>
      </c>
      <c r="J5" s="50" t="str">
        <f t="shared" si="0"/>
        <v>W1_Ptemp [degC]</v>
      </c>
      <c r="K5" s="49" t="s">
        <v>4478</v>
      </c>
      <c r="L5" s="51" t="s">
        <v>4305</v>
      </c>
      <c r="M5" s="51" t="s">
        <v>4406</v>
      </c>
      <c r="N5" s="51" t="s">
        <v>4538</v>
      </c>
      <c r="O5" s="51" t="s">
        <v>4407</v>
      </c>
      <c r="P5" s="50" t="s">
        <v>4543</v>
      </c>
      <c r="Q5" s="46"/>
      <c r="R5" s="46" t="s">
        <v>4441</v>
      </c>
      <c r="S5" s="46"/>
      <c r="T5" s="46"/>
      <c r="U5" s="46"/>
      <c r="V5" s="1">
        <v>-20</v>
      </c>
      <c r="W5" s="1">
        <v>60</v>
      </c>
      <c r="AH5" s="1" t="s">
        <v>3316</v>
      </c>
      <c r="AI5" s="21" t="s">
        <v>3262</v>
      </c>
      <c r="AJ5" s="21" t="s">
        <v>3263</v>
      </c>
      <c r="AK5" s="21" t="s">
        <v>3258</v>
      </c>
    </row>
    <row r="6" spans="1:16384" x14ac:dyDescent="0.3">
      <c r="A6" s="1" t="s">
        <v>1345</v>
      </c>
      <c r="B6" s="1">
        <v>1</v>
      </c>
      <c r="C6" s="19">
        <v>41022.611111111109</v>
      </c>
      <c r="E6" s="1" t="s">
        <v>1346</v>
      </c>
      <c r="F6" s="1" t="s">
        <v>1882</v>
      </c>
      <c r="G6" t="s">
        <v>155</v>
      </c>
      <c r="H6" t="s">
        <v>1672</v>
      </c>
      <c r="I6" t="s">
        <v>15</v>
      </c>
      <c r="J6" s="1" t="str">
        <f t="shared" si="0"/>
        <v>W2_Ptemp [degC]</v>
      </c>
      <c r="K6" s="48" t="s">
        <v>4390</v>
      </c>
      <c r="L6" s="46" t="s">
        <v>4957</v>
      </c>
      <c r="M6" s="51" t="s">
        <v>4406</v>
      </c>
      <c r="N6" s="51" t="s">
        <v>4538</v>
      </c>
      <c r="O6" s="51" t="s">
        <v>4407</v>
      </c>
      <c r="P6" s="50" t="s">
        <v>4543</v>
      </c>
      <c r="Q6" s="51"/>
      <c r="R6" s="51" t="s">
        <v>4458</v>
      </c>
      <c r="S6" s="51"/>
      <c r="T6" s="46"/>
      <c r="U6" s="46"/>
      <c r="V6" s="1">
        <v>-20</v>
      </c>
      <c r="W6" s="1">
        <v>60</v>
      </c>
      <c r="X6"/>
      <c r="Y6"/>
      <c r="Z6"/>
      <c r="AA6"/>
      <c r="AH6" s="1" t="s">
        <v>3316</v>
      </c>
      <c r="AI6" s="21" t="s">
        <v>3262</v>
      </c>
      <c r="AJ6" s="21" t="s">
        <v>3263</v>
      </c>
      <c r="AK6" s="21" t="s">
        <v>3258</v>
      </c>
    </row>
    <row r="7" spans="1:16384" ht="40.200000000000003" x14ac:dyDescent="0.3">
      <c r="A7" s="1" t="s">
        <v>24</v>
      </c>
      <c r="B7" s="1">
        <v>2.1</v>
      </c>
      <c r="C7" s="19">
        <v>41016.618055555555</v>
      </c>
      <c r="E7" s="1" t="s">
        <v>1325</v>
      </c>
      <c r="F7" s="1" t="s">
        <v>1881</v>
      </c>
      <c r="G7" t="s">
        <v>1326</v>
      </c>
      <c r="H7" s="49" t="s">
        <v>25</v>
      </c>
      <c r="I7" s="50" t="s">
        <v>15</v>
      </c>
      <c r="J7" s="50" t="str">
        <f t="shared" si="0"/>
        <v>Tpyr [degC]</v>
      </c>
      <c r="K7" s="49" t="s">
        <v>4636</v>
      </c>
      <c r="L7" s="51" t="s">
        <v>4305</v>
      </c>
      <c r="M7" s="51" t="s">
        <v>4406</v>
      </c>
      <c r="N7" s="51" t="s">
        <v>4538</v>
      </c>
      <c r="O7" s="51" t="s">
        <v>4444</v>
      </c>
      <c r="P7" s="50" t="s">
        <v>4543</v>
      </c>
      <c r="Q7" s="51"/>
      <c r="R7" s="51" t="s">
        <v>4436</v>
      </c>
      <c r="S7" s="51"/>
      <c r="V7" s="1">
        <v>-35</v>
      </c>
      <c r="W7" s="1">
        <v>60</v>
      </c>
      <c r="Z7" s="1" t="s">
        <v>3582</v>
      </c>
      <c r="AH7" s="1" t="s">
        <v>3316</v>
      </c>
      <c r="AI7" s="21" t="s">
        <v>3262</v>
      </c>
      <c r="AJ7" s="21" t="s">
        <v>3263</v>
      </c>
      <c r="AK7" s="21" t="s">
        <v>3258</v>
      </c>
      <c r="AL7" s="21" t="s">
        <v>3759</v>
      </c>
      <c r="AO7" s="61" t="s">
        <v>4976</v>
      </c>
    </row>
    <row r="8" spans="1:16384" x14ac:dyDescent="0.3">
      <c r="A8" s="1" t="s">
        <v>399</v>
      </c>
      <c r="B8" s="1">
        <v>2.1</v>
      </c>
      <c r="C8" s="19">
        <v>41016.618055555555</v>
      </c>
      <c r="D8" s="7">
        <v>41830.506944444445</v>
      </c>
      <c r="E8" s="1" t="s">
        <v>1325</v>
      </c>
      <c r="F8" s="1" t="s">
        <v>1881</v>
      </c>
      <c r="G8" s="1" t="s">
        <v>400</v>
      </c>
      <c r="H8" s="50" t="s">
        <v>400</v>
      </c>
      <c r="I8" s="50"/>
      <c r="J8" s="50" t="str">
        <f t="shared" si="0"/>
        <v>SW12_Stat []</v>
      </c>
      <c r="K8" s="49"/>
      <c r="L8" s="51"/>
      <c r="M8" s="51"/>
      <c r="N8" s="51"/>
      <c r="O8" s="51"/>
      <c r="P8" s="50"/>
      <c r="Q8" s="46"/>
      <c r="R8" s="46"/>
      <c r="S8" s="46"/>
      <c r="T8" s="46"/>
      <c r="U8" s="46"/>
      <c r="AF8"/>
      <c r="AG8"/>
      <c r="AH8" s="1" t="s">
        <v>3316</v>
      </c>
      <c r="AI8" s="21" t="s">
        <v>3262</v>
      </c>
      <c r="AJ8" s="21" t="s">
        <v>3263</v>
      </c>
      <c r="AK8" s="21" t="s">
        <v>3258</v>
      </c>
    </row>
    <row r="9" spans="1:16384" x14ac:dyDescent="0.3">
      <c r="A9" s="1" t="s">
        <v>3497</v>
      </c>
      <c r="B9" s="1">
        <v>2.1</v>
      </c>
      <c r="C9" s="19">
        <v>41044.451388888891</v>
      </c>
      <c r="D9" s="7">
        <v>41051.4375</v>
      </c>
      <c r="E9" s="1" t="s">
        <v>1325</v>
      </c>
      <c r="F9" s="1" t="s">
        <v>1881</v>
      </c>
      <c r="G9" t="s">
        <v>3497</v>
      </c>
      <c r="H9" s="49" t="s">
        <v>3497</v>
      </c>
      <c r="I9" s="50"/>
      <c r="J9" s="50" t="str">
        <f t="shared" si="0"/>
        <v>SwitchSPN1 []</v>
      </c>
      <c r="K9" s="49"/>
      <c r="L9" s="51"/>
      <c r="M9" s="51"/>
      <c r="N9" s="51"/>
      <c r="O9" s="51"/>
      <c r="P9" s="50"/>
      <c r="Q9" s="46"/>
      <c r="R9" s="46"/>
      <c r="S9" s="46"/>
      <c r="T9" s="46"/>
      <c r="U9" s="46"/>
      <c r="AF9"/>
      <c r="AG9"/>
      <c r="AH9" s="1" t="s">
        <v>3316</v>
      </c>
      <c r="AI9" s="21" t="s">
        <v>3262</v>
      </c>
      <c r="AJ9" s="21" t="s">
        <v>3263</v>
      </c>
      <c r="AK9" s="21" t="s">
        <v>3258</v>
      </c>
    </row>
    <row r="10" spans="1:16384" x14ac:dyDescent="0.3">
      <c r="A10" s="1" t="s">
        <v>4479</v>
      </c>
      <c r="B10" s="1">
        <v>1</v>
      </c>
      <c r="C10" s="19">
        <v>41016.618055555555</v>
      </c>
      <c r="E10" s="1" t="s">
        <v>1325</v>
      </c>
      <c r="F10" s="1" t="s">
        <v>1881</v>
      </c>
      <c r="G10" t="s">
        <v>1486</v>
      </c>
      <c r="H10" s="49" t="s">
        <v>1667</v>
      </c>
      <c r="I10" s="50" t="s">
        <v>160</v>
      </c>
      <c r="J10" s="50" t="str">
        <f t="shared" si="0"/>
        <v>W1_Voltage [V]</v>
      </c>
      <c r="K10" s="49" t="s">
        <v>4480</v>
      </c>
      <c r="L10" s="51" t="s">
        <v>4305</v>
      </c>
      <c r="M10" s="51" t="s">
        <v>4406</v>
      </c>
      <c r="N10" s="51" t="s">
        <v>4538</v>
      </c>
      <c r="O10" s="51" t="s">
        <v>4409</v>
      </c>
      <c r="P10" s="50" t="s">
        <v>4543</v>
      </c>
      <c r="Q10" s="46"/>
      <c r="R10" s="46" t="s">
        <v>4441</v>
      </c>
      <c r="S10" s="46"/>
      <c r="T10" s="46"/>
      <c r="U10" s="46"/>
      <c r="V10" s="1">
        <v>11</v>
      </c>
      <c r="W10" s="1">
        <v>14</v>
      </c>
      <c r="AF10"/>
      <c r="AG10"/>
      <c r="AH10" s="1" t="s">
        <v>3316</v>
      </c>
      <c r="AI10" s="21" t="s">
        <v>3262</v>
      </c>
      <c r="AJ10" s="21" t="s">
        <v>3263</v>
      </c>
      <c r="AK10" s="21" t="s">
        <v>3258</v>
      </c>
      <c r="AQ10" s="1" t="s">
        <v>3395</v>
      </c>
    </row>
    <row r="11" spans="1:16384" x14ac:dyDescent="0.3">
      <c r="A11" s="1" t="s">
        <v>4408</v>
      </c>
      <c r="B11" s="1">
        <v>1</v>
      </c>
      <c r="C11" s="19">
        <v>41022.611111111109</v>
      </c>
      <c r="E11" s="1" t="s">
        <v>1346</v>
      </c>
      <c r="F11" s="1" t="s">
        <v>1882</v>
      </c>
      <c r="G11" t="s">
        <v>1486</v>
      </c>
      <c r="H11" t="s">
        <v>1673</v>
      </c>
      <c r="I11" t="s">
        <v>160</v>
      </c>
      <c r="J11" s="1" t="str">
        <f t="shared" si="0"/>
        <v>W2_Voltage [V]</v>
      </c>
      <c r="K11" s="48" t="s">
        <v>4389</v>
      </c>
      <c r="L11" s="46" t="s">
        <v>4957</v>
      </c>
      <c r="M11" s="51" t="s">
        <v>4406</v>
      </c>
      <c r="N11" s="51" t="s">
        <v>4538</v>
      </c>
      <c r="O11" s="51" t="s">
        <v>4409</v>
      </c>
      <c r="P11" s="50" t="s">
        <v>4543</v>
      </c>
      <c r="Q11" s="51"/>
      <c r="R11" s="51" t="s">
        <v>4458</v>
      </c>
      <c r="S11" s="51"/>
      <c r="T11" s="46"/>
      <c r="U11" s="46"/>
      <c r="V11" s="1">
        <v>11</v>
      </c>
      <c r="W11" s="1">
        <v>14</v>
      </c>
      <c r="X11"/>
      <c r="Y11"/>
      <c r="Z11"/>
      <c r="AA11"/>
      <c r="AF11"/>
      <c r="AG11"/>
      <c r="AH11" s="1" t="s">
        <v>3316</v>
      </c>
      <c r="AI11" s="21" t="s">
        <v>3262</v>
      </c>
      <c r="AJ11" s="21" t="s">
        <v>3263</v>
      </c>
      <c r="AK11" s="21" t="s">
        <v>3258</v>
      </c>
      <c r="AL11" s="21"/>
      <c r="AM11" s="21"/>
      <c r="AQ11" s="1" t="s">
        <v>3393</v>
      </c>
    </row>
    <row r="12" spans="1:16384" ht="40.200000000000003" x14ac:dyDescent="0.3">
      <c r="A12" s="1" t="s">
        <v>1338</v>
      </c>
      <c r="B12" s="1">
        <v>0</v>
      </c>
      <c r="C12" s="19">
        <v>41016.618055555555</v>
      </c>
      <c r="E12" s="1" t="s">
        <v>1325</v>
      </c>
      <c r="F12" s="1" t="s">
        <v>1881</v>
      </c>
      <c r="G12" t="s">
        <v>1339</v>
      </c>
      <c r="H12" s="50" t="s">
        <v>2630</v>
      </c>
      <c r="I12" s="50" t="s">
        <v>133</v>
      </c>
      <c r="J12" s="50" t="str">
        <f t="shared" si="0"/>
        <v>waterlevel [m]</v>
      </c>
      <c r="K12" s="49" t="s">
        <v>4309</v>
      </c>
      <c r="L12" s="51" t="s">
        <v>4305</v>
      </c>
      <c r="M12" s="51" t="s">
        <v>4434</v>
      </c>
      <c r="N12" s="51" t="s">
        <v>4588</v>
      </c>
      <c r="O12" s="51" t="s">
        <v>4435</v>
      </c>
      <c r="P12" s="50" t="s">
        <v>4543</v>
      </c>
      <c r="Q12" s="46"/>
      <c r="R12" s="46"/>
      <c r="S12" s="46"/>
      <c r="T12" s="46"/>
      <c r="U12" s="46"/>
      <c r="V12" s="1">
        <v>-2</v>
      </c>
      <c r="W12" s="1">
        <v>0</v>
      </c>
      <c r="AF12">
        <v>70</v>
      </c>
      <c r="AG12">
        <v>90</v>
      </c>
      <c r="AH12" s="1" t="s">
        <v>3316</v>
      </c>
      <c r="AI12" s="21" t="s">
        <v>3262</v>
      </c>
      <c r="AJ12" s="21" t="s">
        <v>3263</v>
      </c>
      <c r="AK12" s="21" t="s">
        <v>3258</v>
      </c>
      <c r="AL12" s="21" t="s">
        <v>3668</v>
      </c>
    </row>
    <row r="13" spans="1:16384" ht="40.200000000000003" x14ac:dyDescent="0.3">
      <c r="A13" s="1" t="s">
        <v>4393</v>
      </c>
      <c r="B13" s="50">
        <v>0.05</v>
      </c>
      <c r="C13" s="19">
        <v>41022.611111111109</v>
      </c>
      <c r="E13" s="1" t="s">
        <v>1346</v>
      </c>
      <c r="F13" s="1" t="s">
        <v>1882</v>
      </c>
      <c r="G13" t="s">
        <v>1674</v>
      </c>
      <c r="H13" t="s">
        <v>1516</v>
      </c>
      <c r="I13" t="s">
        <v>130</v>
      </c>
      <c r="J13" s="1" t="str">
        <f t="shared" si="0"/>
        <v>SHF01 [W/m**2]</v>
      </c>
      <c r="K13" s="47" t="s">
        <v>4255</v>
      </c>
      <c r="L13" s="46" t="s">
        <v>4957</v>
      </c>
      <c r="M13" s="51" t="s">
        <v>4421</v>
      </c>
      <c r="N13" s="51"/>
      <c r="O13" s="51" t="s">
        <v>4423</v>
      </c>
      <c r="P13" s="50" t="s">
        <v>4543</v>
      </c>
      <c r="Q13" s="51"/>
      <c r="R13" s="51" t="s">
        <v>4459</v>
      </c>
      <c r="S13" s="51"/>
      <c r="T13" t="s">
        <v>4565</v>
      </c>
      <c r="U13" s="26" t="s">
        <v>4662</v>
      </c>
      <c r="V13" s="1">
        <v>-200</v>
      </c>
      <c r="W13" s="1">
        <v>200</v>
      </c>
      <c r="X13"/>
      <c r="Y13"/>
      <c r="Z13" t="s">
        <v>6802</v>
      </c>
      <c r="AA13" t="s">
        <v>3550</v>
      </c>
      <c r="AF13">
        <v>20</v>
      </c>
      <c r="AG13">
        <v>50</v>
      </c>
      <c r="AH13" s="1" t="s">
        <v>3316</v>
      </c>
      <c r="AI13" s="21" t="s">
        <v>3262</v>
      </c>
      <c r="AJ13" s="21" t="s">
        <v>3263</v>
      </c>
      <c r="AK13" s="21" t="s">
        <v>3258</v>
      </c>
      <c r="AL13" s="21" t="s">
        <v>5941</v>
      </c>
      <c r="AM13" s="21" t="s">
        <v>3664</v>
      </c>
    </row>
    <row r="14" spans="1:16384" ht="40.200000000000003" x14ac:dyDescent="0.3">
      <c r="A14" s="1" t="s">
        <v>4394</v>
      </c>
      <c r="B14" s="50">
        <v>0.05</v>
      </c>
      <c r="C14" s="19">
        <v>41022.611111111109</v>
      </c>
      <c r="E14" s="1" t="s">
        <v>1346</v>
      </c>
      <c r="F14" s="1" t="s">
        <v>1882</v>
      </c>
      <c r="G14" t="s">
        <v>1675</v>
      </c>
      <c r="H14" t="s">
        <v>1517</v>
      </c>
      <c r="I14" t="s">
        <v>130</v>
      </c>
      <c r="J14" s="1" t="str">
        <f t="shared" si="0"/>
        <v>SHF02 [W/m**2]</v>
      </c>
      <c r="K14" s="48" t="s">
        <v>4256</v>
      </c>
      <c r="L14" s="46" t="s">
        <v>4957</v>
      </c>
      <c r="M14" s="51" t="s">
        <v>4421</v>
      </c>
      <c r="N14" s="51"/>
      <c r="O14" s="51" t="s">
        <v>4423</v>
      </c>
      <c r="P14" s="50" t="s">
        <v>4543</v>
      </c>
      <c r="Q14" s="51"/>
      <c r="R14" s="51" t="s">
        <v>4460</v>
      </c>
      <c r="S14" s="51"/>
      <c r="T14" t="s">
        <v>4566</v>
      </c>
      <c r="U14" s="26" t="s">
        <v>4663</v>
      </c>
      <c r="V14" s="1">
        <v>-200</v>
      </c>
      <c r="W14" s="1">
        <v>200</v>
      </c>
      <c r="X14"/>
      <c r="Y14"/>
      <c r="Z14" t="s">
        <v>6803</v>
      </c>
      <c r="AA14" t="s">
        <v>3551</v>
      </c>
      <c r="AF14">
        <v>20</v>
      </c>
      <c r="AG14">
        <v>50</v>
      </c>
      <c r="AH14" s="1" t="s">
        <v>3316</v>
      </c>
      <c r="AI14" s="21" t="s">
        <v>3262</v>
      </c>
      <c r="AJ14" s="21" t="s">
        <v>3263</v>
      </c>
      <c r="AK14" s="21" t="s">
        <v>3258</v>
      </c>
      <c r="AL14" s="21" t="s">
        <v>5941</v>
      </c>
      <c r="AM14" s="21" t="s">
        <v>3664</v>
      </c>
    </row>
    <row r="15" spans="1:16384" ht="40.200000000000003" x14ac:dyDescent="0.3">
      <c r="A15" s="1" t="s">
        <v>4395</v>
      </c>
      <c r="B15" s="50">
        <v>0.05</v>
      </c>
      <c r="C15" s="19">
        <v>41022.611111111109</v>
      </c>
      <c r="E15" s="1" t="s">
        <v>1346</v>
      </c>
      <c r="F15" s="1" t="s">
        <v>1882</v>
      </c>
      <c r="G15" t="s">
        <v>1676</v>
      </c>
      <c r="H15" t="s">
        <v>1518</v>
      </c>
      <c r="I15" t="s">
        <v>130</v>
      </c>
      <c r="J15" s="1" t="str">
        <f t="shared" si="0"/>
        <v>SHF03 [W/m**2]</v>
      </c>
      <c r="K15" s="48" t="s">
        <v>4257</v>
      </c>
      <c r="L15" s="46" t="s">
        <v>4957</v>
      </c>
      <c r="M15" s="51" t="s">
        <v>4421</v>
      </c>
      <c r="N15" s="51"/>
      <c r="O15" s="51" t="s">
        <v>4423</v>
      </c>
      <c r="P15" s="50" t="s">
        <v>4543</v>
      </c>
      <c r="Q15" s="51"/>
      <c r="R15" s="51" t="s">
        <v>4461</v>
      </c>
      <c r="S15" s="51"/>
      <c r="T15" t="s">
        <v>4567</v>
      </c>
      <c r="U15" s="26" t="s">
        <v>4664</v>
      </c>
      <c r="V15" s="1">
        <v>-200</v>
      </c>
      <c r="W15" s="1">
        <v>200</v>
      </c>
      <c r="X15"/>
      <c r="Y15"/>
      <c r="Z15" t="s">
        <v>6710</v>
      </c>
      <c r="AA15" t="s">
        <v>3552</v>
      </c>
      <c r="AF15">
        <v>20</v>
      </c>
      <c r="AG15">
        <v>50</v>
      </c>
      <c r="AH15" s="1" t="s">
        <v>3316</v>
      </c>
      <c r="AI15" s="21" t="s">
        <v>3262</v>
      </c>
      <c r="AJ15" s="21" t="s">
        <v>3263</v>
      </c>
      <c r="AK15" s="21" t="s">
        <v>3258</v>
      </c>
      <c r="AL15" s="21" t="s">
        <v>5941</v>
      </c>
      <c r="AM15" s="21" t="s">
        <v>3664</v>
      </c>
    </row>
    <row r="16" spans="1:16384" ht="40.200000000000003" x14ac:dyDescent="0.3">
      <c r="A16" s="1" t="s">
        <v>4396</v>
      </c>
      <c r="B16" s="50">
        <v>0.05</v>
      </c>
      <c r="C16" s="19">
        <v>41022.611111111109</v>
      </c>
      <c r="E16" s="1" t="s">
        <v>1346</v>
      </c>
      <c r="F16" s="1" t="s">
        <v>1882</v>
      </c>
      <c r="G16" t="s">
        <v>1677</v>
      </c>
      <c r="H16" t="s">
        <v>3255</v>
      </c>
      <c r="I16" t="s">
        <v>130</v>
      </c>
      <c r="J16" s="1" t="str">
        <f t="shared" si="0"/>
        <v>SHF04 [W/m**2]</v>
      </c>
      <c r="K16" s="48" t="s">
        <v>4418</v>
      </c>
      <c r="L16" s="46" t="s">
        <v>4957</v>
      </c>
      <c r="M16" s="51" t="s">
        <v>4421</v>
      </c>
      <c r="N16" s="51"/>
      <c r="O16" s="51" t="s">
        <v>4423</v>
      </c>
      <c r="P16" s="50" t="s">
        <v>4543</v>
      </c>
      <c r="Q16" s="51"/>
      <c r="R16" s="51" t="s">
        <v>4462</v>
      </c>
      <c r="S16" s="51"/>
      <c r="T16" t="s">
        <v>4568</v>
      </c>
      <c r="U16" s="26" t="s">
        <v>4665</v>
      </c>
      <c r="V16" s="1">
        <v>-200</v>
      </c>
      <c r="W16" s="1">
        <v>200</v>
      </c>
      <c r="X16"/>
      <c r="Y16"/>
      <c r="Z16" t="s">
        <v>6711</v>
      </c>
      <c r="AA16" t="s">
        <v>3553</v>
      </c>
      <c r="AF16">
        <v>20</v>
      </c>
      <c r="AG16">
        <v>50</v>
      </c>
      <c r="AH16" s="1" t="s">
        <v>3316</v>
      </c>
      <c r="AI16" s="21" t="s">
        <v>3262</v>
      </c>
      <c r="AJ16" s="21" t="s">
        <v>3263</v>
      </c>
      <c r="AK16" s="21" t="s">
        <v>3258</v>
      </c>
      <c r="AL16" s="21" t="s">
        <v>5941</v>
      </c>
      <c r="AM16" s="21" t="s">
        <v>3664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ht="40.200000000000003" x14ac:dyDescent="0.3">
      <c r="A17" s="1" t="s">
        <v>4397</v>
      </c>
      <c r="B17" s="50">
        <v>0.05</v>
      </c>
      <c r="C17" s="19">
        <v>41022.611111111109</v>
      </c>
      <c r="E17" s="1" t="s">
        <v>1346</v>
      </c>
      <c r="F17" s="1" t="s">
        <v>1882</v>
      </c>
      <c r="G17" t="s">
        <v>1678</v>
      </c>
      <c r="H17" t="s">
        <v>3256</v>
      </c>
      <c r="I17" t="s">
        <v>130</v>
      </c>
      <c r="J17" s="1" t="str">
        <f t="shared" si="0"/>
        <v>SHF05 [W/m**2]</v>
      </c>
      <c r="K17" s="48" t="s">
        <v>4419</v>
      </c>
      <c r="L17" s="46" t="s">
        <v>4957</v>
      </c>
      <c r="M17" s="51" t="s">
        <v>4421</v>
      </c>
      <c r="N17" s="51"/>
      <c r="O17" s="51" t="s">
        <v>4423</v>
      </c>
      <c r="P17" s="50" t="s">
        <v>4543</v>
      </c>
      <c r="Q17" s="51"/>
      <c r="R17" s="51" t="s">
        <v>4463</v>
      </c>
      <c r="S17" s="51"/>
      <c r="T17" t="s">
        <v>4569</v>
      </c>
      <c r="U17" s="26" t="s">
        <v>4666</v>
      </c>
      <c r="V17" s="1">
        <v>-200</v>
      </c>
      <c r="W17" s="1">
        <v>200</v>
      </c>
      <c r="X17"/>
      <c r="Y17"/>
      <c r="Z17" t="s">
        <v>6712</v>
      </c>
      <c r="AA17" t="s">
        <v>3554</v>
      </c>
      <c r="AF17">
        <v>20</v>
      </c>
      <c r="AG17">
        <v>50</v>
      </c>
      <c r="AH17" s="1" t="s">
        <v>3316</v>
      </c>
      <c r="AI17" s="21" t="s">
        <v>3262</v>
      </c>
      <c r="AJ17" s="21" t="s">
        <v>3263</v>
      </c>
      <c r="AK17" s="21" t="s">
        <v>3258</v>
      </c>
      <c r="AL17" s="21" t="s">
        <v>5941</v>
      </c>
      <c r="AM17" s="21" t="s">
        <v>3664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ht="40.200000000000003" x14ac:dyDescent="0.3">
      <c r="A18" s="1" t="s">
        <v>4398</v>
      </c>
      <c r="B18" s="50">
        <v>0.05</v>
      </c>
      <c r="C18" s="19">
        <v>41022.611111111109</v>
      </c>
      <c r="E18" s="1" t="s">
        <v>1346</v>
      </c>
      <c r="F18" s="1" t="s">
        <v>1882</v>
      </c>
      <c r="G18" t="s">
        <v>1679</v>
      </c>
      <c r="H18" t="s">
        <v>3257</v>
      </c>
      <c r="I18" t="s">
        <v>130</v>
      </c>
      <c r="J18" s="1" t="str">
        <f t="shared" si="0"/>
        <v>SHF06 [W/m**2]</v>
      </c>
      <c r="K18" s="48" t="s">
        <v>4420</v>
      </c>
      <c r="L18" s="46" t="s">
        <v>4957</v>
      </c>
      <c r="M18" s="51" t="s">
        <v>4421</v>
      </c>
      <c r="N18" s="51"/>
      <c r="O18" s="51" t="s">
        <v>4423</v>
      </c>
      <c r="P18" s="50" t="s">
        <v>4543</v>
      </c>
      <c r="Q18" s="51"/>
      <c r="R18" s="51" t="s">
        <v>4464</v>
      </c>
      <c r="S18" s="51"/>
      <c r="T18" t="s">
        <v>4570</v>
      </c>
      <c r="U18" s="26" t="s">
        <v>4667</v>
      </c>
      <c r="V18" s="1">
        <v>-200</v>
      </c>
      <c r="W18" s="1">
        <v>200</v>
      </c>
      <c r="X18"/>
      <c r="Y18"/>
      <c r="Z18" t="s">
        <v>6713</v>
      </c>
      <c r="AA18" t="s">
        <v>3555</v>
      </c>
      <c r="AF18">
        <v>20</v>
      </c>
      <c r="AG18">
        <v>50</v>
      </c>
      <c r="AH18" s="1" t="s">
        <v>3316</v>
      </c>
      <c r="AI18" s="21" t="s">
        <v>3262</v>
      </c>
      <c r="AJ18" s="21" t="s">
        <v>3263</v>
      </c>
      <c r="AK18" s="21" t="s">
        <v>3258</v>
      </c>
      <c r="AL18" s="21" t="s">
        <v>5941</v>
      </c>
      <c r="AM18" s="21" t="s">
        <v>3664</v>
      </c>
    </row>
    <row r="19" spans="1:16384" x14ac:dyDescent="0.3">
      <c r="A19" s="1" t="s">
        <v>1716</v>
      </c>
      <c r="B19" s="50">
        <v>0.05</v>
      </c>
      <c r="C19" s="19">
        <v>41022.611111111109</v>
      </c>
      <c r="E19" s="1" t="s">
        <v>1346</v>
      </c>
      <c r="F19" s="1" t="s">
        <v>1882</v>
      </c>
      <c r="G19" s="1" t="s">
        <v>3633</v>
      </c>
      <c r="H19" t="s">
        <v>458</v>
      </c>
      <c r="I19" t="s">
        <v>130</v>
      </c>
      <c r="J19" s="1" t="str">
        <f t="shared" si="0"/>
        <v>SHFm [W/m**2]</v>
      </c>
      <c r="K19" t="s">
        <v>4453</v>
      </c>
      <c r="L19" s="46" t="s">
        <v>4957</v>
      </c>
      <c r="M19" s="51" t="s">
        <v>4421</v>
      </c>
      <c r="N19" s="51"/>
      <c r="O19" s="51" t="s">
        <v>4423</v>
      </c>
      <c r="P19" s="50" t="s">
        <v>4543</v>
      </c>
      <c r="Q19" s="51"/>
      <c r="R19" s="51" t="s">
        <v>4481</v>
      </c>
      <c r="S19" s="51"/>
      <c r="T19" s="46"/>
      <c r="U19" s="26" t="s">
        <v>4674</v>
      </c>
      <c r="V19"/>
      <c r="W19"/>
      <c r="X19"/>
      <c r="Y19"/>
      <c r="Z19" s="26" t="s">
        <v>3309</v>
      </c>
      <c r="AA19"/>
      <c r="AF19">
        <v>20</v>
      </c>
      <c r="AG19">
        <v>50</v>
      </c>
      <c r="AH19" s="1" t="s">
        <v>3316</v>
      </c>
      <c r="AI19" s="21" t="s">
        <v>3262</v>
      </c>
      <c r="AJ19" s="21" t="s">
        <v>3263</v>
      </c>
      <c r="AK19" s="21" t="s">
        <v>3258</v>
      </c>
      <c r="AL19" s="1" t="s">
        <v>3633</v>
      </c>
    </row>
    <row r="20" spans="1:16384" ht="40.200000000000003" x14ac:dyDescent="0.3">
      <c r="A20" t="s">
        <v>4642</v>
      </c>
      <c r="B20" s="50">
        <v>0.05</v>
      </c>
      <c r="C20" s="53">
        <v>41621.520833333336</v>
      </c>
      <c r="D20" s="53">
        <v>41830.479166666664</v>
      </c>
      <c r="E20" s="1" t="s">
        <v>1346</v>
      </c>
      <c r="F20" s="1" t="s">
        <v>1882</v>
      </c>
      <c r="G20" t="s">
        <v>2623</v>
      </c>
      <c r="H20" t="s">
        <v>2613</v>
      </c>
      <c r="I20" s="1" t="s">
        <v>5</v>
      </c>
      <c r="J20" s="1" t="str">
        <f t="shared" si="0"/>
        <v>SMP005 [%]</v>
      </c>
      <c r="K20" t="s">
        <v>4485</v>
      </c>
      <c r="L20" s="46" t="s">
        <v>4957</v>
      </c>
      <c r="M20" s="51" t="s">
        <v>4421</v>
      </c>
      <c r="N20" s="51"/>
      <c r="O20" s="51" t="s">
        <v>4424</v>
      </c>
      <c r="P20" s="50" t="s">
        <v>4543</v>
      </c>
      <c r="Q20" s="51"/>
      <c r="R20" s="51" t="s">
        <v>4458</v>
      </c>
      <c r="S20" s="51"/>
      <c r="T20" s="46"/>
      <c r="U20" s="1" t="s">
        <v>4675</v>
      </c>
      <c r="V20" s="1">
        <v>5</v>
      </c>
      <c r="W20" s="1">
        <v>70</v>
      </c>
      <c r="AF20">
        <v>20</v>
      </c>
      <c r="AG20">
        <v>50</v>
      </c>
      <c r="AH20" s="1" t="s">
        <v>3316</v>
      </c>
      <c r="AI20" s="21" t="s">
        <v>3262</v>
      </c>
      <c r="AJ20" s="21" t="s">
        <v>3263</v>
      </c>
      <c r="AK20" s="21" t="s">
        <v>3258</v>
      </c>
      <c r="AL20" s="21" t="s">
        <v>3666</v>
      </c>
      <c r="AM20" s="21" t="s">
        <v>3270</v>
      </c>
    </row>
    <row r="21" spans="1:16384" ht="72" x14ac:dyDescent="0.3">
      <c r="A21" s="85" t="s">
        <v>1831</v>
      </c>
      <c r="B21" s="85">
        <v>0.1</v>
      </c>
      <c r="C21" s="37">
        <v>41674.618055555555</v>
      </c>
      <c r="D21" s="37">
        <v>42250.513888888891</v>
      </c>
      <c r="E21" s="85" t="s">
        <v>1325</v>
      </c>
      <c r="F21" s="85" t="s">
        <v>1881</v>
      </c>
      <c r="G21" s="189" t="s">
        <v>1341</v>
      </c>
      <c r="H21" s="189" t="s">
        <v>1668</v>
      </c>
      <c r="I21" s="85" t="s">
        <v>5</v>
      </c>
      <c r="J21" s="85" t="str">
        <f t="shared" si="0"/>
        <v>SM010 [%]</v>
      </c>
      <c r="K21" s="189" t="s">
        <v>4249</v>
      </c>
      <c r="L21" s="190" t="s">
        <v>4305</v>
      </c>
      <c r="M21" s="190" t="s">
        <v>4421</v>
      </c>
      <c r="N21" s="190"/>
      <c r="O21" s="190" t="s">
        <v>4424</v>
      </c>
      <c r="P21" s="85" t="s">
        <v>4543</v>
      </c>
      <c r="Q21" s="190"/>
      <c r="R21" s="190"/>
      <c r="S21" s="190"/>
      <c r="T21" s="190"/>
      <c r="U21" s="85" t="s">
        <v>4668</v>
      </c>
      <c r="V21" s="85">
        <v>5</v>
      </c>
      <c r="W21" s="85">
        <v>70</v>
      </c>
      <c r="X21" s="85"/>
      <c r="Y21" s="85"/>
      <c r="Z21" s="85"/>
      <c r="AA21" s="85"/>
      <c r="AB21" s="192" t="s">
        <v>6799</v>
      </c>
      <c r="AC21" s="85"/>
      <c r="AD21" s="85"/>
      <c r="AE21" s="85"/>
      <c r="AF21" s="189">
        <v>20</v>
      </c>
      <c r="AG21" s="189">
        <v>50</v>
      </c>
      <c r="AH21" s="85"/>
      <c r="AI21" s="191" t="s">
        <v>3262</v>
      </c>
      <c r="AJ21" s="191" t="s">
        <v>3263</v>
      </c>
      <c r="AK21" s="191" t="s">
        <v>3258</v>
      </c>
      <c r="AL21" s="191"/>
      <c r="AM21" s="191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</row>
    <row r="22" spans="1:16384" ht="72" x14ac:dyDescent="0.3">
      <c r="A22" s="85" t="s">
        <v>1831</v>
      </c>
      <c r="B22" s="85">
        <v>0.1</v>
      </c>
      <c r="C22" s="37">
        <v>42250.520833333336</v>
      </c>
      <c r="D22" s="85"/>
      <c r="E22" s="85" t="s">
        <v>1325</v>
      </c>
      <c r="F22" s="85" t="s">
        <v>1881</v>
      </c>
      <c r="G22" s="189" t="s">
        <v>1341</v>
      </c>
      <c r="H22" s="189" t="s">
        <v>1668</v>
      </c>
      <c r="I22" s="85" t="s">
        <v>5</v>
      </c>
      <c r="J22" s="85" t="str">
        <f t="shared" ref="J22" si="1">CONCATENATE(H22," [",I22,"]")</f>
        <v>SM010 [%]</v>
      </c>
      <c r="K22" s="189" t="s">
        <v>4249</v>
      </c>
      <c r="L22" s="190" t="s">
        <v>4305</v>
      </c>
      <c r="M22" s="190" t="s">
        <v>4421</v>
      </c>
      <c r="N22" s="190"/>
      <c r="O22" s="190" t="s">
        <v>4424</v>
      </c>
      <c r="P22" s="85" t="s">
        <v>4543</v>
      </c>
      <c r="Q22" s="190"/>
      <c r="R22" s="190"/>
      <c r="S22" s="190"/>
      <c r="T22" s="190"/>
      <c r="U22" s="85" t="s">
        <v>4668</v>
      </c>
      <c r="V22" s="85">
        <v>5</v>
      </c>
      <c r="W22" s="85">
        <v>70</v>
      </c>
      <c r="X22" s="85"/>
      <c r="Y22" s="85"/>
      <c r="Z22" s="85"/>
      <c r="AA22" s="85"/>
      <c r="AB22" s="192" t="s">
        <v>6799</v>
      </c>
      <c r="AC22" s="85"/>
      <c r="AD22" s="85"/>
      <c r="AE22" s="85"/>
      <c r="AF22" s="189">
        <v>20</v>
      </c>
      <c r="AG22" s="189">
        <v>50</v>
      </c>
      <c r="AH22" s="85"/>
      <c r="AI22" s="191" t="s">
        <v>3262</v>
      </c>
      <c r="AJ22" s="191" t="s">
        <v>3263</v>
      </c>
      <c r="AK22" s="191" t="s">
        <v>3258</v>
      </c>
      <c r="AL22" s="191" t="s">
        <v>6597</v>
      </c>
      <c r="AM22" s="191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</row>
    <row r="23" spans="1:16384" ht="40.200000000000003" x14ac:dyDescent="0.3">
      <c r="A23" t="s">
        <v>2597</v>
      </c>
      <c r="B23" s="50">
        <v>0.1</v>
      </c>
      <c r="C23" s="53">
        <v>41022.611111111109</v>
      </c>
      <c r="D23" s="53">
        <v>41621.513888888891</v>
      </c>
      <c r="E23" s="1" t="s">
        <v>1346</v>
      </c>
      <c r="F23" s="1" t="s">
        <v>1882</v>
      </c>
      <c r="G23" t="s">
        <v>2602</v>
      </c>
      <c r="H23" t="s">
        <v>2602</v>
      </c>
      <c r="I23" t="s">
        <v>5</v>
      </c>
      <c r="J23" s="1" t="str">
        <f t="shared" si="0"/>
        <v>SMP010 [%]</v>
      </c>
      <c r="K23" t="s">
        <v>4482</v>
      </c>
      <c r="L23" s="46" t="s">
        <v>4957</v>
      </c>
      <c r="M23" s="51" t="s">
        <v>4421</v>
      </c>
      <c r="N23" s="51"/>
      <c r="O23" s="51" t="s">
        <v>4424</v>
      </c>
      <c r="P23" s="50" t="s">
        <v>4543</v>
      </c>
      <c r="Q23" s="51"/>
      <c r="R23" s="51" t="s">
        <v>4458</v>
      </c>
      <c r="S23" s="51"/>
      <c r="T23" s="46"/>
      <c r="U23" s="1" t="s">
        <v>4668</v>
      </c>
      <c r="V23" s="1">
        <v>5</v>
      </c>
      <c r="W23" s="1">
        <v>70</v>
      </c>
      <c r="X23"/>
      <c r="Y23"/>
      <c r="Z23"/>
      <c r="AA23"/>
      <c r="AF23">
        <v>20</v>
      </c>
      <c r="AG23">
        <v>50</v>
      </c>
      <c r="AH23" s="1" t="s">
        <v>3316</v>
      </c>
      <c r="AI23" s="21" t="s">
        <v>3262</v>
      </c>
      <c r="AJ23" s="21" t="s">
        <v>3263</v>
      </c>
      <c r="AK23" s="21" t="s">
        <v>3258</v>
      </c>
      <c r="AL23" s="21" t="s">
        <v>6002</v>
      </c>
      <c r="AM23" s="21" t="s">
        <v>3270</v>
      </c>
    </row>
    <row r="24" spans="1:16384" ht="40.200000000000003" x14ac:dyDescent="0.3">
      <c r="A24" t="s">
        <v>2597</v>
      </c>
      <c r="B24" s="50">
        <v>0.1</v>
      </c>
      <c r="C24" s="53">
        <v>41621.520833333336</v>
      </c>
      <c r="D24" s="53">
        <v>41830.479166666664</v>
      </c>
      <c r="E24" s="1" t="s">
        <v>1346</v>
      </c>
      <c r="F24" s="1" t="s">
        <v>1882</v>
      </c>
      <c r="G24" t="s">
        <v>2624</v>
      </c>
      <c r="H24" t="s">
        <v>2602</v>
      </c>
      <c r="I24" s="1" t="s">
        <v>5</v>
      </c>
      <c r="J24" s="1" t="str">
        <f t="shared" si="0"/>
        <v>SMP010 [%]</v>
      </c>
      <c r="K24" t="s">
        <v>4482</v>
      </c>
      <c r="L24" s="46" t="s">
        <v>4957</v>
      </c>
      <c r="M24" s="51" t="s">
        <v>4421</v>
      </c>
      <c r="N24" s="51"/>
      <c r="O24" s="51" t="s">
        <v>4424</v>
      </c>
      <c r="P24" s="50" t="s">
        <v>4543</v>
      </c>
      <c r="Q24" s="51"/>
      <c r="R24" s="51" t="s">
        <v>4458</v>
      </c>
      <c r="S24" s="51"/>
      <c r="T24" s="46"/>
      <c r="U24" s="1" t="s">
        <v>4668</v>
      </c>
      <c r="V24" s="1">
        <v>5</v>
      </c>
      <c r="W24" s="1">
        <v>70</v>
      </c>
      <c r="AF24">
        <v>20</v>
      </c>
      <c r="AG24">
        <v>50</v>
      </c>
      <c r="AH24" s="1" t="s">
        <v>3316</v>
      </c>
      <c r="AI24" s="21" t="s">
        <v>3262</v>
      </c>
      <c r="AJ24" s="21" t="s">
        <v>3263</v>
      </c>
      <c r="AK24" s="21" t="s">
        <v>3258</v>
      </c>
      <c r="AL24" s="21" t="s">
        <v>6002</v>
      </c>
      <c r="AM24" s="21" t="s">
        <v>3270</v>
      </c>
    </row>
    <row r="25" spans="1:16384" ht="72" x14ac:dyDescent="0.3">
      <c r="A25" s="85" t="s">
        <v>1832</v>
      </c>
      <c r="B25" s="85">
        <v>0.2</v>
      </c>
      <c r="C25" s="37">
        <v>41674.618055555555</v>
      </c>
      <c r="D25" s="37">
        <v>42250.513888888891</v>
      </c>
      <c r="E25" s="85" t="s">
        <v>1325</v>
      </c>
      <c r="F25" s="85" t="s">
        <v>1881</v>
      </c>
      <c r="G25" s="189" t="s">
        <v>1342</v>
      </c>
      <c r="H25" s="189" t="s">
        <v>1669</v>
      </c>
      <c r="I25" s="85" t="s">
        <v>5</v>
      </c>
      <c r="J25" s="85" t="str">
        <f t="shared" ref="J25" si="2">CONCATENATE(H25," [",I25,"]")</f>
        <v>SM020 [%]</v>
      </c>
      <c r="K25" s="189" t="s">
        <v>4250</v>
      </c>
      <c r="L25" s="190" t="s">
        <v>4305</v>
      </c>
      <c r="M25" s="190" t="s">
        <v>4421</v>
      </c>
      <c r="N25" s="190"/>
      <c r="O25" s="190" t="s">
        <v>4424</v>
      </c>
      <c r="P25" s="85" t="s">
        <v>4543</v>
      </c>
      <c r="Q25" s="190"/>
      <c r="R25" s="190"/>
      <c r="S25" s="190"/>
      <c r="T25" s="190"/>
      <c r="U25" s="85" t="s">
        <v>4669</v>
      </c>
      <c r="V25" s="85">
        <v>5</v>
      </c>
      <c r="W25" s="85">
        <v>70</v>
      </c>
      <c r="X25" s="85"/>
      <c r="Y25" s="85"/>
      <c r="Z25" s="85"/>
      <c r="AA25" s="189" t="s">
        <v>3540</v>
      </c>
      <c r="AB25" s="192" t="s">
        <v>6799</v>
      </c>
      <c r="AC25" s="85"/>
      <c r="AD25" s="85"/>
      <c r="AE25" s="85"/>
      <c r="AF25" s="189">
        <v>20</v>
      </c>
      <c r="AG25" s="189">
        <v>50</v>
      </c>
      <c r="AH25" s="85"/>
      <c r="AI25" s="191" t="s">
        <v>3262</v>
      </c>
      <c r="AJ25" s="191" t="s">
        <v>3263</v>
      </c>
      <c r="AK25" s="191" t="s">
        <v>3258</v>
      </c>
      <c r="AL25" s="191"/>
      <c r="AM25" s="191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</row>
    <row r="26" spans="1:16384" ht="72" x14ac:dyDescent="0.3">
      <c r="A26" s="85" t="s">
        <v>1832</v>
      </c>
      <c r="B26" s="85">
        <v>0.2</v>
      </c>
      <c r="C26" s="37">
        <v>42250.520833333336</v>
      </c>
      <c r="D26" s="85"/>
      <c r="E26" s="85" t="s">
        <v>1325</v>
      </c>
      <c r="F26" s="85" t="s">
        <v>1881</v>
      </c>
      <c r="G26" s="189" t="s">
        <v>1342</v>
      </c>
      <c r="H26" s="189" t="s">
        <v>1669</v>
      </c>
      <c r="I26" s="85" t="s">
        <v>5</v>
      </c>
      <c r="J26" s="85" t="str">
        <f t="shared" si="0"/>
        <v>SM020 [%]</v>
      </c>
      <c r="K26" s="189" t="s">
        <v>4250</v>
      </c>
      <c r="L26" s="190" t="s">
        <v>4305</v>
      </c>
      <c r="M26" s="190" t="s">
        <v>4421</v>
      </c>
      <c r="N26" s="190"/>
      <c r="O26" s="190" t="s">
        <v>4424</v>
      </c>
      <c r="P26" s="85" t="s">
        <v>4543</v>
      </c>
      <c r="Q26" s="190"/>
      <c r="R26" s="190"/>
      <c r="S26" s="190"/>
      <c r="T26" s="190"/>
      <c r="U26" s="85" t="s">
        <v>4669</v>
      </c>
      <c r="V26" s="85">
        <v>5</v>
      </c>
      <c r="W26" s="85">
        <v>70</v>
      </c>
      <c r="X26" s="85"/>
      <c r="Y26" s="85"/>
      <c r="Z26" s="85"/>
      <c r="AA26" s="189" t="s">
        <v>3540</v>
      </c>
      <c r="AB26" s="192" t="s">
        <v>6799</v>
      </c>
      <c r="AC26" s="85"/>
      <c r="AD26" s="85"/>
      <c r="AE26" s="85"/>
      <c r="AF26" s="189">
        <v>20</v>
      </c>
      <c r="AG26" s="189">
        <v>50</v>
      </c>
      <c r="AH26" s="85"/>
      <c r="AI26" s="191" t="s">
        <v>3262</v>
      </c>
      <c r="AJ26" s="191" t="s">
        <v>3263</v>
      </c>
      <c r="AK26" s="191" t="s">
        <v>3258</v>
      </c>
      <c r="AL26" s="191" t="s">
        <v>6597</v>
      </c>
      <c r="AM26" s="191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</row>
    <row r="27" spans="1:16384" ht="40.200000000000003" x14ac:dyDescent="0.3">
      <c r="A27" t="s">
        <v>2598</v>
      </c>
      <c r="B27" s="50">
        <v>0.2</v>
      </c>
      <c r="C27" s="53">
        <v>41022.611111111109</v>
      </c>
      <c r="D27" s="53">
        <v>41621.513888888891</v>
      </c>
      <c r="E27" s="1" t="s">
        <v>1346</v>
      </c>
      <c r="F27" s="1" t="s">
        <v>1882</v>
      </c>
      <c r="G27" t="s">
        <v>2603</v>
      </c>
      <c r="H27" t="s">
        <v>2603</v>
      </c>
      <c r="I27" t="s">
        <v>5</v>
      </c>
      <c r="J27" s="1" t="str">
        <f t="shared" si="0"/>
        <v>SMP020 [%]</v>
      </c>
      <c r="K27" t="s">
        <v>4483</v>
      </c>
      <c r="L27" s="46" t="s">
        <v>4957</v>
      </c>
      <c r="M27" s="51" t="s">
        <v>4421</v>
      </c>
      <c r="N27" s="51"/>
      <c r="O27" s="51" t="s">
        <v>4424</v>
      </c>
      <c r="P27" s="50" t="s">
        <v>4543</v>
      </c>
      <c r="Q27" s="51"/>
      <c r="R27" s="51" t="s">
        <v>4458</v>
      </c>
      <c r="S27" s="51"/>
      <c r="T27" s="46"/>
      <c r="U27" s="1" t="s">
        <v>4669</v>
      </c>
      <c r="V27" s="1">
        <v>5</v>
      </c>
      <c r="W27" s="1">
        <v>70</v>
      </c>
      <c r="X27"/>
      <c r="Y27"/>
      <c r="Z27"/>
      <c r="AA27"/>
      <c r="AF27">
        <v>20</v>
      </c>
      <c r="AG27">
        <v>50</v>
      </c>
      <c r="AH27" s="1" t="s">
        <v>3316</v>
      </c>
      <c r="AI27" s="21" t="s">
        <v>3262</v>
      </c>
      <c r="AJ27" s="21" t="s">
        <v>3263</v>
      </c>
      <c r="AK27" s="21" t="s">
        <v>3258</v>
      </c>
      <c r="AL27" s="21" t="s">
        <v>6002</v>
      </c>
      <c r="AM27" s="21" t="s">
        <v>3270</v>
      </c>
    </row>
    <row r="28" spans="1:16384" ht="40.200000000000003" x14ac:dyDescent="0.3">
      <c r="A28" t="s">
        <v>2598</v>
      </c>
      <c r="B28" s="50">
        <v>0.2</v>
      </c>
      <c r="C28" s="53">
        <v>41621.520833333336</v>
      </c>
      <c r="D28" s="53">
        <v>41830.479166666664</v>
      </c>
      <c r="E28" s="1" t="s">
        <v>1346</v>
      </c>
      <c r="F28" s="1" t="s">
        <v>1882</v>
      </c>
      <c r="G28" t="s">
        <v>2625</v>
      </c>
      <c r="H28" t="s">
        <v>2603</v>
      </c>
      <c r="I28" s="1" t="s">
        <v>5</v>
      </c>
      <c r="J28" s="1" t="str">
        <f t="shared" si="0"/>
        <v>SMP020 [%]</v>
      </c>
      <c r="K28" t="s">
        <v>4483</v>
      </c>
      <c r="L28" s="46" t="s">
        <v>4957</v>
      </c>
      <c r="M28" s="51" t="s">
        <v>4421</v>
      </c>
      <c r="N28" s="51"/>
      <c r="O28" s="51" t="s">
        <v>4424</v>
      </c>
      <c r="P28" s="50" t="s">
        <v>4543</v>
      </c>
      <c r="Q28" s="51"/>
      <c r="R28" s="51" t="s">
        <v>4458</v>
      </c>
      <c r="S28" s="51"/>
      <c r="T28" s="46"/>
      <c r="U28" s="1" t="s">
        <v>4669</v>
      </c>
      <c r="V28" s="1">
        <v>5</v>
      </c>
      <c r="W28" s="1">
        <v>70</v>
      </c>
      <c r="AF28">
        <v>20</v>
      </c>
      <c r="AG28">
        <v>50</v>
      </c>
      <c r="AH28" s="1" t="s">
        <v>3316</v>
      </c>
      <c r="AI28" s="21" t="s">
        <v>3262</v>
      </c>
      <c r="AJ28" s="21" t="s">
        <v>3263</v>
      </c>
      <c r="AK28" s="21" t="s">
        <v>3258</v>
      </c>
      <c r="AL28" s="21" t="s">
        <v>6002</v>
      </c>
      <c r="AM28" s="21" t="s">
        <v>3270</v>
      </c>
    </row>
    <row r="29" spans="1:16384" ht="40.200000000000003" x14ac:dyDescent="0.3">
      <c r="A29" s="1" t="s">
        <v>1366</v>
      </c>
      <c r="B29" s="50">
        <v>0.2</v>
      </c>
      <c r="C29" s="53">
        <v>41841.694444444445</v>
      </c>
      <c r="E29" s="1" t="s">
        <v>1346</v>
      </c>
      <c r="F29" s="1" t="s">
        <v>1882</v>
      </c>
      <c r="G29" t="s">
        <v>1367</v>
      </c>
      <c r="H29" t="s">
        <v>3540</v>
      </c>
      <c r="I29" t="s">
        <v>5</v>
      </c>
      <c r="J29" s="1" t="str">
        <f t="shared" si="0"/>
        <v>SM020_CS650 [%]</v>
      </c>
      <c r="K29" t="s">
        <v>4465</v>
      </c>
      <c r="L29" s="46" t="s">
        <v>4957</v>
      </c>
      <c r="M29" s="51" t="s">
        <v>4421</v>
      </c>
      <c r="N29" s="51"/>
      <c r="O29" s="51" t="s">
        <v>4424</v>
      </c>
      <c r="P29" s="50" t="s">
        <v>4543</v>
      </c>
      <c r="Q29" s="51"/>
      <c r="R29" s="51" t="s">
        <v>4452</v>
      </c>
      <c r="S29" s="51"/>
      <c r="T29" s="46"/>
      <c r="U29" s="1" t="s">
        <v>4669</v>
      </c>
      <c r="V29" s="1">
        <v>5</v>
      </c>
      <c r="W29" s="1">
        <v>60</v>
      </c>
      <c r="X29"/>
      <c r="Y29"/>
      <c r="Z29"/>
      <c r="AA29" t="s">
        <v>1669</v>
      </c>
      <c r="AF29">
        <v>20</v>
      </c>
      <c r="AG29">
        <v>50</v>
      </c>
      <c r="AH29" s="1" t="s">
        <v>3316</v>
      </c>
      <c r="AI29" s="21" t="s">
        <v>3262</v>
      </c>
      <c r="AJ29" s="21" t="s">
        <v>3263</v>
      </c>
      <c r="AK29" s="21" t="s">
        <v>3258</v>
      </c>
      <c r="AL29" s="21" t="s">
        <v>6002</v>
      </c>
      <c r="AM29" s="21"/>
    </row>
    <row r="30" spans="1:16384" ht="72" x14ac:dyDescent="0.3">
      <c r="A30" s="85" t="s">
        <v>1833</v>
      </c>
      <c r="B30" s="85">
        <v>0.3</v>
      </c>
      <c r="C30" s="37">
        <v>41674.618055555555</v>
      </c>
      <c r="D30" s="37">
        <v>42250.513888888891</v>
      </c>
      <c r="E30" s="85" t="s">
        <v>1325</v>
      </c>
      <c r="F30" s="85" t="s">
        <v>1881</v>
      </c>
      <c r="G30" s="189" t="s">
        <v>1343</v>
      </c>
      <c r="H30" s="189" t="s">
        <v>1670</v>
      </c>
      <c r="I30" s="85" t="s">
        <v>5</v>
      </c>
      <c r="J30" s="85" t="str">
        <f t="shared" ref="J30" si="3">CONCATENATE(H30," [",I30,"]")</f>
        <v>SM030 [%]</v>
      </c>
      <c r="K30" s="189" t="s">
        <v>4251</v>
      </c>
      <c r="L30" s="190" t="s">
        <v>4305</v>
      </c>
      <c r="M30" s="190" t="s">
        <v>4421</v>
      </c>
      <c r="N30" s="190"/>
      <c r="O30" s="190" t="s">
        <v>4424</v>
      </c>
      <c r="P30" s="85" t="s">
        <v>4543</v>
      </c>
      <c r="Q30" s="190"/>
      <c r="R30" s="190"/>
      <c r="S30" s="190"/>
      <c r="T30" s="190"/>
      <c r="U30" s="85" t="s">
        <v>4670</v>
      </c>
      <c r="V30" s="85">
        <v>5</v>
      </c>
      <c r="W30" s="85">
        <v>70</v>
      </c>
      <c r="X30" s="85"/>
      <c r="Y30" s="85"/>
      <c r="Z30" s="85"/>
      <c r="AA30" s="85"/>
      <c r="AB30" s="192" t="s">
        <v>6799</v>
      </c>
      <c r="AC30" s="85"/>
      <c r="AD30" s="85"/>
      <c r="AE30" s="85"/>
      <c r="AF30" s="189">
        <v>20</v>
      </c>
      <c r="AG30" s="189">
        <v>50</v>
      </c>
      <c r="AH30" s="85"/>
      <c r="AI30" s="191" t="s">
        <v>3262</v>
      </c>
      <c r="AJ30" s="191" t="s">
        <v>3263</v>
      </c>
      <c r="AK30" s="191" t="s">
        <v>3258</v>
      </c>
      <c r="AL30" s="191"/>
      <c r="AM30" s="191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</row>
    <row r="31" spans="1:16384" ht="72" x14ac:dyDescent="0.3">
      <c r="A31" s="85" t="s">
        <v>1833</v>
      </c>
      <c r="B31" s="85">
        <v>0.3</v>
      </c>
      <c r="C31" s="37">
        <v>42250.520833333336</v>
      </c>
      <c r="D31" s="85"/>
      <c r="E31" s="85" t="s">
        <v>1325</v>
      </c>
      <c r="F31" s="85" t="s">
        <v>1881</v>
      </c>
      <c r="G31" s="189" t="s">
        <v>1343</v>
      </c>
      <c r="H31" s="189" t="s">
        <v>1670</v>
      </c>
      <c r="I31" s="85" t="s">
        <v>5</v>
      </c>
      <c r="J31" s="85" t="str">
        <f t="shared" si="0"/>
        <v>SM030 [%]</v>
      </c>
      <c r="K31" s="189" t="s">
        <v>4251</v>
      </c>
      <c r="L31" s="190" t="s">
        <v>4305</v>
      </c>
      <c r="M31" s="190" t="s">
        <v>4421</v>
      </c>
      <c r="N31" s="190"/>
      <c r="O31" s="190" t="s">
        <v>4424</v>
      </c>
      <c r="P31" s="85" t="s">
        <v>4543</v>
      </c>
      <c r="Q31" s="190"/>
      <c r="R31" s="190"/>
      <c r="S31" s="190"/>
      <c r="T31" s="190"/>
      <c r="U31" s="85" t="s">
        <v>4670</v>
      </c>
      <c r="V31" s="85">
        <v>5</v>
      </c>
      <c r="W31" s="85">
        <v>70</v>
      </c>
      <c r="X31" s="85"/>
      <c r="Y31" s="85"/>
      <c r="Z31" s="85"/>
      <c r="AA31" s="85"/>
      <c r="AB31" s="192" t="s">
        <v>6799</v>
      </c>
      <c r="AC31" s="85"/>
      <c r="AD31" s="85"/>
      <c r="AE31" s="85"/>
      <c r="AF31" s="189">
        <v>20</v>
      </c>
      <c r="AG31" s="189">
        <v>50</v>
      </c>
      <c r="AH31" s="85"/>
      <c r="AI31" s="191" t="s">
        <v>3262</v>
      </c>
      <c r="AJ31" s="191" t="s">
        <v>3263</v>
      </c>
      <c r="AK31" s="191" t="s">
        <v>3258</v>
      </c>
      <c r="AL31" s="191" t="s">
        <v>6597</v>
      </c>
      <c r="AM31" s="191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</row>
    <row r="32" spans="1:16384" ht="40.200000000000003" x14ac:dyDescent="0.3">
      <c r="A32" t="s">
        <v>2599</v>
      </c>
      <c r="B32" s="50">
        <v>0.3</v>
      </c>
      <c r="C32" s="53">
        <v>41621.520833333336</v>
      </c>
      <c r="D32" s="53">
        <v>41830.479166666664</v>
      </c>
      <c r="E32" s="1" t="s">
        <v>1346</v>
      </c>
      <c r="F32" s="1" t="s">
        <v>1882</v>
      </c>
      <c r="G32" t="s">
        <v>2626</v>
      </c>
      <c r="H32" t="s">
        <v>2604</v>
      </c>
      <c r="I32" s="1" t="s">
        <v>5</v>
      </c>
      <c r="J32" s="1" t="str">
        <f t="shared" si="0"/>
        <v>SMP030 [%]</v>
      </c>
      <c r="K32" t="s">
        <v>4484</v>
      </c>
      <c r="L32" s="46" t="s">
        <v>4957</v>
      </c>
      <c r="M32" s="51" t="s">
        <v>4421</v>
      </c>
      <c r="N32" s="51"/>
      <c r="O32" s="51" t="s">
        <v>4424</v>
      </c>
      <c r="P32" s="50" t="s">
        <v>4543</v>
      </c>
      <c r="Q32" s="51"/>
      <c r="R32" s="51" t="s">
        <v>4458</v>
      </c>
      <c r="S32" s="51"/>
      <c r="T32" s="46"/>
      <c r="U32" s="1" t="s">
        <v>4670</v>
      </c>
      <c r="V32" s="1">
        <v>5</v>
      </c>
      <c r="W32" s="1">
        <v>70</v>
      </c>
      <c r="AF32">
        <v>20</v>
      </c>
      <c r="AG32">
        <v>50</v>
      </c>
      <c r="AH32" s="1" t="s">
        <v>3316</v>
      </c>
      <c r="AI32" s="21" t="s">
        <v>3262</v>
      </c>
      <c r="AJ32" s="21" t="s">
        <v>3263</v>
      </c>
      <c r="AK32" s="21" t="s">
        <v>3258</v>
      </c>
      <c r="AL32" s="21" t="s">
        <v>6002</v>
      </c>
      <c r="AM32" s="21" t="s">
        <v>3270</v>
      </c>
    </row>
    <row r="33" spans="1:60" ht="40.200000000000003" x14ac:dyDescent="0.3">
      <c r="A33" t="s">
        <v>2599</v>
      </c>
      <c r="B33" s="50">
        <v>0.3</v>
      </c>
      <c r="C33" s="53">
        <v>41022.611111111109</v>
      </c>
      <c r="D33" s="53">
        <v>41621.513888888891</v>
      </c>
      <c r="E33" s="1" t="s">
        <v>1346</v>
      </c>
      <c r="F33" s="1" t="s">
        <v>1882</v>
      </c>
      <c r="G33" t="s">
        <v>2604</v>
      </c>
      <c r="H33" t="s">
        <v>2604</v>
      </c>
      <c r="I33" t="s">
        <v>5</v>
      </c>
      <c r="J33" s="1" t="str">
        <f t="shared" si="0"/>
        <v>SMP030 [%]</v>
      </c>
      <c r="K33" t="s">
        <v>4484</v>
      </c>
      <c r="L33" s="46" t="s">
        <v>4957</v>
      </c>
      <c r="M33" s="51" t="s">
        <v>4421</v>
      </c>
      <c r="N33" s="51"/>
      <c r="O33" s="51" t="s">
        <v>4424</v>
      </c>
      <c r="P33" s="50" t="s">
        <v>4543</v>
      </c>
      <c r="Q33" s="51"/>
      <c r="R33" s="51" t="s">
        <v>4458</v>
      </c>
      <c r="S33" s="51"/>
      <c r="T33" s="46"/>
      <c r="U33" s="1" t="s">
        <v>4670</v>
      </c>
      <c r="V33" s="1">
        <v>5</v>
      </c>
      <c r="W33" s="1">
        <v>70</v>
      </c>
      <c r="X33"/>
      <c r="Y33"/>
      <c r="Z33"/>
      <c r="AA33"/>
      <c r="AF33">
        <v>20</v>
      </c>
      <c r="AG33">
        <v>50</v>
      </c>
      <c r="AH33" s="1" t="s">
        <v>3316</v>
      </c>
      <c r="AI33" s="21" t="s">
        <v>3262</v>
      </c>
      <c r="AJ33" s="21" t="s">
        <v>3263</v>
      </c>
      <c r="AK33" s="21" t="s">
        <v>3258</v>
      </c>
      <c r="AL33" s="21" t="s">
        <v>6002</v>
      </c>
      <c r="AM33" s="21" t="s">
        <v>3270</v>
      </c>
    </row>
    <row r="34" spans="1:60" ht="40.200000000000003" x14ac:dyDescent="0.3">
      <c r="A34" t="s">
        <v>2600</v>
      </c>
      <c r="B34" s="50">
        <v>0.4</v>
      </c>
      <c r="C34" s="53">
        <v>41022.611111111109</v>
      </c>
      <c r="D34" s="53">
        <v>41621.513888888891</v>
      </c>
      <c r="E34" s="1" t="s">
        <v>1346</v>
      </c>
      <c r="F34" s="1" t="s">
        <v>1882</v>
      </c>
      <c r="G34" t="s">
        <v>2605</v>
      </c>
      <c r="H34" t="s">
        <v>2605</v>
      </c>
      <c r="I34" t="s">
        <v>5</v>
      </c>
      <c r="J34" s="1" t="str">
        <f t="shared" si="0"/>
        <v>SMP040 [%]</v>
      </c>
      <c r="K34" t="s">
        <v>4486</v>
      </c>
      <c r="L34" s="46" t="s">
        <v>4957</v>
      </c>
      <c r="M34" s="51" t="s">
        <v>4421</v>
      </c>
      <c r="N34" s="51"/>
      <c r="O34" s="51" t="s">
        <v>4424</v>
      </c>
      <c r="P34" s="50" t="s">
        <v>4543</v>
      </c>
      <c r="Q34" s="51"/>
      <c r="R34" s="51" t="s">
        <v>4458</v>
      </c>
      <c r="S34" s="51"/>
      <c r="T34" s="46"/>
      <c r="U34" s="1" t="s">
        <v>4671</v>
      </c>
      <c r="V34" s="1">
        <v>5</v>
      </c>
      <c r="W34" s="1">
        <v>70</v>
      </c>
      <c r="X34"/>
      <c r="Y34"/>
      <c r="Z34"/>
      <c r="AA34"/>
      <c r="AF34">
        <v>20</v>
      </c>
      <c r="AG34">
        <v>50</v>
      </c>
      <c r="AH34" s="1" t="s">
        <v>3316</v>
      </c>
      <c r="AI34" s="21" t="s">
        <v>3262</v>
      </c>
      <c r="AJ34" s="21" t="s">
        <v>3263</v>
      </c>
      <c r="AK34" s="21" t="s">
        <v>3258</v>
      </c>
      <c r="AL34" s="21" t="s">
        <v>6002</v>
      </c>
      <c r="AM34" s="21" t="s">
        <v>3270</v>
      </c>
    </row>
    <row r="35" spans="1:60" ht="40.200000000000003" x14ac:dyDescent="0.3">
      <c r="A35" t="s">
        <v>2600</v>
      </c>
      <c r="B35" s="50">
        <v>0.4</v>
      </c>
      <c r="C35" s="53">
        <v>41621.520833333336</v>
      </c>
      <c r="D35" s="53">
        <v>41830.479166666664</v>
      </c>
      <c r="E35" s="1" t="s">
        <v>1346</v>
      </c>
      <c r="F35" s="1" t="s">
        <v>1882</v>
      </c>
      <c r="G35" t="s">
        <v>2627</v>
      </c>
      <c r="H35" t="s">
        <v>2605</v>
      </c>
      <c r="I35" s="1" t="s">
        <v>5</v>
      </c>
      <c r="J35" s="1" t="str">
        <f t="shared" si="0"/>
        <v>SMP040 [%]</v>
      </c>
      <c r="K35" t="s">
        <v>4486</v>
      </c>
      <c r="L35" s="46" t="s">
        <v>4957</v>
      </c>
      <c r="M35" s="51" t="s">
        <v>4421</v>
      </c>
      <c r="N35" s="51"/>
      <c r="O35" s="51" t="s">
        <v>4424</v>
      </c>
      <c r="P35" s="50" t="s">
        <v>4543</v>
      </c>
      <c r="Q35" s="51"/>
      <c r="R35" s="51" t="s">
        <v>4458</v>
      </c>
      <c r="S35" s="51"/>
      <c r="T35" s="46"/>
      <c r="U35" s="1" t="s">
        <v>4671</v>
      </c>
      <c r="V35" s="1">
        <v>5</v>
      </c>
      <c r="W35" s="1">
        <v>70</v>
      </c>
      <c r="AF35">
        <v>20</v>
      </c>
      <c r="AG35">
        <v>50</v>
      </c>
      <c r="AH35" s="1" t="s">
        <v>3316</v>
      </c>
      <c r="AI35" s="21" t="s">
        <v>3262</v>
      </c>
      <c r="AJ35" s="21" t="s">
        <v>3263</v>
      </c>
      <c r="AK35" s="21" t="s">
        <v>3258</v>
      </c>
      <c r="AL35" s="21" t="s">
        <v>6002</v>
      </c>
      <c r="AM35" s="21" t="s">
        <v>3270</v>
      </c>
    </row>
    <row r="36" spans="1:60" ht="72" x14ac:dyDescent="0.3">
      <c r="A36" s="85" t="s">
        <v>1834</v>
      </c>
      <c r="B36" s="85">
        <v>0.5</v>
      </c>
      <c r="C36" s="37">
        <v>41674.618055555555</v>
      </c>
      <c r="D36" s="37">
        <v>42250.513888888891</v>
      </c>
      <c r="E36" s="85" t="s">
        <v>1325</v>
      </c>
      <c r="F36" s="85" t="s">
        <v>1881</v>
      </c>
      <c r="G36" s="189" t="s">
        <v>1344</v>
      </c>
      <c r="H36" s="189" t="s">
        <v>1671</v>
      </c>
      <c r="I36" s="85" t="s">
        <v>5</v>
      </c>
      <c r="J36" s="85" t="str">
        <f t="shared" ref="J36" si="4">CONCATENATE(H36," [",I36,"]")</f>
        <v>SM050 [%]</v>
      </c>
      <c r="K36" s="189" t="s">
        <v>4253</v>
      </c>
      <c r="L36" s="190" t="s">
        <v>4305</v>
      </c>
      <c r="M36" s="190" t="s">
        <v>4421</v>
      </c>
      <c r="N36" s="190"/>
      <c r="O36" s="190" t="s">
        <v>4424</v>
      </c>
      <c r="P36" s="85" t="s">
        <v>4543</v>
      </c>
      <c r="Q36" s="190"/>
      <c r="R36" s="190"/>
      <c r="S36" s="190"/>
      <c r="T36" s="190"/>
      <c r="U36" s="85" t="s">
        <v>4672</v>
      </c>
      <c r="V36" s="85">
        <v>5</v>
      </c>
      <c r="W36" s="85">
        <v>70</v>
      </c>
      <c r="X36" s="85"/>
      <c r="Y36" s="85"/>
      <c r="Z36" s="85"/>
      <c r="AA36" s="85"/>
      <c r="AB36" s="192" t="s">
        <v>6799</v>
      </c>
      <c r="AC36" s="85"/>
      <c r="AD36" s="85"/>
      <c r="AE36" s="85"/>
      <c r="AF36" s="189">
        <v>20</v>
      </c>
      <c r="AG36" s="189">
        <v>50</v>
      </c>
      <c r="AH36" s="85"/>
      <c r="AI36" s="191" t="s">
        <v>3262</v>
      </c>
      <c r="AJ36" s="191" t="s">
        <v>3263</v>
      </c>
      <c r="AK36" s="191" t="s">
        <v>3258</v>
      </c>
      <c r="AL36" s="191"/>
      <c r="AM36" s="191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</row>
    <row r="37" spans="1:60" ht="72" x14ac:dyDescent="0.3">
      <c r="A37" s="85" t="s">
        <v>1834</v>
      </c>
      <c r="B37" s="85">
        <v>0.5</v>
      </c>
      <c r="C37" s="37">
        <v>42250.520833333336</v>
      </c>
      <c r="D37" s="85"/>
      <c r="E37" s="85" t="s">
        <v>1325</v>
      </c>
      <c r="F37" s="85" t="s">
        <v>1881</v>
      </c>
      <c r="G37" s="189" t="s">
        <v>1344</v>
      </c>
      <c r="H37" s="189" t="s">
        <v>1671</v>
      </c>
      <c r="I37" s="85" t="s">
        <v>5</v>
      </c>
      <c r="J37" s="85" t="str">
        <f t="shared" si="0"/>
        <v>SM050 [%]</v>
      </c>
      <c r="K37" s="189" t="s">
        <v>4253</v>
      </c>
      <c r="L37" s="190" t="s">
        <v>4305</v>
      </c>
      <c r="M37" s="190" t="s">
        <v>4421</v>
      </c>
      <c r="N37" s="190"/>
      <c r="O37" s="190" t="s">
        <v>4424</v>
      </c>
      <c r="P37" s="85" t="s">
        <v>4543</v>
      </c>
      <c r="Q37" s="190"/>
      <c r="R37" s="190"/>
      <c r="S37" s="190"/>
      <c r="T37" s="190"/>
      <c r="U37" s="85" t="s">
        <v>4672</v>
      </c>
      <c r="V37" s="85">
        <v>5</v>
      </c>
      <c r="W37" s="85">
        <v>70</v>
      </c>
      <c r="X37" s="85"/>
      <c r="Y37" s="85"/>
      <c r="Z37" s="85"/>
      <c r="AA37" s="85"/>
      <c r="AB37" s="192" t="s">
        <v>6799</v>
      </c>
      <c r="AC37" s="85"/>
      <c r="AD37" s="85"/>
      <c r="AE37" s="85"/>
      <c r="AF37" s="189">
        <v>20</v>
      </c>
      <c r="AG37" s="189">
        <v>50</v>
      </c>
      <c r="AH37" s="85"/>
      <c r="AI37" s="191" t="s">
        <v>3262</v>
      </c>
      <c r="AJ37" s="191" t="s">
        <v>3263</v>
      </c>
      <c r="AK37" s="191" t="s">
        <v>3258</v>
      </c>
      <c r="AL37" s="191" t="s">
        <v>6597</v>
      </c>
      <c r="AM37" s="191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</row>
    <row r="38" spans="1:60" ht="40.200000000000003" x14ac:dyDescent="0.3">
      <c r="A38" t="s">
        <v>2601</v>
      </c>
      <c r="B38" s="50">
        <v>0.5</v>
      </c>
      <c r="C38" s="53">
        <v>41022.611111111109</v>
      </c>
      <c r="D38" s="53">
        <v>41621.513888888891</v>
      </c>
      <c r="E38" s="1" t="s">
        <v>1346</v>
      </c>
      <c r="F38" s="1" t="s">
        <v>1882</v>
      </c>
      <c r="G38" t="s">
        <v>2663</v>
      </c>
      <c r="H38" t="s">
        <v>2663</v>
      </c>
      <c r="I38" t="s">
        <v>5</v>
      </c>
      <c r="J38" s="1" t="str">
        <f t="shared" ref="J38:J69" si="5">CONCATENATE(H38," [",I38,"]")</f>
        <v>SMP050 [%]</v>
      </c>
      <c r="K38" t="s">
        <v>4487</v>
      </c>
      <c r="L38" s="46" t="s">
        <v>4957</v>
      </c>
      <c r="M38" s="51" t="s">
        <v>4421</v>
      </c>
      <c r="N38" s="51"/>
      <c r="O38" s="51" t="s">
        <v>4424</v>
      </c>
      <c r="P38" s="50" t="s">
        <v>4543</v>
      </c>
      <c r="Q38" s="51"/>
      <c r="R38" s="51" t="s">
        <v>4458</v>
      </c>
      <c r="S38" s="51"/>
      <c r="T38" s="46"/>
      <c r="U38" s="1" t="s">
        <v>4672</v>
      </c>
      <c r="V38" s="1">
        <v>5</v>
      </c>
      <c r="W38" s="1">
        <v>70</v>
      </c>
      <c r="X38"/>
      <c r="Y38"/>
      <c r="Z38"/>
      <c r="AA38"/>
      <c r="AF38">
        <v>20</v>
      </c>
      <c r="AG38">
        <v>50</v>
      </c>
      <c r="AH38" s="1" t="s">
        <v>3316</v>
      </c>
      <c r="AI38" s="21" t="s">
        <v>3262</v>
      </c>
      <c r="AJ38" s="21" t="s">
        <v>3263</v>
      </c>
      <c r="AK38" s="21" t="s">
        <v>3258</v>
      </c>
      <c r="AL38" s="21" t="s">
        <v>6002</v>
      </c>
      <c r="AM38" s="21" t="s">
        <v>3270</v>
      </c>
    </row>
    <row r="39" spans="1:60" ht="40.200000000000003" x14ac:dyDescent="0.3">
      <c r="A39" s="1" t="s">
        <v>1356</v>
      </c>
      <c r="B39" s="50">
        <v>0.5</v>
      </c>
      <c r="C39" s="53">
        <v>41621.520833333336</v>
      </c>
      <c r="D39" s="53">
        <v>41830.479166666664</v>
      </c>
      <c r="E39" s="1" t="s">
        <v>1346</v>
      </c>
      <c r="F39" s="1" t="s">
        <v>1882</v>
      </c>
      <c r="G39" t="s">
        <v>2628</v>
      </c>
      <c r="H39" t="s">
        <v>2614</v>
      </c>
      <c r="I39" s="1" t="s">
        <v>5</v>
      </c>
      <c r="J39" s="1" t="str">
        <f t="shared" si="5"/>
        <v>SMP050L [%]</v>
      </c>
      <c r="K39" t="s">
        <v>4488</v>
      </c>
      <c r="L39" s="46" t="s">
        <v>4957</v>
      </c>
      <c r="M39" s="51" t="s">
        <v>4421</v>
      </c>
      <c r="N39" s="51"/>
      <c r="O39" s="51" t="s">
        <v>4424</v>
      </c>
      <c r="P39" s="50" t="s">
        <v>4543</v>
      </c>
      <c r="Q39" s="51"/>
      <c r="R39" s="51" t="s">
        <v>4491</v>
      </c>
      <c r="S39" s="51"/>
      <c r="T39" s="46"/>
      <c r="U39" s="1" t="s">
        <v>4672</v>
      </c>
      <c r="V39" s="1">
        <v>5</v>
      </c>
      <c r="W39" s="1">
        <v>70</v>
      </c>
      <c r="AF39">
        <v>20</v>
      </c>
      <c r="AG39">
        <v>50</v>
      </c>
      <c r="AH39" s="1" t="s">
        <v>3316</v>
      </c>
      <c r="AI39" s="21" t="s">
        <v>3262</v>
      </c>
      <c r="AJ39" s="21" t="s">
        <v>3263</v>
      </c>
      <c r="AK39" s="21" t="s">
        <v>3258</v>
      </c>
      <c r="AL39" s="21" t="s">
        <v>6002</v>
      </c>
      <c r="AM39" s="21" t="s">
        <v>3270</v>
      </c>
    </row>
    <row r="40" spans="1:60" ht="40.200000000000003" x14ac:dyDescent="0.3">
      <c r="A40" s="1" t="s">
        <v>1357</v>
      </c>
      <c r="B40" s="50">
        <v>0.5</v>
      </c>
      <c r="C40" s="53">
        <v>41621.520833333336</v>
      </c>
      <c r="D40" s="53">
        <v>41830.479166666664</v>
      </c>
      <c r="E40" s="1" t="s">
        <v>1346</v>
      </c>
      <c r="F40" s="1" t="s">
        <v>1882</v>
      </c>
      <c r="G40" t="s">
        <v>2629</v>
      </c>
      <c r="H40" t="s">
        <v>2615</v>
      </c>
      <c r="I40" s="1" t="s">
        <v>5</v>
      </c>
      <c r="J40" s="1" t="str">
        <f t="shared" si="5"/>
        <v>SMP050R [%]</v>
      </c>
      <c r="K40" t="s">
        <v>4489</v>
      </c>
      <c r="L40" s="46" t="s">
        <v>4957</v>
      </c>
      <c r="M40" s="51" t="s">
        <v>4421</v>
      </c>
      <c r="N40" s="51"/>
      <c r="O40" s="51" t="s">
        <v>4424</v>
      </c>
      <c r="P40" s="50" t="s">
        <v>4543</v>
      </c>
      <c r="Q40" s="51"/>
      <c r="R40" s="51" t="s">
        <v>4490</v>
      </c>
      <c r="S40" s="51"/>
      <c r="T40" s="46"/>
      <c r="U40" s="1" t="s">
        <v>4672</v>
      </c>
      <c r="V40" s="1">
        <v>5</v>
      </c>
      <c r="W40" s="1">
        <v>70</v>
      </c>
      <c r="AF40">
        <v>20</v>
      </c>
      <c r="AG40">
        <v>50</v>
      </c>
      <c r="AH40" s="1" t="s">
        <v>3316</v>
      </c>
      <c r="AI40" s="21" t="s">
        <v>3262</v>
      </c>
      <c r="AJ40" s="21" t="s">
        <v>3263</v>
      </c>
      <c r="AK40" s="21" t="s">
        <v>3258</v>
      </c>
      <c r="AL40" s="21" t="s">
        <v>6002</v>
      </c>
      <c r="AM40" s="21" t="s">
        <v>3270</v>
      </c>
    </row>
    <row r="41" spans="1:60" ht="40.200000000000003" x14ac:dyDescent="0.3">
      <c r="A41" s="1" t="s">
        <v>1358</v>
      </c>
      <c r="B41" s="50">
        <v>0.03</v>
      </c>
      <c r="C41" s="53">
        <v>41022.611111111109</v>
      </c>
      <c r="E41" s="1" t="s">
        <v>1346</v>
      </c>
      <c r="F41" s="1" t="s">
        <v>1882</v>
      </c>
      <c r="G41" t="s">
        <v>1692</v>
      </c>
      <c r="H41" t="s">
        <v>1692</v>
      </c>
      <c r="I41" t="s">
        <v>15</v>
      </c>
      <c r="J41" s="1" t="str">
        <f t="shared" si="5"/>
        <v>Tsoil1 [degC]</v>
      </c>
      <c r="K41" s="1" t="s">
        <v>4469</v>
      </c>
      <c r="L41" s="46" t="s">
        <v>4957</v>
      </c>
      <c r="M41" s="51" t="s">
        <v>4421</v>
      </c>
      <c r="N41" s="51"/>
      <c r="O41" s="51" t="s">
        <v>4422</v>
      </c>
      <c r="P41" s="50" t="s">
        <v>4543</v>
      </c>
      <c r="Q41" s="51"/>
      <c r="R41" s="51" t="s">
        <v>4466</v>
      </c>
      <c r="S41" s="51"/>
      <c r="T41" s="46"/>
      <c r="U41" s="46"/>
      <c r="V41" s="1">
        <v>-25</v>
      </c>
      <c r="W41" s="1">
        <v>50</v>
      </c>
      <c r="X41"/>
      <c r="Y41"/>
      <c r="Z41" t="s">
        <v>1717</v>
      </c>
      <c r="AA41" t="s">
        <v>1681</v>
      </c>
      <c r="AF41">
        <v>10</v>
      </c>
      <c r="AG41">
        <v>50</v>
      </c>
      <c r="AH41" s="1" t="s">
        <v>3316</v>
      </c>
      <c r="AI41" s="21" t="s">
        <v>3262</v>
      </c>
      <c r="AJ41" s="21" t="s">
        <v>3263</v>
      </c>
      <c r="AK41" s="21" t="s">
        <v>3258</v>
      </c>
      <c r="AL41" s="21" t="s">
        <v>3666</v>
      </c>
      <c r="AM41" s="21" t="s">
        <v>3270</v>
      </c>
      <c r="AP41"/>
      <c r="AQ41" s="21" t="s">
        <v>3264</v>
      </c>
    </row>
    <row r="42" spans="1:60" ht="40.200000000000003" x14ac:dyDescent="0.3">
      <c r="A42" s="1" t="s">
        <v>6443</v>
      </c>
      <c r="B42" s="50">
        <v>0.03</v>
      </c>
      <c r="C42" s="53">
        <v>41022.611111111109</v>
      </c>
      <c r="E42" s="1" t="s">
        <v>1346</v>
      </c>
      <c r="F42" s="1" t="s">
        <v>1882</v>
      </c>
      <c r="G42" t="s">
        <v>1693</v>
      </c>
      <c r="H42" t="s">
        <v>1693</v>
      </c>
      <c r="I42" t="s">
        <v>15</v>
      </c>
      <c r="J42" s="1" t="str">
        <f t="shared" si="5"/>
        <v>Tsoil2 [degC]</v>
      </c>
      <c r="K42" s="1" t="s">
        <v>4470</v>
      </c>
      <c r="L42" s="46" t="s">
        <v>4957</v>
      </c>
      <c r="M42" s="51" t="s">
        <v>4421</v>
      </c>
      <c r="N42" s="51"/>
      <c r="O42" s="51" t="s">
        <v>4422</v>
      </c>
      <c r="P42" s="50" t="s">
        <v>4543</v>
      </c>
      <c r="Q42" s="51"/>
      <c r="R42" s="51" t="s">
        <v>4467</v>
      </c>
      <c r="S42" s="51"/>
      <c r="T42" s="46"/>
      <c r="U42" s="46"/>
      <c r="V42" s="1">
        <v>-25</v>
      </c>
      <c r="W42" s="1">
        <v>50</v>
      </c>
      <c r="X42"/>
      <c r="Y42"/>
      <c r="Z42" t="s">
        <v>1718</v>
      </c>
      <c r="AA42" t="s">
        <v>1681</v>
      </c>
      <c r="AF42">
        <v>10</v>
      </c>
      <c r="AG42">
        <v>50</v>
      </c>
      <c r="AH42" s="1" t="s">
        <v>3316</v>
      </c>
      <c r="AI42" s="21" t="s">
        <v>3262</v>
      </c>
      <c r="AJ42" s="21" t="s">
        <v>3263</v>
      </c>
      <c r="AK42" s="21" t="s">
        <v>3258</v>
      </c>
      <c r="AL42" s="21" t="s">
        <v>3666</v>
      </c>
      <c r="AM42" s="21" t="s">
        <v>3270</v>
      </c>
      <c r="AP42"/>
      <c r="AQ42" s="21" t="s">
        <v>3264</v>
      </c>
    </row>
    <row r="43" spans="1:60" ht="40.200000000000003" x14ac:dyDescent="0.3">
      <c r="A43" s="1" t="s">
        <v>6442</v>
      </c>
      <c r="B43" s="50">
        <v>0.03</v>
      </c>
      <c r="C43" s="53">
        <v>41040.576388888891</v>
      </c>
      <c r="E43" s="1" t="s">
        <v>1346</v>
      </c>
      <c r="F43" s="1" t="s">
        <v>1882</v>
      </c>
      <c r="G43" t="s">
        <v>1694</v>
      </c>
      <c r="H43" t="s">
        <v>1694</v>
      </c>
      <c r="I43" t="s">
        <v>15</v>
      </c>
      <c r="J43" s="1" t="str">
        <f t="shared" si="5"/>
        <v>Tsoil3 [degC]</v>
      </c>
      <c r="K43" s="1" t="s">
        <v>4471</v>
      </c>
      <c r="L43" s="46" t="s">
        <v>4957</v>
      </c>
      <c r="M43" s="51" t="s">
        <v>4421</v>
      </c>
      <c r="N43" s="51"/>
      <c r="O43" s="51" t="s">
        <v>4422</v>
      </c>
      <c r="P43" s="50" t="s">
        <v>4543</v>
      </c>
      <c r="Q43" s="51"/>
      <c r="R43" s="51" t="s">
        <v>4468</v>
      </c>
      <c r="S43" s="51"/>
      <c r="T43" s="46"/>
      <c r="U43" s="46"/>
      <c r="V43" s="1">
        <v>-25</v>
      </c>
      <c r="W43" s="1">
        <v>50</v>
      </c>
      <c r="X43"/>
      <c r="Y43"/>
      <c r="Z43" t="s">
        <v>1719</v>
      </c>
      <c r="AA43" t="s">
        <v>1681</v>
      </c>
      <c r="AF43">
        <v>10</v>
      </c>
      <c r="AG43">
        <v>50</v>
      </c>
      <c r="AH43" s="1" t="s">
        <v>3316</v>
      </c>
      <c r="AI43" s="21" t="s">
        <v>3262</v>
      </c>
      <c r="AJ43" s="21" t="s">
        <v>3263</v>
      </c>
      <c r="AK43" s="21" t="s">
        <v>3258</v>
      </c>
      <c r="AL43" s="21" t="s">
        <v>3666</v>
      </c>
      <c r="AM43" s="21" t="s">
        <v>3270</v>
      </c>
      <c r="AP43"/>
      <c r="AQ43" s="21" t="s">
        <v>3264</v>
      </c>
    </row>
    <row r="44" spans="1:60" ht="40.200000000000003" x14ac:dyDescent="0.3">
      <c r="A44" s="1" t="s">
        <v>1347</v>
      </c>
      <c r="B44" s="50">
        <v>0.05</v>
      </c>
      <c r="C44" s="53">
        <v>41022.611111111109</v>
      </c>
      <c r="D44" s="50"/>
      <c r="E44" s="1" t="s">
        <v>1346</v>
      </c>
      <c r="F44" s="1" t="s">
        <v>1882</v>
      </c>
      <c r="G44" t="s">
        <v>1680</v>
      </c>
      <c r="H44" t="s">
        <v>1681</v>
      </c>
      <c r="I44" t="s">
        <v>15</v>
      </c>
      <c r="J44" s="1" t="str">
        <f t="shared" si="5"/>
        <v>ST005 [degC]</v>
      </c>
      <c r="K44" s="1" t="s">
        <v>4259</v>
      </c>
      <c r="L44" s="46" t="s">
        <v>4957</v>
      </c>
      <c r="M44" s="51" t="s">
        <v>4421</v>
      </c>
      <c r="N44" s="51"/>
      <c r="O44" s="51" t="s">
        <v>4422</v>
      </c>
      <c r="P44" s="50" t="s">
        <v>4543</v>
      </c>
      <c r="Q44" s="51"/>
      <c r="R44" s="51"/>
      <c r="S44" s="51"/>
      <c r="T44" s="46"/>
      <c r="U44" s="46"/>
      <c r="V44" s="1">
        <v>-25</v>
      </c>
      <c r="W44" s="1">
        <v>50</v>
      </c>
      <c r="X44"/>
      <c r="Y44"/>
      <c r="Z44"/>
      <c r="AA44" t="s">
        <v>3556</v>
      </c>
      <c r="AF44">
        <v>10</v>
      </c>
      <c r="AG44">
        <v>50</v>
      </c>
      <c r="AH44" s="1" t="s">
        <v>3316</v>
      </c>
      <c r="AI44" s="21" t="s">
        <v>3262</v>
      </c>
      <c r="AJ44" s="21" t="s">
        <v>3263</v>
      </c>
      <c r="AK44" s="21" t="s">
        <v>3258</v>
      </c>
      <c r="AL44" s="21" t="s">
        <v>3666</v>
      </c>
      <c r="AM44" s="21"/>
      <c r="AP44"/>
      <c r="AQ44" s="21" t="s">
        <v>3264</v>
      </c>
    </row>
    <row r="45" spans="1:60" ht="40.200000000000003" x14ac:dyDescent="0.3">
      <c r="A45" s="1" t="s">
        <v>1347</v>
      </c>
      <c r="B45" s="50">
        <v>0.05</v>
      </c>
      <c r="C45" s="53">
        <v>41621.520833333336</v>
      </c>
      <c r="D45" s="53">
        <v>41830.479166666664</v>
      </c>
      <c r="E45" s="1" t="s">
        <v>1346</v>
      </c>
      <c r="F45" s="1" t="s">
        <v>1882</v>
      </c>
      <c r="G45" t="s">
        <v>2616</v>
      </c>
      <c r="H45" t="s">
        <v>2606</v>
      </c>
      <c r="I45" t="s">
        <v>15</v>
      </c>
      <c r="J45" s="1" t="str">
        <f t="shared" si="5"/>
        <v>STII005 [degC]</v>
      </c>
      <c r="K45" s="1" t="s">
        <v>4472</v>
      </c>
      <c r="L45" s="46" t="s">
        <v>4957</v>
      </c>
      <c r="M45" s="51" t="s">
        <v>4421</v>
      </c>
      <c r="N45" s="51"/>
      <c r="O45" s="51" t="s">
        <v>4422</v>
      </c>
      <c r="P45" s="50" t="s">
        <v>4543</v>
      </c>
      <c r="Q45" s="51"/>
      <c r="R45" s="51" t="s">
        <v>4458</v>
      </c>
      <c r="S45" s="51"/>
      <c r="T45" s="46"/>
      <c r="U45" s="46"/>
      <c r="V45" s="1">
        <v>-25</v>
      </c>
      <c r="W45" s="1">
        <v>50</v>
      </c>
      <c r="AA45" t="s">
        <v>3556</v>
      </c>
      <c r="AF45">
        <v>10</v>
      </c>
      <c r="AG45">
        <v>50</v>
      </c>
      <c r="AH45" s="1" t="s">
        <v>3316</v>
      </c>
      <c r="AI45" s="21" t="s">
        <v>3262</v>
      </c>
      <c r="AJ45" s="21" t="s">
        <v>3263</v>
      </c>
      <c r="AK45" s="21" t="s">
        <v>3258</v>
      </c>
      <c r="AL45" s="21" t="s">
        <v>3666</v>
      </c>
      <c r="AM45" s="21"/>
      <c r="AP45"/>
      <c r="AQ45" s="21" t="s">
        <v>3264</v>
      </c>
    </row>
    <row r="46" spans="1:60" ht="40.200000000000003" x14ac:dyDescent="0.3">
      <c r="A46" s="1" t="s">
        <v>1348</v>
      </c>
      <c r="B46" s="50">
        <v>0.1</v>
      </c>
      <c r="C46" s="53">
        <v>41022.611111111109</v>
      </c>
      <c r="D46" s="50"/>
      <c r="E46" s="1" t="s">
        <v>1346</v>
      </c>
      <c r="F46" s="1" t="s">
        <v>1882</v>
      </c>
      <c r="G46" t="s">
        <v>1682</v>
      </c>
      <c r="H46" t="s">
        <v>1683</v>
      </c>
      <c r="I46" t="s">
        <v>15</v>
      </c>
      <c r="J46" s="1" t="str">
        <f t="shared" si="5"/>
        <v>ST010 [degC]</v>
      </c>
      <c r="K46" s="1" t="s">
        <v>4260</v>
      </c>
      <c r="L46" s="46" t="s">
        <v>4957</v>
      </c>
      <c r="M46" s="51" t="s">
        <v>4421</v>
      </c>
      <c r="N46" s="51"/>
      <c r="O46" s="51" t="s">
        <v>4422</v>
      </c>
      <c r="P46" s="50" t="s">
        <v>4543</v>
      </c>
      <c r="Q46" s="51"/>
      <c r="R46" s="51"/>
      <c r="S46" s="51"/>
      <c r="T46" s="46"/>
      <c r="U46" s="46"/>
      <c r="V46" s="1">
        <v>-25</v>
      </c>
      <c r="W46" s="1">
        <v>50</v>
      </c>
      <c r="X46"/>
      <c r="Y46"/>
      <c r="Z46"/>
      <c r="AA46"/>
      <c r="AF46">
        <v>10</v>
      </c>
      <c r="AG46">
        <v>50</v>
      </c>
      <c r="AH46" s="1" t="s">
        <v>3316</v>
      </c>
      <c r="AI46" s="21" t="s">
        <v>3262</v>
      </c>
      <c r="AJ46" s="21" t="s">
        <v>3263</v>
      </c>
      <c r="AK46" s="21" t="s">
        <v>3258</v>
      </c>
      <c r="AL46" s="21" t="s">
        <v>3666</v>
      </c>
      <c r="AM46" s="21"/>
      <c r="AP46"/>
      <c r="AQ46" s="21" t="s">
        <v>3264</v>
      </c>
    </row>
    <row r="47" spans="1:60" ht="40.200000000000003" x14ac:dyDescent="0.3">
      <c r="A47" s="1" t="s">
        <v>1348</v>
      </c>
      <c r="B47" s="50">
        <v>0.1</v>
      </c>
      <c r="C47" s="53">
        <v>41621.520833333336</v>
      </c>
      <c r="D47" s="53">
        <v>41830.479166666664</v>
      </c>
      <c r="E47" s="1" t="s">
        <v>1346</v>
      </c>
      <c r="F47" s="1" t="s">
        <v>1882</v>
      </c>
      <c r="G47" t="s">
        <v>2617</v>
      </c>
      <c r="H47" t="s">
        <v>2607</v>
      </c>
      <c r="I47" t="s">
        <v>15</v>
      </c>
      <c r="J47" s="1" t="str">
        <f t="shared" si="5"/>
        <v>STII010 [degC]</v>
      </c>
      <c r="K47" s="1" t="s">
        <v>4473</v>
      </c>
      <c r="L47" s="46" t="s">
        <v>4957</v>
      </c>
      <c r="M47" s="51" t="s">
        <v>4421</v>
      </c>
      <c r="N47" s="51"/>
      <c r="O47" s="51" t="s">
        <v>4422</v>
      </c>
      <c r="P47" s="50" t="s">
        <v>4543</v>
      </c>
      <c r="Q47" s="51"/>
      <c r="R47" s="51" t="s">
        <v>4458</v>
      </c>
      <c r="S47" s="51"/>
      <c r="T47" s="46"/>
      <c r="U47" s="46"/>
      <c r="V47" s="1">
        <v>-25</v>
      </c>
      <c r="W47" s="1">
        <v>50</v>
      </c>
      <c r="AF47">
        <v>10</v>
      </c>
      <c r="AG47">
        <v>50</v>
      </c>
      <c r="AH47" s="1" t="s">
        <v>3316</v>
      </c>
      <c r="AI47" s="21" t="s">
        <v>3262</v>
      </c>
      <c r="AJ47" s="21" t="s">
        <v>3263</v>
      </c>
      <c r="AK47" s="21" t="s">
        <v>3258</v>
      </c>
      <c r="AL47" s="21" t="s">
        <v>3666</v>
      </c>
      <c r="AM47" s="21"/>
      <c r="AP47"/>
      <c r="AQ47" s="21" t="s">
        <v>3264</v>
      </c>
    </row>
    <row r="48" spans="1:60" ht="40.200000000000003" x14ac:dyDescent="0.3">
      <c r="A48" s="1" t="s">
        <v>1349</v>
      </c>
      <c r="B48" s="50">
        <v>0.2</v>
      </c>
      <c r="C48" s="53">
        <v>41022.611111111109</v>
      </c>
      <c r="D48" s="50"/>
      <c r="E48" s="1" t="s">
        <v>1346</v>
      </c>
      <c r="F48" s="1" t="s">
        <v>1882</v>
      </c>
      <c r="G48" t="s">
        <v>1684</v>
      </c>
      <c r="H48" t="s">
        <v>1685</v>
      </c>
      <c r="I48" t="s">
        <v>15</v>
      </c>
      <c r="J48" s="1" t="str">
        <f t="shared" si="5"/>
        <v>ST020 [degC]</v>
      </c>
      <c r="K48" s="1" t="s">
        <v>4261</v>
      </c>
      <c r="L48" s="46" t="s">
        <v>4957</v>
      </c>
      <c r="M48" s="51" t="s">
        <v>4421</v>
      </c>
      <c r="N48" s="51"/>
      <c r="O48" s="51" t="s">
        <v>4422</v>
      </c>
      <c r="P48" s="50" t="s">
        <v>4543</v>
      </c>
      <c r="Q48" s="51"/>
      <c r="R48" s="51"/>
      <c r="S48" s="51"/>
      <c r="T48" s="46"/>
      <c r="U48" s="46"/>
      <c r="V48" s="1">
        <v>-25</v>
      </c>
      <c r="W48" s="1">
        <v>50</v>
      </c>
      <c r="X48"/>
      <c r="Y48"/>
      <c r="Z48"/>
      <c r="AA48"/>
      <c r="AF48">
        <v>20</v>
      </c>
      <c r="AG48">
        <v>50</v>
      </c>
      <c r="AH48" s="1" t="s">
        <v>3316</v>
      </c>
      <c r="AI48" s="21" t="s">
        <v>3262</v>
      </c>
      <c r="AJ48" s="21" t="s">
        <v>3263</v>
      </c>
      <c r="AK48" s="21" t="s">
        <v>3258</v>
      </c>
      <c r="AL48" s="21" t="s">
        <v>6002</v>
      </c>
      <c r="AM48" s="21"/>
      <c r="AP48"/>
      <c r="AQ48" s="21" t="s">
        <v>6002</v>
      </c>
    </row>
    <row r="49" spans="1:43" ht="40.200000000000003" x14ac:dyDescent="0.3">
      <c r="A49" s="1" t="s">
        <v>1349</v>
      </c>
      <c r="B49" s="50">
        <v>0.2</v>
      </c>
      <c r="C49" s="53">
        <v>41621.520833333336</v>
      </c>
      <c r="D49" s="53">
        <v>41830.479166666664</v>
      </c>
      <c r="E49" s="1" t="s">
        <v>1346</v>
      </c>
      <c r="F49" s="1" t="s">
        <v>1882</v>
      </c>
      <c r="G49" t="s">
        <v>2618</v>
      </c>
      <c r="H49" t="s">
        <v>2608</v>
      </c>
      <c r="I49" t="s">
        <v>15</v>
      </c>
      <c r="J49" s="1" t="str">
        <f t="shared" si="5"/>
        <v>STII020 [degC]</v>
      </c>
      <c r="K49" s="1" t="s">
        <v>4474</v>
      </c>
      <c r="L49" s="46" t="s">
        <v>4957</v>
      </c>
      <c r="M49" s="51" t="s">
        <v>4421</v>
      </c>
      <c r="N49" s="51"/>
      <c r="O49" s="51" t="s">
        <v>4422</v>
      </c>
      <c r="P49" s="50" t="s">
        <v>4543</v>
      </c>
      <c r="Q49" s="51"/>
      <c r="R49" s="51" t="s">
        <v>4458</v>
      </c>
      <c r="S49" s="51"/>
      <c r="T49" s="46"/>
      <c r="U49" s="46"/>
      <c r="V49" s="1">
        <v>-25</v>
      </c>
      <c r="W49" s="1">
        <v>50</v>
      </c>
      <c r="AF49">
        <v>20</v>
      </c>
      <c r="AG49">
        <v>50</v>
      </c>
      <c r="AH49" s="1" t="s">
        <v>3316</v>
      </c>
      <c r="AI49" s="21" t="s">
        <v>3262</v>
      </c>
      <c r="AJ49" s="21" t="s">
        <v>3263</v>
      </c>
      <c r="AK49" s="21" t="s">
        <v>3258</v>
      </c>
      <c r="AL49" s="21" t="s">
        <v>3666</v>
      </c>
      <c r="AM49" s="21"/>
      <c r="AP49"/>
      <c r="AQ49" s="21" t="s">
        <v>3264</v>
      </c>
    </row>
    <row r="50" spans="1:43" ht="40.200000000000003" x14ac:dyDescent="0.3">
      <c r="A50" s="1" t="s">
        <v>1370</v>
      </c>
      <c r="B50" s="50">
        <v>0.2</v>
      </c>
      <c r="C50" s="53">
        <v>41841.694444444445</v>
      </c>
      <c r="E50" s="1" t="s">
        <v>1346</v>
      </c>
      <c r="F50" s="1" t="s">
        <v>1882</v>
      </c>
      <c r="G50" t="s">
        <v>1371</v>
      </c>
      <c r="H50" t="s">
        <v>1701</v>
      </c>
      <c r="I50" t="s">
        <v>15</v>
      </c>
      <c r="J50" s="1" t="str">
        <f t="shared" si="5"/>
        <v>Tsoil20_CS650 [degC]</v>
      </c>
      <c r="K50" s="1" t="s">
        <v>4475</v>
      </c>
      <c r="L50" s="46" t="s">
        <v>4957</v>
      </c>
      <c r="M50" s="51" t="s">
        <v>4421</v>
      </c>
      <c r="N50" s="51"/>
      <c r="O50" s="51" t="s">
        <v>4422</v>
      </c>
      <c r="P50" s="50" t="s">
        <v>4543</v>
      </c>
      <c r="Q50" s="51"/>
      <c r="R50" s="51" t="s">
        <v>4452</v>
      </c>
      <c r="S50" s="51"/>
      <c r="T50" s="46"/>
      <c r="U50" s="46"/>
      <c r="V50" s="1">
        <v>-25</v>
      </c>
      <c r="W50" s="1">
        <v>50</v>
      </c>
      <c r="X50"/>
      <c r="Y50"/>
      <c r="Z50"/>
      <c r="AA50" t="s">
        <v>1685</v>
      </c>
      <c r="AF50">
        <v>20</v>
      </c>
      <c r="AG50">
        <v>50</v>
      </c>
      <c r="AH50" s="1" t="s">
        <v>3316</v>
      </c>
      <c r="AI50" s="21" t="s">
        <v>3262</v>
      </c>
      <c r="AJ50" s="21" t="s">
        <v>3263</v>
      </c>
      <c r="AK50" s="21" t="s">
        <v>3258</v>
      </c>
      <c r="AL50" s="21" t="s">
        <v>3666</v>
      </c>
      <c r="AM50" s="21" t="s">
        <v>3270</v>
      </c>
      <c r="AP50"/>
      <c r="AQ50" s="21" t="s">
        <v>3264</v>
      </c>
    </row>
    <row r="51" spans="1:43" ht="40.200000000000003" x14ac:dyDescent="0.3">
      <c r="A51" s="1" t="s">
        <v>1350</v>
      </c>
      <c r="B51" s="50">
        <v>0.3</v>
      </c>
      <c r="C51" s="53">
        <v>41022.611111111109</v>
      </c>
      <c r="D51" s="50"/>
      <c r="E51" s="1" t="s">
        <v>1346</v>
      </c>
      <c r="F51" s="1" t="s">
        <v>1882</v>
      </c>
      <c r="G51" t="s">
        <v>1686</v>
      </c>
      <c r="H51" t="s">
        <v>1687</v>
      </c>
      <c r="I51" t="s">
        <v>15</v>
      </c>
      <c r="J51" s="1" t="str">
        <f t="shared" si="5"/>
        <v>ST030 [degC]</v>
      </c>
      <c r="K51" s="1" t="s">
        <v>4262</v>
      </c>
      <c r="L51" s="46" t="s">
        <v>4957</v>
      </c>
      <c r="M51" s="51" t="s">
        <v>4421</v>
      </c>
      <c r="N51" s="51"/>
      <c r="O51" s="51" t="s">
        <v>4422</v>
      </c>
      <c r="P51" s="50" t="s">
        <v>4543</v>
      </c>
      <c r="Q51" s="51"/>
      <c r="R51" s="51"/>
      <c r="S51" s="51"/>
      <c r="T51" s="46"/>
      <c r="U51" s="46"/>
      <c r="V51" s="1">
        <v>-25</v>
      </c>
      <c r="W51" s="1">
        <v>50</v>
      </c>
      <c r="X51"/>
      <c r="Y51"/>
      <c r="Z51"/>
      <c r="AA51"/>
      <c r="AF51">
        <v>20</v>
      </c>
      <c r="AG51">
        <v>50</v>
      </c>
      <c r="AH51" s="1" t="s">
        <v>3316</v>
      </c>
      <c r="AI51" s="21" t="s">
        <v>3262</v>
      </c>
      <c r="AJ51" s="21" t="s">
        <v>3263</v>
      </c>
      <c r="AK51" s="21" t="s">
        <v>3258</v>
      </c>
      <c r="AL51" s="21" t="s">
        <v>4274</v>
      </c>
      <c r="AM51" s="21"/>
      <c r="AP51"/>
      <c r="AQ51" s="21" t="s">
        <v>3264</v>
      </c>
    </row>
    <row r="52" spans="1:43" ht="40.200000000000003" x14ac:dyDescent="0.3">
      <c r="A52" s="1" t="s">
        <v>1350</v>
      </c>
      <c r="B52" s="50">
        <v>0.3</v>
      </c>
      <c r="C52" s="53">
        <v>41621.520833333336</v>
      </c>
      <c r="D52" s="53">
        <v>41830.479166666664</v>
      </c>
      <c r="E52" s="1" t="s">
        <v>1346</v>
      </c>
      <c r="F52" s="1" t="s">
        <v>1882</v>
      </c>
      <c r="G52" t="s">
        <v>2619</v>
      </c>
      <c r="H52" t="s">
        <v>2609</v>
      </c>
      <c r="I52" t="s">
        <v>15</v>
      </c>
      <c r="J52" s="1" t="str">
        <f t="shared" si="5"/>
        <v>STII030 [degC]</v>
      </c>
      <c r="K52" s="1" t="s">
        <v>4476</v>
      </c>
      <c r="L52" s="46" t="s">
        <v>4957</v>
      </c>
      <c r="M52" s="51" t="s">
        <v>4421</v>
      </c>
      <c r="N52" s="51"/>
      <c r="O52" s="51" t="s">
        <v>4422</v>
      </c>
      <c r="P52" s="50" t="s">
        <v>4543</v>
      </c>
      <c r="Q52" s="51"/>
      <c r="R52" s="51" t="s">
        <v>4458</v>
      </c>
      <c r="S52" s="51"/>
      <c r="T52" s="46"/>
      <c r="U52" s="46"/>
      <c r="V52" s="1">
        <v>-25</v>
      </c>
      <c r="W52" s="1">
        <v>50</v>
      </c>
      <c r="AF52">
        <v>20</v>
      </c>
      <c r="AG52">
        <v>50</v>
      </c>
      <c r="AH52" s="1" t="s">
        <v>3316</v>
      </c>
      <c r="AI52" s="21" t="s">
        <v>3262</v>
      </c>
      <c r="AJ52" s="21" t="s">
        <v>3263</v>
      </c>
      <c r="AK52" s="21" t="s">
        <v>3258</v>
      </c>
      <c r="AL52" s="21" t="s">
        <v>3666</v>
      </c>
      <c r="AM52" s="21"/>
      <c r="AP52"/>
      <c r="AQ52" s="21" t="s">
        <v>3264</v>
      </c>
    </row>
    <row r="53" spans="1:43" ht="40.200000000000003" x14ac:dyDescent="0.3">
      <c r="A53" s="1" t="s">
        <v>1353</v>
      </c>
      <c r="B53" s="50">
        <v>0.4</v>
      </c>
      <c r="C53" s="53">
        <v>41621.520833333336</v>
      </c>
      <c r="D53" s="53">
        <v>41830.479166666664</v>
      </c>
      <c r="E53" s="1" t="s">
        <v>1346</v>
      </c>
      <c r="F53" s="1" t="s">
        <v>1882</v>
      </c>
      <c r="G53" t="s">
        <v>2620</v>
      </c>
      <c r="H53" t="s">
        <v>2610</v>
      </c>
      <c r="I53" t="s">
        <v>15</v>
      </c>
      <c r="J53" s="1" t="str">
        <f t="shared" si="5"/>
        <v>STII040 [degC]</v>
      </c>
      <c r="K53" s="1" t="s">
        <v>4477</v>
      </c>
      <c r="L53" s="46" t="s">
        <v>4957</v>
      </c>
      <c r="M53" s="51" t="s">
        <v>4421</v>
      </c>
      <c r="N53" s="51"/>
      <c r="O53" s="51" t="s">
        <v>4422</v>
      </c>
      <c r="P53" s="50" t="s">
        <v>4543</v>
      </c>
      <c r="Q53" s="51"/>
      <c r="R53" s="51" t="s">
        <v>4458</v>
      </c>
      <c r="S53" s="51"/>
      <c r="T53" s="46"/>
      <c r="U53" s="46"/>
      <c r="V53" s="1">
        <v>-25</v>
      </c>
      <c r="W53" s="1">
        <v>50</v>
      </c>
      <c r="AF53">
        <v>20</v>
      </c>
      <c r="AG53">
        <v>50</v>
      </c>
      <c r="AH53" s="1" t="s">
        <v>3316</v>
      </c>
      <c r="AI53" s="21" t="s">
        <v>3262</v>
      </c>
      <c r="AJ53" s="21" t="s">
        <v>3263</v>
      </c>
      <c r="AK53" s="21" t="s">
        <v>3258</v>
      </c>
      <c r="AL53" s="21" t="s">
        <v>3666</v>
      </c>
      <c r="AM53" s="21"/>
      <c r="AP53"/>
      <c r="AQ53" s="21" t="s">
        <v>3264</v>
      </c>
    </row>
    <row r="54" spans="1:43" ht="40.200000000000003" x14ac:dyDescent="0.3">
      <c r="A54" s="1" t="s">
        <v>1351</v>
      </c>
      <c r="B54" s="50">
        <v>0.5</v>
      </c>
      <c r="C54" s="53">
        <v>41022.611111111109</v>
      </c>
      <c r="D54" s="50"/>
      <c r="E54" s="1" t="s">
        <v>1346</v>
      </c>
      <c r="F54" s="1" t="s">
        <v>1882</v>
      </c>
      <c r="G54" t="s">
        <v>1688</v>
      </c>
      <c r="H54" t="s">
        <v>1689</v>
      </c>
      <c r="I54" t="s">
        <v>15</v>
      </c>
      <c r="J54" s="1" t="str">
        <f t="shared" si="5"/>
        <v>ST050 [degC]</v>
      </c>
      <c r="K54" s="1" t="s">
        <v>4263</v>
      </c>
      <c r="L54" s="46" t="s">
        <v>4957</v>
      </c>
      <c r="M54" s="51" t="s">
        <v>4421</v>
      </c>
      <c r="N54" s="51"/>
      <c r="O54" s="51" t="s">
        <v>4422</v>
      </c>
      <c r="P54" s="50" t="s">
        <v>4543</v>
      </c>
      <c r="Q54" s="51"/>
      <c r="R54" s="51"/>
      <c r="S54" s="51"/>
      <c r="T54" s="46"/>
      <c r="U54" s="46"/>
      <c r="V54" s="1">
        <v>-10</v>
      </c>
      <c r="W54" s="1">
        <v>30</v>
      </c>
      <c r="X54"/>
      <c r="Y54"/>
      <c r="Z54"/>
      <c r="AA54"/>
      <c r="AF54">
        <v>20</v>
      </c>
      <c r="AG54">
        <v>50</v>
      </c>
      <c r="AH54" s="1" t="s">
        <v>3316</v>
      </c>
      <c r="AI54" s="21" t="s">
        <v>3262</v>
      </c>
      <c r="AJ54" s="21" t="s">
        <v>3263</v>
      </c>
      <c r="AK54" s="21" t="s">
        <v>3258</v>
      </c>
      <c r="AL54" s="21" t="s">
        <v>3669</v>
      </c>
      <c r="AM54" s="21"/>
      <c r="AP54"/>
      <c r="AQ54" s="21" t="s">
        <v>3264</v>
      </c>
    </row>
    <row r="55" spans="1:43" ht="40.200000000000003" x14ac:dyDescent="0.3">
      <c r="A55" s="1" t="s">
        <v>1354</v>
      </c>
      <c r="B55" s="50">
        <v>0.5</v>
      </c>
      <c r="C55" s="53">
        <v>41621.520833333336</v>
      </c>
      <c r="D55" s="53">
        <v>41830.479166666664</v>
      </c>
      <c r="E55" s="1" t="s">
        <v>1346</v>
      </c>
      <c r="F55" s="1" t="s">
        <v>1882</v>
      </c>
      <c r="G55" t="s">
        <v>2621</v>
      </c>
      <c r="H55" t="s">
        <v>2611</v>
      </c>
      <c r="I55" t="s">
        <v>15</v>
      </c>
      <c r="J55" s="1" t="str">
        <f t="shared" si="5"/>
        <v>STII050L [degC]</v>
      </c>
      <c r="K55" s="1" t="s">
        <v>4425</v>
      </c>
      <c r="L55" s="46" t="s">
        <v>4957</v>
      </c>
      <c r="M55" s="51" t="s">
        <v>4421</v>
      </c>
      <c r="N55" s="51"/>
      <c r="O55" s="51" t="s">
        <v>4422</v>
      </c>
      <c r="P55" s="50" t="s">
        <v>4543</v>
      </c>
      <c r="Q55" s="51"/>
      <c r="R55" s="51" t="s">
        <v>4491</v>
      </c>
      <c r="S55" s="51"/>
      <c r="T55" s="46"/>
      <c r="U55" s="46"/>
      <c r="V55" s="1">
        <v>-10</v>
      </c>
      <c r="W55" s="1">
        <v>30</v>
      </c>
      <c r="AF55">
        <v>20</v>
      </c>
      <c r="AG55">
        <v>50</v>
      </c>
      <c r="AH55" s="1" t="s">
        <v>3316</v>
      </c>
      <c r="AI55" s="21" t="s">
        <v>3262</v>
      </c>
      <c r="AJ55" s="21" t="s">
        <v>3263</v>
      </c>
      <c r="AK55" s="21" t="s">
        <v>3258</v>
      </c>
      <c r="AL55" s="21" t="s">
        <v>3666</v>
      </c>
      <c r="AM55" s="21" t="s">
        <v>3270</v>
      </c>
      <c r="AP55"/>
      <c r="AQ55" s="21" t="s">
        <v>3264</v>
      </c>
    </row>
    <row r="56" spans="1:43" ht="40.200000000000003" x14ac:dyDescent="0.3">
      <c r="A56" s="1" t="s">
        <v>1355</v>
      </c>
      <c r="B56" s="50">
        <v>0.5</v>
      </c>
      <c r="C56" s="53">
        <v>41621.520833333336</v>
      </c>
      <c r="D56" s="53">
        <v>41830.479166666664</v>
      </c>
      <c r="E56" s="1" t="s">
        <v>1346</v>
      </c>
      <c r="F56" s="1" t="s">
        <v>1882</v>
      </c>
      <c r="G56" t="s">
        <v>2622</v>
      </c>
      <c r="H56" t="s">
        <v>2612</v>
      </c>
      <c r="I56" t="s">
        <v>15</v>
      </c>
      <c r="J56" s="1" t="str">
        <f t="shared" si="5"/>
        <v>STII050R [degC]</v>
      </c>
      <c r="K56" s="1" t="s">
        <v>4426</v>
      </c>
      <c r="L56" s="46" t="s">
        <v>4957</v>
      </c>
      <c r="M56" s="51" t="s">
        <v>4421</v>
      </c>
      <c r="N56" s="51"/>
      <c r="O56" s="51" t="s">
        <v>4422</v>
      </c>
      <c r="P56" s="50" t="s">
        <v>4543</v>
      </c>
      <c r="Q56" s="51"/>
      <c r="R56" s="51" t="s">
        <v>4490</v>
      </c>
      <c r="S56" s="51"/>
      <c r="T56" s="46"/>
      <c r="U56" s="46"/>
      <c r="V56" s="1">
        <v>-10</v>
      </c>
      <c r="W56" s="1">
        <v>30</v>
      </c>
      <c r="AF56">
        <v>20</v>
      </c>
      <c r="AG56">
        <v>50</v>
      </c>
      <c r="AH56" s="1" t="s">
        <v>3316</v>
      </c>
      <c r="AI56" s="21" t="s">
        <v>3262</v>
      </c>
      <c r="AJ56" s="21" t="s">
        <v>3263</v>
      </c>
      <c r="AK56" s="21" t="s">
        <v>3258</v>
      </c>
      <c r="AL56" s="21" t="s">
        <v>3666</v>
      </c>
      <c r="AM56" s="21" t="s">
        <v>3270</v>
      </c>
      <c r="AP56"/>
      <c r="AQ56" s="21" t="s">
        <v>3264</v>
      </c>
    </row>
    <row r="57" spans="1:43" ht="40.200000000000003" x14ac:dyDescent="0.3">
      <c r="A57" s="1" t="s">
        <v>1352</v>
      </c>
      <c r="B57" s="50">
        <v>1</v>
      </c>
      <c r="C57" s="53">
        <v>41022.611111111109</v>
      </c>
      <c r="E57" s="1" t="s">
        <v>1346</v>
      </c>
      <c r="F57" s="1" t="s">
        <v>1882</v>
      </c>
      <c r="G57" t="s">
        <v>1690</v>
      </c>
      <c r="H57" t="s">
        <v>1691</v>
      </c>
      <c r="I57" t="s">
        <v>15</v>
      </c>
      <c r="J57" s="1" t="str">
        <f t="shared" si="5"/>
        <v>ST100 [degC]</v>
      </c>
      <c r="K57" s="1" t="s">
        <v>4264</v>
      </c>
      <c r="L57" s="46" t="s">
        <v>4957</v>
      </c>
      <c r="M57" s="51" t="s">
        <v>4421</v>
      </c>
      <c r="N57" s="51"/>
      <c r="O57" s="51" t="s">
        <v>4422</v>
      </c>
      <c r="P57" s="50" t="s">
        <v>4543</v>
      </c>
      <c r="Q57" s="51"/>
      <c r="R57" s="51"/>
      <c r="S57" s="51"/>
      <c r="T57" s="46"/>
      <c r="U57" s="46"/>
      <c r="V57" s="1">
        <v>-10</v>
      </c>
      <c r="W57" s="1">
        <v>30</v>
      </c>
      <c r="X57"/>
      <c r="Y57"/>
      <c r="Z57"/>
      <c r="AA57"/>
      <c r="AF57">
        <v>20</v>
      </c>
      <c r="AG57">
        <v>50</v>
      </c>
      <c r="AH57" s="1" t="s">
        <v>3316</v>
      </c>
      <c r="AI57" s="21" t="s">
        <v>3262</v>
      </c>
      <c r="AJ57" s="21" t="s">
        <v>3263</v>
      </c>
      <c r="AK57" s="21" t="s">
        <v>3258</v>
      </c>
      <c r="AL57" s="21" t="s">
        <v>3667</v>
      </c>
      <c r="AM57" s="21"/>
      <c r="AP57"/>
      <c r="AQ57" s="21" t="s">
        <v>3264</v>
      </c>
    </row>
    <row r="58" spans="1:43" x14ac:dyDescent="0.3">
      <c r="A58" s="1" t="s">
        <v>1380</v>
      </c>
      <c r="B58" s="54">
        <v>2</v>
      </c>
      <c r="C58" s="53">
        <v>41022.611111111109</v>
      </c>
      <c r="E58" s="1" t="s">
        <v>1346</v>
      </c>
      <c r="F58" s="1" t="s">
        <v>1882</v>
      </c>
      <c r="G58" s="1" t="s">
        <v>3633</v>
      </c>
      <c r="H58" t="s">
        <v>3329</v>
      </c>
      <c r="I58" t="s">
        <v>1713</v>
      </c>
      <c r="J58" s="1" t="str">
        <f t="shared" si="5"/>
        <v>rho [kg/m3]</v>
      </c>
      <c r="K58" t="s">
        <v>3682</v>
      </c>
      <c r="L58" s="46" t="s">
        <v>4957</v>
      </c>
      <c r="M58" s="51" t="s">
        <v>4403</v>
      </c>
      <c r="N58" s="51"/>
      <c r="O58" s="51" t="s">
        <v>4492</v>
      </c>
      <c r="P58" s="50" t="s">
        <v>4543</v>
      </c>
      <c r="Q58" s="51"/>
      <c r="R58" s="51"/>
      <c r="S58" s="51"/>
      <c r="T58" s="46"/>
      <c r="U58" s="46"/>
      <c r="V58"/>
      <c r="W58"/>
      <c r="X58"/>
      <c r="Y58"/>
      <c r="Z58" s="26" t="s">
        <v>3856</v>
      </c>
      <c r="AA58"/>
      <c r="AF58">
        <v>20</v>
      </c>
      <c r="AG58">
        <v>50</v>
      </c>
      <c r="AH58" s="1" t="s">
        <v>3316</v>
      </c>
      <c r="AI58" s="21" t="s">
        <v>3262</v>
      </c>
      <c r="AJ58" s="21" t="s">
        <v>3263</v>
      </c>
      <c r="AK58" s="21" t="s">
        <v>3258</v>
      </c>
      <c r="AL58" s="1" t="s">
        <v>3633</v>
      </c>
    </row>
    <row r="59" spans="1:43" ht="57.6" x14ac:dyDescent="0.3">
      <c r="A59" s="1" t="s">
        <v>1361</v>
      </c>
      <c r="B59" s="50">
        <v>1.5</v>
      </c>
      <c r="C59" s="53">
        <v>41022.611111111109</v>
      </c>
      <c r="E59" s="1" t="s">
        <v>1346</v>
      </c>
      <c r="F59" s="1" t="s">
        <v>1882</v>
      </c>
      <c r="G59" t="s">
        <v>1695</v>
      </c>
      <c r="H59" t="s">
        <v>1696</v>
      </c>
      <c r="I59" t="s">
        <v>10</v>
      </c>
      <c r="J59" s="1" t="str">
        <f t="shared" si="5"/>
        <v>airpres_W [hPa]</v>
      </c>
      <c r="K59" t="s">
        <v>3690</v>
      </c>
      <c r="L59" s="46" t="s">
        <v>4957</v>
      </c>
      <c r="M59" s="51" t="s">
        <v>4403</v>
      </c>
      <c r="N59" s="51"/>
      <c r="O59" s="51" t="s">
        <v>4404</v>
      </c>
      <c r="P59" s="50" t="s">
        <v>4543</v>
      </c>
      <c r="Q59" s="51"/>
      <c r="R59" s="51"/>
      <c r="S59" s="51"/>
      <c r="T59" t="s">
        <v>4559</v>
      </c>
      <c r="U59" s="26" t="s">
        <v>4658</v>
      </c>
      <c r="V59">
        <v>920</v>
      </c>
      <c r="W59" s="1">
        <v>1050</v>
      </c>
      <c r="X59"/>
      <c r="Y59"/>
      <c r="Z59" s="1" t="s">
        <v>2661</v>
      </c>
      <c r="AA59"/>
      <c r="AF59" s="1">
        <v>20</v>
      </c>
      <c r="AG59" s="1">
        <v>50</v>
      </c>
      <c r="AH59" s="1" t="s">
        <v>3316</v>
      </c>
      <c r="AI59" s="21" t="s">
        <v>3262</v>
      </c>
      <c r="AJ59" s="21" t="s">
        <v>3263</v>
      </c>
      <c r="AK59" s="21" t="s">
        <v>3258</v>
      </c>
      <c r="AL59" s="21" t="s">
        <v>4273</v>
      </c>
      <c r="AM59" s="21" t="s">
        <v>3318</v>
      </c>
      <c r="AQ59" s="18" t="s">
        <v>3543</v>
      </c>
    </row>
    <row r="60" spans="1:43" x14ac:dyDescent="0.3">
      <c r="A60" s="1" t="s">
        <v>1364</v>
      </c>
      <c r="B60" s="1">
        <v>2</v>
      </c>
      <c r="C60" s="19">
        <v>41016.618055555555</v>
      </c>
      <c r="E60" s="1" t="s">
        <v>1325</v>
      </c>
      <c r="F60" s="1" t="s">
        <v>1881</v>
      </c>
      <c r="G60" t="s">
        <v>1328</v>
      </c>
      <c r="H60" s="50" t="s">
        <v>3851</v>
      </c>
      <c r="I60" s="50" t="s">
        <v>15</v>
      </c>
      <c r="J60" s="50" t="str">
        <f t="shared" si="5"/>
        <v>Tair_W_1 [degC]</v>
      </c>
      <c r="K60" s="49" t="s">
        <v>4442</v>
      </c>
      <c r="L60" s="51" t="s">
        <v>4305</v>
      </c>
      <c r="M60" s="51" t="s">
        <v>4403</v>
      </c>
      <c r="N60" s="51"/>
      <c r="O60" s="51" t="s">
        <v>4431</v>
      </c>
      <c r="P60" s="50" t="s">
        <v>4543</v>
      </c>
      <c r="Q60" s="51"/>
      <c r="R60" s="50" t="s">
        <v>4441</v>
      </c>
      <c r="S60" s="50"/>
      <c r="T60" s="1"/>
      <c r="U60" s="1"/>
      <c r="V60" s="1">
        <v>-35</v>
      </c>
      <c r="W60" s="1">
        <v>50</v>
      </c>
      <c r="Z60" s="1" t="s">
        <v>3858</v>
      </c>
      <c r="AF60" s="1">
        <v>20</v>
      </c>
      <c r="AG60" s="1">
        <v>50</v>
      </c>
      <c r="AH60" s="1" t="s">
        <v>3316</v>
      </c>
      <c r="AI60" s="21" t="s">
        <v>3262</v>
      </c>
      <c r="AJ60" s="21" t="s">
        <v>3263</v>
      </c>
      <c r="AK60" s="21" t="s">
        <v>3258</v>
      </c>
      <c r="AL60"/>
    </row>
    <row r="61" spans="1:43" x14ac:dyDescent="0.3">
      <c r="A61" s="1" t="s">
        <v>1364</v>
      </c>
      <c r="B61" s="50">
        <v>2</v>
      </c>
      <c r="C61" s="53">
        <v>41051.451388888891</v>
      </c>
      <c r="E61" s="1" t="s">
        <v>1346</v>
      </c>
      <c r="F61" s="1" t="s">
        <v>1882</v>
      </c>
      <c r="G61" t="s">
        <v>1699</v>
      </c>
      <c r="H61" t="s">
        <v>3854</v>
      </c>
      <c r="I61" t="s">
        <v>15</v>
      </c>
      <c r="J61" s="1" t="str">
        <f t="shared" si="5"/>
        <v>Tair_W_2 [degC]</v>
      </c>
      <c r="K61" s="1" t="s">
        <v>4392</v>
      </c>
      <c r="L61" s="46" t="s">
        <v>4957</v>
      </c>
      <c r="M61" s="51" t="s">
        <v>4403</v>
      </c>
      <c r="N61" s="51"/>
      <c r="O61" s="51" t="s">
        <v>4431</v>
      </c>
      <c r="P61" s="50" t="s">
        <v>4543</v>
      </c>
      <c r="Q61" s="51"/>
      <c r="R61" s="51" t="s">
        <v>4458</v>
      </c>
      <c r="S61" s="51"/>
      <c r="T61" s="1" t="s">
        <v>4557</v>
      </c>
      <c r="U61" s="1" t="s">
        <v>4656</v>
      </c>
      <c r="V61" s="1">
        <v>-35</v>
      </c>
      <c r="W61" s="1">
        <v>50</v>
      </c>
      <c r="X61"/>
      <c r="Y61"/>
      <c r="Z61" s="1" t="s">
        <v>2658</v>
      </c>
      <c r="AA61"/>
      <c r="AF61" s="1">
        <v>20</v>
      </c>
      <c r="AG61" s="1">
        <v>50</v>
      </c>
      <c r="AH61" s="1" t="s">
        <v>3316</v>
      </c>
      <c r="AI61" s="21" t="s">
        <v>3262</v>
      </c>
      <c r="AJ61" s="21" t="s">
        <v>3263</v>
      </c>
      <c r="AK61" s="21" t="s">
        <v>3258</v>
      </c>
      <c r="AL61" t="s">
        <v>3587</v>
      </c>
    </row>
    <row r="62" spans="1:43" x14ac:dyDescent="0.3">
      <c r="A62" s="18" t="s">
        <v>2494</v>
      </c>
      <c r="B62" s="18">
        <v>2.1</v>
      </c>
      <c r="C62" s="19">
        <v>41016.618055555555</v>
      </c>
      <c r="E62" s="1" t="s">
        <v>1325</v>
      </c>
      <c r="F62" s="1" t="s">
        <v>1881</v>
      </c>
      <c r="G62" s="1" t="s">
        <v>3633</v>
      </c>
      <c r="H62" s="49" t="s">
        <v>1711</v>
      </c>
      <c r="I62" s="49" t="s">
        <v>5</v>
      </c>
      <c r="J62" s="50" t="str">
        <f t="shared" si="5"/>
        <v>Albedo [%]</v>
      </c>
      <c r="K62" s="49" t="s">
        <v>4640</v>
      </c>
      <c r="L62" s="51" t="s">
        <v>4305</v>
      </c>
      <c r="M62" s="51" t="s">
        <v>4403</v>
      </c>
      <c r="N62" s="51"/>
      <c r="O62" s="51" t="s">
        <v>1711</v>
      </c>
      <c r="P62" s="50" t="s">
        <v>4543</v>
      </c>
      <c r="Q62" s="51"/>
      <c r="R62" s="51" t="s">
        <v>4436</v>
      </c>
      <c r="S62" s="51"/>
      <c r="T62" s="46"/>
      <c r="U62" s="46"/>
      <c r="V62"/>
      <c r="W62"/>
      <c r="X62"/>
      <c r="Y62"/>
      <c r="Z62" s="18" t="s">
        <v>3306</v>
      </c>
      <c r="AA62"/>
      <c r="AH62" s="1" t="s">
        <v>3316</v>
      </c>
      <c r="AI62" s="21" t="s">
        <v>3262</v>
      </c>
      <c r="AJ62" s="21" t="s">
        <v>3263</v>
      </c>
      <c r="AK62" s="21" t="s">
        <v>3258</v>
      </c>
      <c r="AL62" s="1" t="s">
        <v>3633</v>
      </c>
    </row>
    <row r="63" spans="1:43" ht="53.4" x14ac:dyDescent="0.3">
      <c r="A63" s="1" t="s">
        <v>127</v>
      </c>
      <c r="B63" s="1">
        <v>2.1</v>
      </c>
      <c r="C63" s="19">
        <v>41016.618055555555</v>
      </c>
      <c r="E63" s="1" t="s">
        <v>1325</v>
      </c>
      <c r="F63" s="1" t="s">
        <v>1881</v>
      </c>
      <c r="G63" t="s">
        <v>1335</v>
      </c>
      <c r="H63" s="50" t="s">
        <v>129</v>
      </c>
      <c r="I63" s="50" t="s">
        <v>130</v>
      </c>
      <c r="J63" s="50" t="str">
        <f t="shared" si="5"/>
        <v>DDR [W/m**2]</v>
      </c>
      <c r="K63" s="49" t="s">
        <v>4493</v>
      </c>
      <c r="L63" s="51" t="s">
        <v>4305</v>
      </c>
      <c r="M63" s="51" t="s">
        <v>4403</v>
      </c>
      <c r="N63" s="51"/>
      <c r="O63" s="51" t="s">
        <v>4446</v>
      </c>
      <c r="P63" s="50" t="s">
        <v>4543</v>
      </c>
      <c r="Q63" s="51"/>
      <c r="R63" s="51" t="s">
        <v>4445</v>
      </c>
      <c r="S63" s="51"/>
      <c r="T63" t="s">
        <v>4562</v>
      </c>
      <c r="U63" s="46"/>
      <c r="V63" s="1">
        <v>-100</v>
      </c>
      <c r="W63" s="1">
        <v>1200</v>
      </c>
      <c r="X63" s="1">
        <v>0</v>
      </c>
      <c r="Y63" s="1">
        <v>1200</v>
      </c>
      <c r="AF63">
        <v>20</v>
      </c>
      <c r="AG63">
        <v>50</v>
      </c>
      <c r="AH63" s="1" t="s">
        <v>3316</v>
      </c>
      <c r="AI63" s="21" t="s">
        <v>3262</v>
      </c>
      <c r="AJ63" s="21" t="s">
        <v>3263</v>
      </c>
      <c r="AK63" s="21" t="s">
        <v>3258</v>
      </c>
      <c r="AL63" s="21" t="s">
        <v>3670</v>
      </c>
    </row>
    <row r="64" spans="1:43" x14ac:dyDescent="0.3">
      <c r="A64" s="1" t="s">
        <v>1379</v>
      </c>
      <c r="B64" s="54">
        <v>2</v>
      </c>
      <c r="C64" s="53">
        <v>41022.611111111109</v>
      </c>
      <c r="E64" s="1" t="s">
        <v>1346</v>
      </c>
      <c r="F64" s="1" t="s">
        <v>1882</v>
      </c>
      <c r="G64" s="1" t="s">
        <v>3633</v>
      </c>
      <c r="H64" t="s">
        <v>3328</v>
      </c>
      <c r="I64" t="s">
        <v>141</v>
      </c>
      <c r="J64" s="1" t="str">
        <f t="shared" si="5"/>
        <v>H2Oc [mmol/mol]</v>
      </c>
      <c r="K64" t="s">
        <v>3681</v>
      </c>
      <c r="L64" s="46" t="s">
        <v>4957</v>
      </c>
      <c r="M64" s="51" t="s">
        <v>4403</v>
      </c>
      <c r="N64" s="51"/>
      <c r="O64" s="51" t="s">
        <v>4520</v>
      </c>
      <c r="P64" s="50" t="s">
        <v>4543</v>
      </c>
      <c r="Q64" s="51"/>
      <c r="R64" s="51"/>
      <c r="S64" s="51"/>
      <c r="T64" s="46"/>
      <c r="U64" s="46"/>
      <c r="V64" s="26">
        <v>0</v>
      </c>
      <c r="W64"/>
      <c r="X64"/>
      <c r="Y64"/>
      <c r="Z64" s="26" t="s">
        <v>3856</v>
      </c>
      <c r="AA64"/>
      <c r="AF64">
        <v>20</v>
      </c>
      <c r="AG64">
        <v>50</v>
      </c>
      <c r="AH64" s="1" t="s">
        <v>3316</v>
      </c>
      <c r="AI64" s="21" t="s">
        <v>3262</v>
      </c>
      <c r="AJ64" s="21" t="s">
        <v>3263</v>
      </c>
      <c r="AK64" s="21" t="s">
        <v>3258</v>
      </c>
      <c r="AL64" s="1" t="s">
        <v>3633</v>
      </c>
    </row>
    <row r="65" spans="1:44" x14ac:dyDescent="0.3">
      <c r="A65" s="18" t="s">
        <v>3955</v>
      </c>
      <c r="B65" s="54">
        <v>2</v>
      </c>
      <c r="C65" s="53">
        <v>41016.618055555555</v>
      </c>
      <c r="E65" s="1" t="s">
        <v>1346</v>
      </c>
      <c r="F65" s="1" t="s">
        <v>1882</v>
      </c>
      <c r="G65" s="1" t="s">
        <v>3633</v>
      </c>
      <c r="H65" t="s">
        <v>3324</v>
      </c>
      <c r="I65" t="s">
        <v>15</v>
      </c>
      <c r="J65" s="1" t="str">
        <f t="shared" si="5"/>
        <v>Tdew [degC]</v>
      </c>
      <c r="K65" s="1" t="s">
        <v>3679</v>
      </c>
      <c r="L65" s="46" t="s">
        <v>4957</v>
      </c>
      <c r="M65" s="51" t="s">
        <v>4403</v>
      </c>
      <c r="N65" s="51"/>
      <c r="O65" s="51" t="s">
        <v>4521</v>
      </c>
      <c r="P65" s="50" t="s">
        <v>4543</v>
      </c>
      <c r="Q65" s="51"/>
      <c r="R65" s="51"/>
      <c r="S65" s="51"/>
      <c r="T65" s="46"/>
      <c r="U65" s="46"/>
      <c r="V65"/>
      <c r="W65"/>
      <c r="X65"/>
      <c r="Y65"/>
      <c r="Z65" s="1" t="s">
        <v>3853</v>
      </c>
      <c r="AA65"/>
      <c r="AF65">
        <v>20</v>
      </c>
      <c r="AG65">
        <v>50</v>
      </c>
      <c r="AH65" s="1" t="s">
        <v>3316</v>
      </c>
      <c r="AI65" s="21" t="s">
        <v>3262</v>
      </c>
      <c r="AJ65" s="21" t="s">
        <v>3263</v>
      </c>
      <c r="AK65" s="21" t="s">
        <v>3258</v>
      </c>
      <c r="AL65" s="1" t="s">
        <v>3633</v>
      </c>
    </row>
    <row r="66" spans="1:44" ht="106.2" x14ac:dyDescent="0.3">
      <c r="A66" s="1" t="s">
        <v>323</v>
      </c>
      <c r="B66" s="1">
        <v>2.1</v>
      </c>
      <c r="C66" s="19">
        <v>41016.618055555555</v>
      </c>
      <c r="E66" s="1" t="s">
        <v>1325</v>
      </c>
      <c r="F66" s="1" t="s">
        <v>1881</v>
      </c>
      <c r="G66" t="s">
        <v>324</v>
      </c>
      <c r="H66" s="50" t="s">
        <v>324</v>
      </c>
      <c r="I66" s="50" t="s">
        <v>130</v>
      </c>
      <c r="J66" s="50" t="str">
        <f t="shared" si="5"/>
        <v>SWDR [W/m**2]</v>
      </c>
      <c r="K66" s="49" t="s">
        <v>4494</v>
      </c>
      <c r="L66" s="51" t="s">
        <v>4305</v>
      </c>
      <c r="M66" s="51" t="s">
        <v>4403</v>
      </c>
      <c r="N66" s="51"/>
      <c r="O66" s="51" t="s">
        <v>4438</v>
      </c>
      <c r="P66" s="50" t="s">
        <v>4543</v>
      </c>
      <c r="Q66" s="51"/>
      <c r="R66" s="51" t="s">
        <v>4436</v>
      </c>
      <c r="S66" s="51"/>
      <c r="T66" t="s">
        <v>4560</v>
      </c>
      <c r="U66" t="s">
        <v>4659</v>
      </c>
      <c r="V66" s="1">
        <v>-100</v>
      </c>
      <c r="W66" s="1">
        <v>1300</v>
      </c>
      <c r="X66" s="1">
        <v>0</v>
      </c>
      <c r="Y66" s="1">
        <v>1300</v>
      </c>
      <c r="Z66" t="s">
        <v>2433</v>
      </c>
      <c r="AF66">
        <v>20</v>
      </c>
      <c r="AG66">
        <v>50</v>
      </c>
      <c r="AH66" s="1" t="s">
        <v>3316</v>
      </c>
      <c r="AI66" s="21" t="s">
        <v>3262</v>
      </c>
      <c r="AJ66" s="21" t="s">
        <v>3263</v>
      </c>
      <c r="AK66" s="21" t="s">
        <v>3258</v>
      </c>
      <c r="AL66" s="21" t="s">
        <v>3670</v>
      </c>
      <c r="AM66" s="21" t="s">
        <v>3774</v>
      </c>
      <c r="AN66" s="39" t="s">
        <v>3583</v>
      </c>
      <c r="AO66" s="61" t="s">
        <v>4976</v>
      </c>
      <c r="AP66" s="21"/>
      <c r="AQ66" s="21" t="s">
        <v>3272</v>
      </c>
      <c r="AR66" s="21" t="s">
        <v>3271</v>
      </c>
    </row>
    <row r="67" spans="1:44" ht="53.4" x14ac:dyDescent="0.3">
      <c r="A67" s="1" t="s">
        <v>325</v>
      </c>
      <c r="B67" s="1">
        <v>2.1</v>
      </c>
      <c r="C67" s="19">
        <v>41016.618055555555</v>
      </c>
      <c r="E67" s="1" t="s">
        <v>1325</v>
      </c>
      <c r="F67" s="1" t="s">
        <v>1881</v>
      </c>
      <c r="G67" t="s">
        <v>326</v>
      </c>
      <c r="H67" s="49" t="s">
        <v>326</v>
      </c>
      <c r="I67" s="50" t="s">
        <v>130</v>
      </c>
      <c r="J67" s="50" t="str">
        <f t="shared" si="5"/>
        <v>SWDRspn1 [W/m**2]</v>
      </c>
      <c r="K67" s="49" t="s">
        <v>4495</v>
      </c>
      <c r="L67" s="51" t="s">
        <v>4305</v>
      </c>
      <c r="M67" s="51" t="s">
        <v>4403</v>
      </c>
      <c r="N67" s="51"/>
      <c r="O67" s="51" t="s">
        <v>4438</v>
      </c>
      <c r="P67" s="50" t="s">
        <v>4543</v>
      </c>
      <c r="Q67" s="51"/>
      <c r="R67" s="51" t="s">
        <v>4445</v>
      </c>
      <c r="S67" s="51"/>
      <c r="T67" s="46"/>
      <c r="U67" s="46"/>
      <c r="V67" s="1">
        <v>-100</v>
      </c>
      <c r="W67" s="1">
        <v>1300</v>
      </c>
      <c r="X67" s="1">
        <v>0</v>
      </c>
      <c r="Y67" s="1">
        <v>1300</v>
      </c>
      <c r="Z67" s="1" t="s">
        <v>398</v>
      </c>
      <c r="AF67">
        <v>20</v>
      </c>
      <c r="AG67">
        <v>50</v>
      </c>
      <c r="AH67" s="1" t="s">
        <v>3316</v>
      </c>
      <c r="AI67" s="21" t="s">
        <v>3262</v>
      </c>
      <c r="AJ67" s="21" t="s">
        <v>3263</v>
      </c>
      <c r="AK67" s="21" t="s">
        <v>3258</v>
      </c>
      <c r="AL67" s="21" t="s">
        <v>3670</v>
      </c>
      <c r="AM67" s="18" t="s">
        <v>3773</v>
      </c>
    </row>
    <row r="68" spans="1:44" ht="53.4" x14ac:dyDescent="0.3">
      <c r="A68" s="1" t="s">
        <v>327</v>
      </c>
      <c r="B68" s="1">
        <v>2.1</v>
      </c>
      <c r="C68" s="19">
        <v>41016.618055555555</v>
      </c>
      <c r="E68" s="1" t="s">
        <v>1325</v>
      </c>
      <c r="F68" s="1" t="s">
        <v>1881</v>
      </c>
      <c r="G68" t="s">
        <v>328</v>
      </c>
      <c r="H68" s="50" t="s">
        <v>328</v>
      </c>
      <c r="I68" s="50" t="s">
        <v>130</v>
      </c>
      <c r="J68" s="50" t="str">
        <f t="shared" si="5"/>
        <v>SWUR [W/m**2]</v>
      </c>
      <c r="K68" s="49" t="s">
        <v>4496</v>
      </c>
      <c r="L68" s="51" t="s">
        <v>4305</v>
      </c>
      <c r="M68" s="51" t="s">
        <v>4403</v>
      </c>
      <c r="N68" s="51"/>
      <c r="O68" s="51" t="s">
        <v>4437</v>
      </c>
      <c r="P68" s="50" t="s">
        <v>4543</v>
      </c>
      <c r="Q68" s="51"/>
      <c r="R68" s="51" t="s">
        <v>4436</v>
      </c>
      <c r="S68" s="51"/>
      <c r="T68" s="46"/>
      <c r="U68" s="46"/>
      <c r="V68" s="1">
        <v>-100</v>
      </c>
      <c r="W68" s="1">
        <v>1100</v>
      </c>
      <c r="X68" s="1">
        <v>0</v>
      </c>
      <c r="Y68" s="1">
        <v>1100</v>
      </c>
      <c r="Z68" t="s">
        <v>2432</v>
      </c>
      <c r="AF68">
        <v>20</v>
      </c>
      <c r="AG68">
        <v>50</v>
      </c>
      <c r="AH68" s="1" t="s">
        <v>3316</v>
      </c>
      <c r="AI68" s="21" t="s">
        <v>3262</v>
      </c>
      <c r="AJ68" s="21" t="s">
        <v>3263</v>
      </c>
      <c r="AK68" s="21" t="s">
        <v>3258</v>
      </c>
      <c r="AL68" s="21" t="s">
        <v>3670</v>
      </c>
      <c r="AM68" s="18"/>
      <c r="AN68" s="39" t="s">
        <v>3583</v>
      </c>
      <c r="AO68" s="61" t="s">
        <v>4976</v>
      </c>
    </row>
    <row r="69" spans="1:44" x14ac:dyDescent="0.3">
      <c r="A69" s="18" t="s">
        <v>2471</v>
      </c>
      <c r="B69" s="18">
        <v>2.1</v>
      </c>
      <c r="C69" s="19">
        <v>41016.618055555555</v>
      </c>
      <c r="E69" s="1" t="s">
        <v>1325</v>
      </c>
      <c r="F69" s="1" t="s">
        <v>1881</v>
      </c>
      <c r="G69" s="1" t="s">
        <v>3633</v>
      </c>
      <c r="H69" s="49" t="s">
        <v>1710</v>
      </c>
      <c r="I69" s="49" t="s">
        <v>130</v>
      </c>
      <c r="J69" s="50" t="str">
        <f t="shared" si="5"/>
        <v>Rn [W/m**2]</v>
      </c>
      <c r="K69" s="50" t="s">
        <v>4637</v>
      </c>
      <c r="L69" s="51" t="s">
        <v>4305</v>
      </c>
      <c r="M69" s="51" t="s">
        <v>4403</v>
      </c>
      <c r="N69" s="51"/>
      <c r="O69" s="51" t="s">
        <v>4454</v>
      </c>
      <c r="P69" s="50" t="s">
        <v>4543</v>
      </c>
      <c r="Q69" s="46"/>
      <c r="R69" s="46" t="s">
        <v>4436</v>
      </c>
      <c r="S69" s="46"/>
      <c r="T69" t="s">
        <v>4561</v>
      </c>
      <c r="U69" s="46"/>
      <c r="V69">
        <v>-500</v>
      </c>
      <c r="W69">
        <v>1200</v>
      </c>
      <c r="X69"/>
      <c r="Y69"/>
      <c r="Z69" s="1" t="s">
        <v>3292</v>
      </c>
      <c r="AA69"/>
      <c r="AF69">
        <v>20</v>
      </c>
      <c r="AG69">
        <v>50</v>
      </c>
      <c r="AH69" s="1" t="s">
        <v>3316</v>
      </c>
      <c r="AI69" s="21" t="s">
        <v>3262</v>
      </c>
      <c r="AJ69" s="21" t="s">
        <v>3263</v>
      </c>
      <c r="AK69" s="21" t="s">
        <v>3258</v>
      </c>
      <c r="AL69" s="1" t="s">
        <v>3633</v>
      </c>
    </row>
    <row r="70" spans="1:44" x14ac:dyDescent="0.3">
      <c r="A70" s="18" t="s">
        <v>3303</v>
      </c>
      <c r="B70" s="18">
        <v>2.1</v>
      </c>
      <c r="C70" s="19">
        <v>41016.618055555555</v>
      </c>
      <c r="E70" s="1" t="s">
        <v>1325</v>
      </c>
      <c r="F70" s="1" t="s">
        <v>1881</v>
      </c>
      <c r="G70" s="1" t="s">
        <v>3633</v>
      </c>
      <c r="H70" s="50" t="s">
        <v>3308</v>
      </c>
      <c r="I70" s="49" t="s">
        <v>5</v>
      </c>
      <c r="J70" s="50" t="str">
        <f t="shared" ref="J70:J98" si="6">CONCATENATE(H70," [",I70,"]")</f>
        <v>PAlbedo [%]</v>
      </c>
      <c r="K70" s="50" t="s">
        <v>4497</v>
      </c>
      <c r="L70" s="51" t="s">
        <v>4305</v>
      </c>
      <c r="M70" s="51" t="s">
        <v>4403</v>
      </c>
      <c r="N70" s="51"/>
      <c r="O70" s="51" t="s">
        <v>4457</v>
      </c>
      <c r="P70" s="50" t="s">
        <v>4543</v>
      </c>
      <c r="Q70" s="46"/>
      <c r="R70" s="46"/>
      <c r="S70" s="46"/>
      <c r="T70" s="46"/>
      <c r="U70" s="46"/>
      <c r="Z70" s="1" t="s">
        <v>3304</v>
      </c>
      <c r="AH70" s="1" t="s">
        <v>3316</v>
      </c>
      <c r="AI70" s="21" t="s">
        <v>3262</v>
      </c>
      <c r="AJ70" s="21" t="s">
        <v>3263</v>
      </c>
      <c r="AK70" s="21" t="s">
        <v>3258</v>
      </c>
      <c r="AL70" s="1" t="s">
        <v>3633</v>
      </c>
    </row>
    <row r="71" spans="1:44" x14ac:dyDescent="0.3">
      <c r="A71" s="1" t="s">
        <v>1378</v>
      </c>
      <c r="B71" s="54">
        <v>2</v>
      </c>
      <c r="C71" s="53">
        <v>41022.611111111109</v>
      </c>
      <c r="E71" s="1" t="s">
        <v>1346</v>
      </c>
      <c r="F71" s="1" t="s">
        <v>1882</v>
      </c>
      <c r="G71" s="1" t="s">
        <v>3633</v>
      </c>
      <c r="H71" t="s">
        <v>3327</v>
      </c>
      <c r="I71" t="s">
        <v>449</v>
      </c>
      <c r="J71" s="1" t="str">
        <f t="shared" si="6"/>
        <v>Tpot [K]</v>
      </c>
      <c r="K71" t="s">
        <v>4279</v>
      </c>
      <c r="L71" s="46" t="s">
        <v>4957</v>
      </c>
      <c r="M71" s="51" t="s">
        <v>4403</v>
      </c>
      <c r="N71" s="51"/>
      <c r="O71" s="51" t="s">
        <v>4522</v>
      </c>
      <c r="P71" s="50" t="s">
        <v>4543</v>
      </c>
      <c r="Q71" s="51"/>
      <c r="R71" s="51"/>
      <c r="S71" s="51"/>
      <c r="T71" s="46"/>
      <c r="U71" s="46"/>
      <c r="V71"/>
      <c r="W71"/>
      <c r="X71"/>
      <c r="Y71"/>
      <c r="Z71" s="26" t="s">
        <v>3857</v>
      </c>
      <c r="AA71"/>
      <c r="AH71" s="1" t="s">
        <v>3316</v>
      </c>
      <c r="AI71" s="21" t="s">
        <v>3262</v>
      </c>
      <c r="AJ71" s="21" t="s">
        <v>3263</v>
      </c>
      <c r="AK71" s="21" t="s">
        <v>3258</v>
      </c>
      <c r="AL71" s="1" t="s">
        <v>3633</v>
      </c>
    </row>
    <row r="72" spans="1:44" ht="86.4" x14ac:dyDescent="0.3">
      <c r="A72" s="1" t="s">
        <v>1359</v>
      </c>
      <c r="B72" s="50">
        <v>1.5</v>
      </c>
      <c r="C72" s="53">
        <v>41022.611111111109</v>
      </c>
      <c r="E72" s="1" t="s">
        <v>1346</v>
      </c>
      <c r="F72" s="1" t="s">
        <v>1882</v>
      </c>
      <c r="G72" t="s">
        <v>190</v>
      </c>
      <c r="H72" t="s">
        <v>2594</v>
      </c>
      <c r="I72" t="s">
        <v>50</v>
      </c>
      <c r="J72" s="1" t="str">
        <f t="shared" si="6"/>
        <v>precip_W [mm]</v>
      </c>
      <c r="K72" s="1" t="s">
        <v>6003</v>
      </c>
      <c r="L72" s="46" t="s">
        <v>4957</v>
      </c>
      <c r="M72" s="51" t="s">
        <v>4403</v>
      </c>
      <c r="N72" s="51"/>
      <c r="O72" s="51" t="s">
        <v>4427</v>
      </c>
      <c r="P72" s="50" t="s">
        <v>4545</v>
      </c>
      <c r="Q72" s="51"/>
      <c r="R72" s="51"/>
      <c r="S72" s="51"/>
      <c r="T72" t="s">
        <v>4564</v>
      </c>
      <c r="U72" s="26" t="s">
        <v>4655</v>
      </c>
      <c r="V72" s="26">
        <v>0</v>
      </c>
      <c r="W72" s="1">
        <v>35</v>
      </c>
      <c r="X72"/>
      <c r="Y72"/>
      <c r="Z72"/>
      <c r="AA72"/>
      <c r="AF72">
        <v>20</v>
      </c>
      <c r="AG72">
        <v>50</v>
      </c>
      <c r="AH72" s="1" t="s">
        <v>3316</v>
      </c>
      <c r="AI72" s="21" t="s">
        <v>3262</v>
      </c>
      <c r="AJ72" s="21" t="s">
        <v>3263</v>
      </c>
      <c r="AK72" s="21" t="s">
        <v>3258</v>
      </c>
      <c r="AQ72" s="18" t="s">
        <v>3537</v>
      </c>
    </row>
    <row r="73" spans="1:44" x14ac:dyDescent="0.3">
      <c r="A73" s="1" t="s">
        <v>329</v>
      </c>
      <c r="B73" s="1">
        <v>2</v>
      </c>
      <c r="C73" s="19">
        <v>41016.618055555555</v>
      </c>
      <c r="E73" s="1" t="s">
        <v>1325</v>
      </c>
      <c r="F73" s="1" t="s">
        <v>1881</v>
      </c>
      <c r="G73" t="s">
        <v>1336</v>
      </c>
      <c r="H73" s="49" t="s">
        <v>330</v>
      </c>
      <c r="I73" s="50" t="s">
        <v>133</v>
      </c>
      <c r="J73" s="50" t="str">
        <f t="shared" si="6"/>
        <v>snowheight [m]</v>
      </c>
      <c r="K73" s="49" t="s">
        <v>3688</v>
      </c>
      <c r="L73" s="51" t="s">
        <v>4305</v>
      </c>
      <c r="M73" s="51" t="s">
        <v>4403</v>
      </c>
      <c r="N73" s="51"/>
      <c r="O73" s="51" t="s">
        <v>4448</v>
      </c>
      <c r="P73" s="50" t="s">
        <v>4543</v>
      </c>
      <c r="Q73" s="46"/>
      <c r="R73" s="46"/>
      <c r="S73" s="46"/>
      <c r="T73" s="46"/>
      <c r="U73" s="46"/>
      <c r="V73" s="1">
        <v>0.01</v>
      </c>
      <c r="W73" s="1">
        <v>1.8</v>
      </c>
      <c r="AF73" s="1">
        <v>70</v>
      </c>
      <c r="AG73" s="1">
        <v>90</v>
      </c>
      <c r="AH73" s="1" t="s">
        <v>3316</v>
      </c>
      <c r="AI73" s="21" t="s">
        <v>3262</v>
      </c>
      <c r="AJ73" s="21" t="s">
        <v>3263</v>
      </c>
      <c r="AK73" s="21" t="s">
        <v>3258</v>
      </c>
    </row>
    <row r="74" spans="1:44" x14ac:dyDescent="0.3">
      <c r="A74" s="18" t="s">
        <v>2492</v>
      </c>
      <c r="B74" s="18">
        <v>2.1</v>
      </c>
      <c r="C74" s="19">
        <v>41016.618055555555</v>
      </c>
      <c r="E74" s="1" t="s">
        <v>1325</v>
      </c>
      <c r="F74" s="1" t="s">
        <v>1881</v>
      </c>
      <c r="G74" s="1" t="s">
        <v>3633</v>
      </c>
      <c r="H74" s="49" t="s">
        <v>1708</v>
      </c>
      <c r="I74" s="49" t="s">
        <v>130</v>
      </c>
      <c r="J74" s="50" t="str">
        <f t="shared" si="6"/>
        <v>TDR [W/m**2]</v>
      </c>
      <c r="K74" s="49" t="s">
        <v>4638</v>
      </c>
      <c r="L74" s="51" t="s">
        <v>4305</v>
      </c>
      <c r="M74" s="51" t="s">
        <v>4403</v>
      </c>
      <c r="N74" s="51"/>
      <c r="O74" s="51" t="s">
        <v>4455</v>
      </c>
      <c r="P74" s="50" t="s">
        <v>4543</v>
      </c>
      <c r="Q74" s="51"/>
      <c r="R74" s="51" t="s">
        <v>4436</v>
      </c>
      <c r="S74" s="51"/>
      <c r="T74" s="46"/>
      <c r="U74" s="46"/>
      <c r="V74"/>
      <c r="W74"/>
      <c r="X74"/>
      <c r="Y74"/>
      <c r="Z74" s="1" t="s">
        <v>3266</v>
      </c>
      <c r="AA74"/>
      <c r="AF74">
        <v>20</v>
      </c>
      <c r="AG74">
        <v>50</v>
      </c>
      <c r="AH74" s="1" t="s">
        <v>3316</v>
      </c>
      <c r="AI74" s="21" t="s">
        <v>3262</v>
      </c>
      <c r="AJ74" s="21" t="s">
        <v>3263</v>
      </c>
      <c r="AK74" s="21" t="s">
        <v>3258</v>
      </c>
      <c r="AL74" s="1" t="s">
        <v>3633</v>
      </c>
    </row>
    <row r="75" spans="1:44" x14ac:dyDescent="0.3">
      <c r="A75" s="18" t="s">
        <v>2493</v>
      </c>
      <c r="B75" s="18">
        <v>2.1</v>
      </c>
      <c r="C75" s="19">
        <v>41016.618055555555</v>
      </c>
      <c r="E75" s="1" t="s">
        <v>1325</v>
      </c>
      <c r="F75" s="1" t="s">
        <v>1881</v>
      </c>
      <c r="G75" s="1" t="s">
        <v>3633</v>
      </c>
      <c r="H75" s="49" t="s">
        <v>1709</v>
      </c>
      <c r="I75" s="49" t="s">
        <v>130</v>
      </c>
      <c r="J75" s="50" t="str">
        <f t="shared" si="6"/>
        <v>TUR [W/m**2]</v>
      </c>
      <c r="K75" s="50" t="s">
        <v>4639</v>
      </c>
      <c r="L75" s="51" t="s">
        <v>4305</v>
      </c>
      <c r="M75" s="51" t="s">
        <v>4403</v>
      </c>
      <c r="N75" s="51"/>
      <c r="O75" s="51" t="s">
        <v>4456</v>
      </c>
      <c r="P75" s="50" t="s">
        <v>4543</v>
      </c>
      <c r="Q75" s="51"/>
      <c r="R75" s="51" t="s">
        <v>4436</v>
      </c>
      <c r="S75" s="51"/>
      <c r="T75" s="46"/>
      <c r="U75" s="46"/>
      <c r="V75"/>
      <c r="W75"/>
      <c r="X75"/>
      <c r="Y75"/>
      <c r="Z75" s="1" t="s">
        <v>3267</v>
      </c>
      <c r="AA75"/>
      <c r="AF75">
        <v>20</v>
      </c>
      <c r="AG75">
        <v>50</v>
      </c>
      <c r="AH75" s="1" t="s">
        <v>3316</v>
      </c>
      <c r="AI75" s="21" t="s">
        <v>3262</v>
      </c>
      <c r="AJ75" s="21" t="s">
        <v>3263</v>
      </c>
      <c r="AK75" s="21" t="s">
        <v>3258</v>
      </c>
      <c r="AL75" s="1" t="s">
        <v>3633</v>
      </c>
    </row>
    <row r="76" spans="1:44" ht="40.200000000000003" x14ac:dyDescent="0.3">
      <c r="A76" s="1" t="s">
        <v>166</v>
      </c>
      <c r="B76" s="1">
        <v>2.1</v>
      </c>
      <c r="C76" s="19">
        <v>41016.618055555555</v>
      </c>
      <c r="E76" s="1" t="s">
        <v>1325</v>
      </c>
      <c r="F76" s="1" t="s">
        <v>1881</v>
      </c>
      <c r="G76" t="s">
        <v>167</v>
      </c>
      <c r="H76" s="50" t="s">
        <v>167</v>
      </c>
      <c r="I76" s="50" t="s">
        <v>130</v>
      </c>
      <c r="J76" s="50" t="str">
        <f t="shared" si="6"/>
        <v>LWDR [W/m**2]</v>
      </c>
      <c r="K76" s="49" t="s">
        <v>4498</v>
      </c>
      <c r="L76" s="51" t="s">
        <v>4305</v>
      </c>
      <c r="M76" s="46" t="s">
        <v>4403</v>
      </c>
      <c r="N76" s="46"/>
      <c r="O76" s="46" t="s">
        <v>4439</v>
      </c>
      <c r="P76" s="1" t="s">
        <v>4543</v>
      </c>
      <c r="Q76" s="46"/>
      <c r="R76" s="46" t="s">
        <v>4436</v>
      </c>
      <c r="S76" s="46"/>
      <c r="T76" s="46"/>
      <c r="U76" s="1" t="s">
        <v>4660</v>
      </c>
      <c r="V76" s="1">
        <v>180</v>
      </c>
      <c r="W76" s="1">
        <v>520</v>
      </c>
      <c r="Z76" t="s">
        <v>2656</v>
      </c>
      <c r="AF76">
        <v>20</v>
      </c>
      <c r="AG76">
        <v>50</v>
      </c>
      <c r="AH76" s="1" t="s">
        <v>3316</v>
      </c>
      <c r="AI76" s="21" t="s">
        <v>3262</v>
      </c>
      <c r="AJ76" s="21" t="s">
        <v>3263</v>
      </c>
      <c r="AK76" s="21" t="s">
        <v>3258</v>
      </c>
      <c r="AL76" s="21" t="s">
        <v>3758</v>
      </c>
      <c r="AN76" s="39" t="s">
        <v>3583</v>
      </c>
      <c r="AO76" s="61" t="s">
        <v>4976</v>
      </c>
    </row>
    <row r="77" spans="1:44" ht="40.200000000000003" x14ac:dyDescent="0.3">
      <c r="A77" s="1" t="s">
        <v>168</v>
      </c>
      <c r="B77" s="1">
        <v>2.1</v>
      </c>
      <c r="C77" s="19">
        <v>41016.618055555555</v>
      </c>
      <c r="E77" s="1" t="s">
        <v>1325</v>
      </c>
      <c r="F77" s="1" t="s">
        <v>1881</v>
      </c>
      <c r="G77" t="s">
        <v>169</v>
      </c>
      <c r="H77" s="50" t="s">
        <v>169</v>
      </c>
      <c r="I77" s="50" t="s">
        <v>130</v>
      </c>
      <c r="J77" s="50" t="str">
        <f t="shared" si="6"/>
        <v>LWUR [W/m**2]</v>
      </c>
      <c r="K77" s="49" t="s">
        <v>4499</v>
      </c>
      <c r="L77" s="51" t="s">
        <v>4305</v>
      </c>
      <c r="M77" s="46" t="s">
        <v>4403</v>
      </c>
      <c r="N77" s="46"/>
      <c r="O77" s="46" t="s">
        <v>4440</v>
      </c>
      <c r="P77" s="1" t="s">
        <v>4543</v>
      </c>
      <c r="Q77" s="46"/>
      <c r="R77" s="46" t="s">
        <v>4436</v>
      </c>
      <c r="S77" s="46"/>
      <c r="T77" s="46"/>
      <c r="U77" s="46"/>
      <c r="V77" s="1">
        <v>220</v>
      </c>
      <c r="W77" s="1">
        <v>600</v>
      </c>
      <c r="Z77" t="s">
        <v>2657</v>
      </c>
      <c r="AF77">
        <v>20</v>
      </c>
      <c r="AG77">
        <v>50</v>
      </c>
      <c r="AH77" s="1" t="s">
        <v>3316</v>
      </c>
      <c r="AI77" s="21" t="s">
        <v>3262</v>
      </c>
      <c r="AJ77" s="21" t="s">
        <v>3263</v>
      </c>
      <c r="AK77" s="21" t="s">
        <v>3258</v>
      </c>
      <c r="AL77" s="21" t="s">
        <v>3758</v>
      </c>
      <c r="AN77" s="39" t="s">
        <v>3583</v>
      </c>
      <c r="AO77" s="61" t="s">
        <v>4976</v>
      </c>
    </row>
    <row r="78" spans="1:44" ht="53.4" x14ac:dyDescent="0.3">
      <c r="A78" s="1" t="s">
        <v>1331</v>
      </c>
      <c r="B78" s="1">
        <v>2.1</v>
      </c>
      <c r="C78" s="19">
        <v>41016.618055555555</v>
      </c>
      <c r="E78" s="1" t="s">
        <v>1325</v>
      </c>
      <c r="F78" s="1" t="s">
        <v>1881</v>
      </c>
      <c r="G78" t="s">
        <v>1332</v>
      </c>
      <c r="H78" s="50" t="s">
        <v>1332</v>
      </c>
      <c r="I78" s="50" t="s">
        <v>173</v>
      </c>
      <c r="J78" s="50" t="str">
        <f t="shared" si="6"/>
        <v>PARD [umol/m**2 s]</v>
      </c>
      <c r="K78" s="49" t="s">
        <v>4593</v>
      </c>
      <c r="L78" s="51" t="s">
        <v>4305</v>
      </c>
      <c r="M78" s="51" t="s">
        <v>4403</v>
      </c>
      <c r="N78" s="46"/>
      <c r="O78" s="46" t="s">
        <v>4532</v>
      </c>
      <c r="P78" s="1" t="s">
        <v>4543</v>
      </c>
      <c r="Q78" s="46"/>
      <c r="R78" s="46"/>
      <c r="S78" s="46"/>
      <c r="T78" t="s">
        <v>4563</v>
      </c>
      <c r="U78" s="46"/>
      <c r="V78" s="1">
        <v>-20</v>
      </c>
      <c r="W78" s="1">
        <v>2500</v>
      </c>
      <c r="X78" s="1">
        <v>0</v>
      </c>
      <c r="Z78" t="s">
        <v>3308</v>
      </c>
      <c r="AF78">
        <v>20</v>
      </c>
      <c r="AG78">
        <v>50</v>
      </c>
      <c r="AH78" s="1" t="s">
        <v>3316</v>
      </c>
      <c r="AI78" s="21" t="s">
        <v>3262</v>
      </c>
      <c r="AJ78" s="21" t="s">
        <v>3263</v>
      </c>
      <c r="AK78" s="21" t="s">
        <v>3258</v>
      </c>
      <c r="AL78" s="21" t="s">
        <v>3670</v>
      </c>
    </row>
    <row r="79" spans="1:44" ht="53.4" x14ac:dyDescent="0.3">
      <c r="A79" s="1" t="s">
        <v>1333</v>
      </c>
      <c r="B79" s="1">
        <v>2.1</v>
      </c>
      <c r="C79" s="19">
        <v>41016.618055555555</v>
      </c>
      <c r="E79" s="1" t="s">
        <v>1325</v>
      </c>
      <c r="F79" s="1" t="s">
        <v>1881</v>
      </c>
      <c r="G79" t="s">
        <v>1334</v>
      </c>
      <c r="H79" s="50" t="s">
        <v>1334</v>
      </c>
      <c r="I79" s="50" t="s">
        <v>173</v>
      </c>
      <c r="J79" s="50" t="str">
        <f t="shared" si="6"/>
        <v>PARU [umol/m**2 s]</v>
      </c>
      <c r="K79" s="49" t="s">
        <v>4592</v>
      </c>
      <c r="L79" s="51" t="s">
        <v>4305</v>
      </c>
      <c r="M79" s="46" t="s">
        <v>4403</v>
      </c>
      <c r="N79" s="46"/>
      <c r="O79" s="46" t="s">
        <v>4533</v>
      </c>
      <c r="P79" s="1" t="s">
        <v>4543</v>
      </c>
      <c r="Q79" s="46"/>
      <c r="R79" s="46"/>
      <c r="S79" s="46"/>
      <c r="U79" s="46"/>
      <c r="V79" s="1">
        <v>-20</v>
      </c>
      <c r="W79" s="1">
        <v>1500</v>
      </c>
      <c r="X79" s="1">
        <v>0</v>
      </c>
      <c r="Z79" t="s">
        <v>3308</v>
      </c>
      <c r="AF79">
        <v>20</v>
      </c>
      <c r="AG79">
        <v>50</v>
      </c>
      <c r="AH79" s="1" t="s">
        <v>3316</v>
      </c>
      <c r="AI79" s="21" t="s">
        <v>3262</v>
      </c>
      <c r="AJ79" s="21" t="s">
        <v>3263</v>
      </c>
      <c r="AK79" s="21" t="s">
        <v>3258</v>
      </c>
      <c r="AL79" s="21" t="s">
        <v>3670</v>
      </c>
    </row>
    <row r="80" spans="1:44" x14ac:dyDescent="0.3">
      <c r="A80" s="1" t="s">
        <v>4676</v>
      </c>
      <c r="B80" s="1">
        <v>2</v>
      </c>
      <c r="C80" s="19">
        <v>41016.618055555555</v>
      </c>
      <c r="E80" s="1" t="s">
        <v>1325</v>
      </c>
      <c r="F80" s="1" t="s">
        <v>1881</v>
      </c>
      <c r="G80" t="s">
        <v>1330</v>
      </c>
      <c r="H80" s="50" t="s">
        <v>3852</v>
      </c>
      <c r="I80" s="50" t="s">
        <v>5</v>
      </c>
      <c r="J80" s="50" t="str">
        <f t="shared" si="6"/>
        <v>RH_W_1 [%]</v>
      </c>
      <c r="K80" s="49" t="s">
        <v>4443</v>
      </c>
      <c r="L80" s="51" t="s">
        <v>4305</v>
      </c>
      <c r="M80" s="46" t="s">
        <v>4403</v>
      </c>
      <c r="N80" s="46"/>
      <c r="O80" s="46" t="s">
        <v>4432</v>
      </c>
      <c r="P80" s="1" t="s">
        <v>4543</v>
      </c>
      <c r="Q80" s="46"/>
      <c r="R80" s="1" t="s">
        <v>4441</v>
      </c>
      <c r="S80" s="1"/>
      <c r="U80" s="1"/>
      <c r="V80" s="1">
        <v>0</v>
      </c>
      <c r="W80" s="1">
        <v>105</v>
      </c>
      <c r="Y80" s="1">
        <v>100</v>
      </c>
      <c r="Z80" t="s">
        <v>1340</v>
      </c>
      <c r="AF80">
        <v>20</v>
      </c>
      <c r="AG80">
        <v>50</v>
      </c>
      <c r="AH80" s="1" t="s">
        <v>3316</v>
      </c>
      <c r="AI80" s="21" t="s">
        <v>3262</v>
      </c>
      <c r="AJ80" s="21" t="s">
        <v>3263</v>
      </c>
      <c r="AK80" s="21" t="s">
        <v>3258</v>
      </c>
      <c r="AL80"/>
    </row>
    <row r="81" spans="1:46" x14ac:dyDescent="0.3">
      <c r="A81" s="1" t="s">
        <v>4676</v>
      </c>
      <c r="B81" s="50">
        <v>2</v>
      </c>
      <c r="C81" s="53">
        <v>41051.451388888891</v>
      </c>
      <c r="E81" s="1" t="s">
        <v>1346</v>
      </c>
      <c r="F81" s="1" t="s">
        <v>1882</v>
      </c>
      <c r="G81" t="s">
        <v>1700</v>
      </c>
      <c r="H81" t="s">
        <v>3855</v>
      </c>
      <c r="I81" t="s">
        <v>5</v>
      </c>
      <c r="J81" s="1" t="str">
        <f t="shared" si="6"/>
        <v>RH_W_2 [%]</v>
      </c>
      <c r="K81" s="1" t="s">
        <v>4391</v>
      </c>
      <c r="L81" s="46" t="s">
        <v>4957</v>
      </c>
      <c r="M81" s="51" t="s">
        <v>4403</v>
      </c>
      <c r="N81" s="51"/>
      <c r="O81" s="51" t="s">
        <v>4432</v>
      </c>
      <c r="P81" s="50" t="s">
        <v>4543</v>
      </c>
      <c r="Q81" s="51"/>
      <c r="R81" s="51" t="s">
        <v>4458</v>
      </c>
      <c r="S81" s="51"/>
      <c r="T81" t="s">
        <v>4558</v>
      </c>
      <c r="U81" s="46"/>
      <c r="V81" s="1">
        <v>0</v>
      </c>
      <c r="W81" s="1">
        <v>105</v>
      </c>
      <c r="X81">
        <v>0</v>
      </c>
      <c r="Y81" s="26">
        <v>100</v>
      </c>
      <c r="Z81" s="1" t="s">
        <v>2659</v>
      </c>
      <c r="AA81"/>
      <c r="AF81">
        <v>20</v>
      </c>
      <c r="AG81">
        <v>50</v>
      </c>
      <c r="AH81" s="1" t="s">
        <v>3316</v>
      </c>
      <c r="AI81" s="21" t="s">
        <v>3262</v>
      </c>
      <c r="AJ81" s="21" t="s">
        <v>3263</v>
      </c>
      <c r="AK81" s="21" t="s">
        <v>3258</v>
      </c>
      <c r="AL81" t="s">
        <v>3587</v>
      </c>
    </row>
    <row r="82" spans="1:46" x14ac:dyDescent="0.3">
      <c r="A82" s="18" t="s">
        <v>3956</v>
      </c>
      <c r="B82" s="54">
        <v>2</v>
      </c>
      <c r="C82" s="53">
        <v>41016.618055555555</v>
      </c>
      <c r="E82" s="1" t="s">
        <v>1346</v>
      </c>
      <c r="F82" s="1" t="s">
        <v>1882</v>
      </c>
      <c r="G82" s="1" t="s">
        <v>3633</v>
      </c>
      <c r="H82" t="s">
        <v>3325</v>
      </c>
      <c r="I82" t="s">
        <v>456</v>
      </c>
      <c r="J82" s="1" t="str">
        <f t="shared" si="6"/>
        <v>sh [g/kg]</v>
      </c>
      <c r="K82" s="1" t="s">
        <v>3680</v>
      </c>
      <c r="L82" s="46" t="s">
        <v>4957</v>
      </c>
      <c r="M82" s="51" t="s">
        <v>4403</v>
      </c>
      <c r="N82" s="51"/>
      <c r="O82" s="51" t="s">
        <v>4523</v>
      </c>
      <c r="P82" s="50" t="s">
        <v>4543</v>
      </c>
      <c r="Q82" s="51"/>
      <c r="R82" s="51"/>
      <c r="S82" s="51"/>
      <c r="T82" s="46"/>
      <c r="U82" s="1" t="s">
        <v>4657</v>
      </c>
      <c r="V82"/>
      <c r="W82"/>
      <c r="X82"/>
      <c r="Y82"/>
      <c r="Z82" s="35" t="s">
        <v>3856</v>
      </c>
      <c r="AA82"/>
      <c r="AH82" s="1" t="s">
        <v>3316</v>
      </c>
      <c r="AI82" s="21" t="s">
        <v>3262</v>
      </c>
      <c r="AJ82" s="21" t="s">
        <v>3263</v>
      </c>
      <c r="AK82" s="21" t="s">
        <v>3258</v>
      </c>
      <c r="AL82" s="1" t="s">
        <v>3633</v>
      </c>
    </row>
    <row r="83" spans="1:46" x14ac:dyDescent="0.3">
      <c r="A83" s="1" t="s">
        <v>397</v>
      </c>
      <c r="B83" s="1">
        <v>2.1</v>
      </c>
      <c r="C83" s="19">
        <v>41016.618055555555</v>
      </c>
      <c r="E83" s="1" t="s">
        <v>1325</v>
      </c>
      <c r="F83" s="1" t="s">
        <v>1881</v>
      </c>
      <c r="G83" t="s">
        <v>398</v>
      </c>
      <c r="H83" s="50" t="s">
        <v>398</v>
      </c>
      <c r="I83" s="50"/>
      <c r="J83" s="50" t="str">
        <f t="shared" si="6"/>
        <v>SunStat []</v>
      </c>
      <c r="K83" s="49" t="s">
        <v>4500</v>
      </c>
      <c r="L83" s="51" t="s">
        <v>4305</v>
      </c>
      <c r="M83" s="51" t="s">
        <v>4403</v>
      </c>
      <c r="N83" s="51"/>
      <c r="O83" s="51" t="s">
        <v>4447</v>
      </c>
      <c r="P83" s="50" t="s">
        <v>4543</v>
      </c>
      <c r="Q83" s="46"/>
      <c r="R83" s="46" t="s">
        <v>4445</v>
      </c>
      <c r="S83" s="46"/>
      <c r="T83" s="46"/>
      <c r="U83" s="46"/>
      <c r="AH83" s="1" t="s">
        <v>3316</v>
      </c>
      <c r="AI83" s="21" t="s">
        <v>3262</v>
      </c>
      <c r="AJ83" s="21" t="s">
        <v>3263</v>
      </c>
      <c r="AK83" s="21" t="s">
        <v>3258</v>
      </c>
    </row>
    <row r="84" spans="1:46" x14ac:dyDescent="0.3">
      <c r="A84" s="26" t="s">
        <v>3580</v>
      </c>
      <c r="B84" s="1">
        <v>2.1</v>
      </c>
      <c r="C84" s="19">
        <v>41051.4375</v>
      </c>
      <c r="D84" s="19">
        <v>41060.701388888891</v>
      </c>
      <c r="E84" s="26" t="s">
        <v>1325</v>
      </c>
      <c r="F84" s="1" t="s">
        <v>1881</v>
      </c>
      <c r="G84" t="s">
        <v>3578</v>
      </c>
      <c r="H84" s="49" t="s">
        <v>3578</v>
      </c>
      <c r="I84" s="49"/>
      <c r="J84" s="50" t="str">
        <f t="shared" si="6"/>
        <v>SunStat_Max []</v>
      </c>
      <c r="K84" s="49"/>
      <c r="L84" s="51"/>
      <c r="M84" s="51"/>
      <c r="N84" s="51"/>
      <c r="O84" s="51"/>
      <c r="P84" s="1"/>
      <c r="Q84" s="46"/>
      <c r="R84" s="46"/>
      <c r="S84" s="46"/>
      <c r="T84" s="46"/>
      <c r="U84" s="46"/>
      <c r="V84"/>
      <c r="W84"/>
      <c r="X84"/>
      <c r="Y84"/>
      <c r="Z84"/>
      <c r="AA84"/>
      <c r="AB84"/>
      <c r="AC84"/>
      <c r="AD84"/>
      <c r="AE84"/>
      <c r="AH84" s="1" t="s">
        <v>3316</v>
      </c>
      <c r="AI84" s="21" t="s">
        <v>3262</v>
      </c>
      <c r="AJ84" s="21" t="s">
        <v>3263</v>
      </c>
      <c r="AK84" s="21" t="s">
        <v>3258</v>
      </c>
      <c r="AL84"/>
      <c r="AM84"/>
      <c r="AN84"/>
      <c r="AO84"/>
      <c r="AP84"/>
      <c r="AQ84"/>
      <c r="AR84"/>
      <c r="AS84"/>
      <c r="AT84"/>
    </row>
    <row r="85" spans="1:46" x14ac:dyDescent="0.3">
      <c r="A85" s="26" t="s">
        <v>3579</v>
      </c>
      <c r="B85" s="1">
        <v>2.1</v>
      </c>
      <c r="C85" s="19">
        <v>41051.4375</v>
      </c>
      <c r="D85" s="19">
        <v>41060.701388888891</v>
      </c>
      <c r="E85" s="26" t="s">
        <v>1325</v>
      </c>
      <c r="F85" s="1" t="s">
        <v>1881</v>
      </c>
      <c r="G85" t="s">
        <v>3577</v>
      </c>
      <c r="H85" s="49" t="s">
        <v>3577</v>
      </c>
      <c r="I85" s="49"/>
      <c r="J85" s="50" t="str">
        <f t="shared" si="6"/>
        <v>SunStat_Min []</v>
      </c>
      <c r="K85" s="49"/>
      <c r="L85" s="51"/>
      <c r="M85" s="51"/>
      <c r="N85" s="51"/>
      <c r="O85" s="51"/>
      <c r="P85" s="1"/>
      <c r="Q85" s="46"/>
      <c r="R85" s="46"/>
      <c r="S85" s="46"/>
      <c r="T85" s="46"/>
      <c r="U85" s="46"/>
      <c r="V85"/>
      <c r="W85"/>
      <c r="X85"/>
      <c r="Y85"/>
      <c r="Z85"/>
      <c r="AA85"/>
      <c r="AB85"/>
      <c r="AC85"/>
      <c r="AD85"/>
      <c r="AE85"/>
      <c r="AH85" s="1" t="s">
        <v>3316</v>
      </c>
      <c r="AI85" s="21" t="s">
        <v>3262</v>
      </c>
      <c r="AJ85" s="21" t="s">
        <v>3263</v>
      </c>
      <c r="AK85" s="21" t="s">
        <v>3258</v>
      </c>
      <c r="AL85"/>
      <c r="AM85"/>
      <c r="AN85"/>
      <c r="AO85"/>
      <c r="AP85"/>
      <c r="AQ85"/>
      <c r="AR85"/>
      <c r="AS85"/>
      <c r="AT85"/>
    </row>
    <row r="86" spans="1:46" x14ac:dyDescent="0.3">
      <c r="A86" s="18" t="s">
        <v>4594</v>
      </c>
      <c r="B86" s="18">
        <v>2.1</v>
      </c>
      <c r="C86" s="19">
        <v>41016.618055555555</v>
      </c>
      <c r="E86" s="1" t="s">
        <v>1325</v>
      </c>
      <c r="F86" s="1" t="s">
        <v>1881</v>
      </c>
      <c r="G86" s="1" t="s">
        <v>3633</v>
      </c>
      <c r="H86" s="49" t="s">
        <v>1712</v>
      </c>
      <c r="I86" s="49" t="s">
        <v>15</v>
      </c>
      <c r="J86" s="50" t="str">
        <f t="shared" si="6"/>
        <v>Trad_pyr [degC]</v>
      </c>
      <c r="K86" s="52" t="s">
        <v>4641</v>
      </c>
      <c r="L86" s="51" t="s">
        <v>4305</v>
      </c>
      <c r="M86" s="51" t="s">
        <v>4403</v>
      </c>
      <c r="N86" s="51"/>
      <c r="O86" s="51" t="s">
        <v>4433</v>
      </c>
      <c r="P86" s="50" t="s">
        <v>4543</v>
      </c>
      <c r="Q86" s="51"/>
      <c r="R86" s="51" t="s">
        <v>4436</v>
      </c>
      <c r="S86" s="51"/>
      <c r="T86" s="46"/>
      <c r="U86" s="46"/>
      <c r="V86" s="1">
        <v>-35</v>
      </c>
      <c r="W86" s="1">
        <v>50</v>
      </c>
      <c r="X86"/>
      <c r="Y86"/>
      <c r="Z86" s="18" t="s">
        <v>169</v>
      </c>
      <c r="AA86" t="s">
        <v>2596</v>
      </c>
      <c r="AF86">
        <v>20</v>
      </c>
      <c r="AG86">
        <v>50</v>
      </c>
      <c r="AH86" s="1" t="s">
        <v>3316</v>
      </c>
      <c r="AI86" s="21" t="s">
        <v>3262</v>
      </c>
      <c r="AJ86" s="21" t="s">
        <v>3263</v>
      </c>
      <c r="AK86" s="21" t="s">
        <v>3258</v>
      </c>
      <c r="AL86" s="1" t="s">
        <v>3633</v>
      </c>
    </row>
    <row r="87" spans="1:46" x14ac:dyDescent="0.3">
      <c r="A87" s="1" t="s">
        <v>1365</v>
      </c>
      <c r="B87" s="50">
        <v>2.1</v>
      </c>
      <c r="C87" s="53">
        <v>41051.451388888891</v>
      </c>
      <c r="E87" s="1" t="s">
        <v>1346</v>
      </c>
      <c r="F87" s="1" t="s">
        <v>1882</v>
      </c>
      <c r="G87" t="s">
        <v>1497</v>
      </c>
      <c r="H87" t="s">
        <v>2596</v>
      </c>
      <c r="I87" t="s">
        <v>15</v>
      </c>
      <c r="J87" s="1" t="str">
        <f t="shared" si="6"/>
        <v>Trad_W [degC]</v>
      </c>
      <c r="K87" t="s">
        <v>4501</v>
      </c>
      <c r="L87" s="46" t="s">
        <v>4957</v>
      </c>
      <c r="M87" s="51" t="s">
        <v>4403</v>
      </c>
      <c r="N87" s="51"/>
      <c r="O87" s="51" t="s">
        <v>4433</v>
      </c>
      <c r="P87" s="50" t="s">
        <v>4543</v>
      </c>
      <c r="Q87" s="51"/>
      <c r="R87" s="51"/>
      <c r="S87" s="51"/>
      <c r="T87" s="46"/>
      <c r="U87" s="46"/>
      <c r="V87" s="1">
        <v>-35</v>
      </c>
      <c r="W87" s="1">
        <v>50</v>
      </c>
      <c r="X87"/>
      <c r="Y87"/>
      <c r="Z87"/>
      <c r="AA87" t="s">
        <v>1712</v>
      </c>
      <c r="AF87">
        <v>20</v>
      </c>
      <c r="AG87">
        <v>50</v>
      </c>
      <c r="AH87" s="1" t="s">
        <v>3316</v>
      </c>
      <c r="AI87" s="21" t="s">
        <v>3262</v>
      </c>
      <c r="AJ87" s="21" t="s">
        <v>3263</v>
      </c>
      <c r="AK87" s="21" t="s">
        <v>3258</v>
      </c>
    </row>
    <row r="88" spans="1:46" x14ac:dyDescent="0.3">
      <c r="A88" s="1" t="s">
        <v>1376</v>
      </c>
      <c r="B88" s="18">
        <v>2</v>
      </c>
      <c r="C88" s="19">
        <v>41016.618055555555</v>
      </c>
      <c r="E88" s="1" t="s">
        <v>1346</v>
      </c>
      <c r="F88" s="1" t="s">
        <v>1882</v>
      </c>
      <c r="G88" s="1" t="s">
        <v>3633</v>
      </c>
      <c r="H88" t="s">
        <v>3330</v>
      </c>
      <c r="I88" t="s">
        <v>10</v>
      </c>
      <c r="J88" s="1" t="str">
        <f t="shared" si="6"/>
        <v>VPact [hPa]</v>
      </c>
      <c r="K88" t="s">
        <v>4245</v>
      </c>
      <c r="L88" s="46" t="s">
        <v>4957</v>
      </c>
      <c r="M88" s="46" t="s">
        <v>4403</v>
      </c>
      <c r="N88" s="46"/>
      <c r="O88" s="46" t="s">
        <v>4524</v>
      </c>
      <c r="P88" s="1" t="s">
        <v>4543</v>
      </c>
      <c r="Q88" s="46"/>
      <c r="R88" s="46" t="s">
        <v>4525</v>
      </c>
      <c r="S88" s="46"/>
      <c r="T88" s="46"/>
      <c r="U88" s="46"/>
      <c r="V88"/>
      <c r="W88"/>
      <c r="X88"/>
      <c r="Y88"/>
      <c r="Z88" s="26" t="s">
        <v>3853</v>
      </c>
      <c r="AA88"/>
      <c r="AH88" s="1" t="s">
        <v>3316</v>
      </c>
      <c r="AI88" s="21" t="s">
        <v>3262</v>
      </c>
      <c r="AJ88" s="21" t="s">
        <v>3263</v>
      </c>
      <c r="AK88" s="21" t="s">
        <v>3258</v>
      </c>
      <c r="AL88" s="1" t="s">
        <v>3633</v>
      </c>
    </row>
    <row r="89" spans="1:46" x14ac:dyDescent="0.3">
      <c r="A89" s="1" t="s">
        <v>1377</v>
      </c>
      <c r="B89" s="18">
        <v>2</v>
      </c>
      <c r="C89" s="19">
        <v>41016.618055555555</v>
      </c>
      <c r="E89" s="1" t="s">
        <v>1346</v>
      </c>
      <c r="F89" s="1" t="s">
        <v>1882</v>
      </c>
      <c r="G89" s="1" t="s">
        <v>3633</v>
      </c>
      <c r="H89" t="s">
        <v>3331</v>
      </c>
      <c r="I89" t="s">
        <v>10</v>
      </c>
      <c r="J89" s="1" t="str">
        <f t="shared" si="6"/>
        <v>VPdef [hPa]</v>
      </c>
      <c r="K89" t="s">
        <v>4246</v>
      </c>
      <c r="L89" s="46" t="s">
        <v>4957</v>
      </c>
      <c r="M89" s="46" t="s">
        <v>4403</v>
      </c>
      <c r="N89" s="46"/>
      <c r="O89" s="46" t="s">
        <v>4524</v>
      </c>
      <c r="P89" s="1" t="s">
        <v>4543</v>
      </c>
      <c r="Q89" s="46"/>
      <c r="R89" s="46" t="s">
        <v>4526</v>
      </c>
      <c r="S89" s="46"/>
      <c r="T89" s="46"/>
      <c r="U89" s="46"/>
      <c r="V89">
        <v>0</v>
      </c>
      <c r="W89"/>
      <c r="X89"/>
      <c r="Y89"/>
      <c r="Z89" s="26" t="s">
        <v>3853</v>
      </c>
      <c r="AA89"/>
      <c r="AF89">
        <v>20</v>
      </c>
      <c r="AG89">
        <v>50</v>
      </c>
      <c r="AH89" s="1" t="s">
        <v>3316</v>
      </c>
      <c r="AI89" s="21" t="s">
        <v>3262</v>
      </c>
      <c r="AJ89" s="21" t="s">
        <v>3263</v>
      </c>
      <c r="AK89" s="21" t="s">
        <v>3258</v>
      </c>
      <c r="AL89" s="1" t="s">
        <v>3633</v>
      </c>
    </row>
    <row r="90" spans="1:46" x14ac:dyDescent="0.3">
      <c r="A90" s="18" t="s">
        <v>2638</v>
      </c>
      <c r="B90" s="18">
        <v>2</v>
      </c>
      <c r="C90" s="19">
        <v>41016.618055555555</v>
      </c>
      <c r="E90" s="1" t="s">
        <v>1346</v>
      </c>
      <c r="F90" s="1" t="s">
        <v>1882</v>
      </c>
      <c r="G90" s="1" t="s">
        <v>3633</v>
      </c>
      <c r="H90" t="s">
        <v>3473</v>
      </c>
      <c r="I90" t="s">
        <v>10</v>
      </c>
      <c r="J90" s="1" t="str">
        <f t="shared" si="6"/>
        <v>VPmax [hPa]</v>
      </c>
      <c r="K90" t="s">
        <v>4247</v>
      </c>
      <c r="L90" s="46" t="s">
        <v>4957</v>
      </c>
      <c r="M90" s="46" t="s">
        <v>4403</v>
      </c>
      <c r="N90" s="46"/>
      <c r="O90" s="46" t="s">
        <v>4524</v>
      </c>
      <c r="P90" s="1" t="s">
        <v>4543</v>
      </c>
      <c r="Q90" s="46"/>
      <c r="R90" s="46" t="s">
        <v>4527</v>
      </c>
      <c r="S90" s="46"/>
      <c r="T90" s="46"/>
      <c r="U90" s="46"/>
      <c r="V90"/>
      <c r="W90"/>
      <c r="X90"/>
      <c r="Y90"/>
      <c r="Z90" s="1" t="s">
        <v>3854</v>
      </c>
      <c r="AA90"/>
      <c r="AF90">
        <v>20</v>
      </c>
      <c r="AG90">
        <v>50</v>
      </c>
      <c r="AH90" s="1" t="s">
        <v>3316</v>
      </c>
      <c r="AI90" s="21" t="s">
        <v>3262</v>
      </c>
      <c r="AJ90" s="21" t="s">
        <v>3263</v>
      </c>
      <c r="AK90" s="21" t="s">
        <v>3258</v>
      </c>
      <c r="AL90" s="1" t="s">
        <v>3633</v>
      </c>
    </row>
    <row r="91" spans="1:46" x14ac:dyDescent="0.3">
      <c r="A91" s="1" t="s">
        <v>2671</v>
      </c>
      <c r="B91" s="50">
        <v>2.1</v>
      </c>
      <c r="C91" s="53">
        <v>41022.611111111109</v>
      </c>
      <c r="E91" s="1" t="s">
        <v>1346</v>
      </c>
      <c r="F91" s="1" t="s">
        <v>1882</v>
      </c>
      <c r="G91" s="1" t="s">
        <v>3633</v>
      </c>
      <c r="H91" t="s">
        <v>3474</v>
      </c>
      <c r="I91" t="s">
        <v>411</v>
      </c>
      <c r="J91" s="1" t="str">
        <f t="shared" si="6"/>
        <v>WD [deg]</v>
      </c>
      <c r="K91" t="s">
        <v>4502</v>
      </c>
      <c r="L91" s="46" t="s">
        <v>4957</v>
      </c>
      <c r="M91" s="51" t="s">
        <v>4403</v>
      </c>
      <c r="N91" s="51"/>
      <c r="O91" s="51" t="s">
        <v>4528</v>
      </c>
      <c r="P91" s="50" t="s">
        <v>4543</v>
      </c>
      <c r="Q91" s="51"/>
      <c r="R91" s="51"/>
      <c r="S91" s="51"/>
      <c r="T91" s="46"/>
      <c r="U91" s="1" t="s">
        <v>4654</v>
      </c>
      <c r="V91">
        <v>0</v>
      </c>
      <c r="W91">
        <v>360</v>
      </c>
      <c r="X91"/>
      <c r="Y91"/>
      <c r="Z91" t="s">
        <v>3301</v>
      </c>
      <c r="AA91"/>
      <c r="AF91">
        <v>20</v>
      </c>
      <c r="AG91">
        <v>50</v>
      </c>
      <c r="AH91" s="1" t="s">
        <v>3316</v>
      </c>
      <c r="AI91" s="21" t="s">
        <v>3262</v>
      </c>
      <c r="AJ91" s="21" t="s">
        <v>3263</v>
      </c>
      <c r="AK91" s="21" t="s">
        <v>3258</v>
      </c>
      <c r="AL91" s="1" t="s">
        <v>3633</v>
      </c>
    </row>
    <row r="92" spans="1:46" x14ac:dyDescent="0.3">
      <c r="A92" s="1" t="s">
        <v>2670</v>
      </c>
      <c r="B92" s="50">
        <v>2.1</v>
      </c>
      <c r="C92" s="53">
        <v>41022.611111111109</v>
      </c>
      <c r="E92" s="1" t="s">
        <v>1346</v>
      </c>
      <c r="F92" s="1" t="s">
        <v>1882</v>
      </c>
      <c r="G92" s="1" t="s">
        <v>3633</v>
      </c>
      <c r="H92" t="s">
        <v>3635</v>
      </c>
      <c r="I92" t="s">
        <v>434</v>
      </c>
      <c r="J92" s="1" t="str">
        <f t="shared" si="6"/>
        <v>WS [m/s]</v>
      </c>
      <c r="K92" t="s">
        <v>4503</v>
      </c>
      <c r="L92" s="46" t="s">
        <v>4957</v>
      </c>
      <c r="M92" s="51" t="s">
        <v>4403</v>
      </c>
      <c r="N92" s="51"/>
      <c r="O92" s="51" t="s">
        <v>4430</v>
      </c>
      <c r="P92" s="50" t="s">
        <v>4543</v>
      </c>
      <c r="Q92" s="51"/>
      <c r="R92" s="51"/>
      <c r="S92" s="51"/>
      <c r="T92" s="46"/>
      <c r="U92" s="1" t="s">
        <v>4653</v>
      </c>
      <c r="V92">
        <v>0</v>
      </c>
      <c r="W92">
        <v>60</v>
      </c>
      <c r="X92"/>
      <c r="Y92"/>
      <c r="Z92" t="s">
        <v>3301</v>
      </c>
      <c r="AA92"/>
      <c r="AF92">
        <v>20</v>
      </c>
      <c r="AG92">
        <v>50</v>
      </c>
      <c r="AH92" s="1" t="s">
        <v>3316</v>
      </c>
      <c r="AI92" s="21" t="s">
        <v>3262</v>
      </c>
      <c r="AJ92" s="21" t="s">
        <v>3263</v>
      </c>
      <c r="AK92" s="21" t="s">
        <v>3258</v>
      </c>
      <c r="AL92" s="1" t="s">
        <v>3633</v>
      </c>
    </row>
    <row r="93" spans="1:46" ht="40.200000000000003" x14ac:dyDescent="0.3">
      <c r="A93" s="1" t="s">
        <v>1362</v>
      </c>
      <c r="B93" s="50">
        <v>2.1</v>
      </c>
      <c r="C93" s="53">
        <v>41022.611111111109</v>
      </c>
      <c r="E93" s="1" t="s">
        <v>1346</v>
      </c>
      <c r="F93" s="1" t="s">
        <v>1882</v>
      </c>
      <c r="G93" t="s">
        <v>1697</v>
      </c>
      <c r="H93" t="s">
        <v>1697</v>
      </c>
      <c r="I93" t="s">
        <v>434</v>
      </c>
      <c r="J93" s="1" t="str">
        <f t="shared" si="6"/>
        <v>CSATx [m/s]</v>
      </c>
      <c r="K93" t="s">
        <v>4504</v>
      </c>
      <c r="L93" s="46" t="s">
        <v>4957</v>
      </c>
      <c r="M93" s="51" t="s">
        <v>4403</v>
      </c>
      <c r="N93" s="51"/>
      <c r="O93" s="51" t="s">
        <v>4430</v>
      </c>
      <c r="P93" s="50" t="s">
        <v>4543</v>
      </c>
      <c r="Q93" s="51"/>
      <c r="R93" s="51" t="s">
        <v>4514</v>
      </c>
      <c r="S93" s="51"/>
      <c r="T93" s="46"/>
      <c r="U93" s="46"/>
      <c r="V93" s="3">
        <v>-50</v>
      </c>
      <c r="W93" s="3">
        <v>50</v>
      </c>
      <c r="X93"/>
      <c r="Y93"/>
      <c r="Z93" t="s">
        <v>3640</v>
      </c>
      <c r="AA93"/>
      <c r="AH93" s="1" t="s">
        <v>3316</v>
      </c>
      <c r="AI93" s="21" t="s">
        <v>3262</v>
      </c>
      <c r="AJ93" s="21" t="s">
        <v>3263</v>
      </c>
      <c r="AK93" s="21" t="s">
        <v>3258</v>
      </c>
      <c r="AL93" s="21" t="s">
        <v>3637</v>
      </c>
      <c r="AM93" s="1" t="s">
        <v>6907</v>
      </c>
      <c r="AN93" s="197" t="s">
        <v>6914</v>
      </c>
    </row>
    <row r="94" spans="1:46" ht="40.200000000000003" x14ac:dyDescent="0.3">
      <c r="A94" s="1" t="s">
        <v>1363</v>
      </c>
      <c r="B94" s="50">
        <v>2.1</v>
      </c>
      <c r="C94" s="53">
        <v>41022.611111111109</v>
      </c>
      <c r="E94" s="1" t="s">
        <v>1346</v>
      </c>
      <c r="F94" s="1" t="s">
        <v>1882</v>
      </c>
      <c r="G94" t="s">
        <v>1698</v>
      </c>
      <c r="H94" t="s">
        <v>1698</v>
      </c>
      <c r="I94" t="s">
        <v>434</v>
      </c>
      <c r="J94" s="1" t="str">
        <f t="shared" si="6"/>
        <v>CSATy [m/s]</v>
      </c>
      <c r="K94" t="s">
        <v>4505</v>
      </c>
      <c r="L94" s="46" t="s">
        <v>4957</v>
      </c>
      <c r="M94" s="51" t="s">
        <v>4403</v>
      </c>
      <c r="N94" s="51"/>
      <c r="O94" s="51" t="s">
        <v>4430</v>
      </c>
      <c r="P94" s="50" t="s">
        <v>4543</v>
      </c>
      <c r="Q94" s="51"/>
      <c r="R94" s="51" t="s">
        <v>4515</v>
      </c>
      <c r="S94" s="51"/>
      <c r="T94" s="46"/>
      <c r="U94" s="46"/>
      <c r="V94" s="3">
        <v>-50</v>
      </c>
      <c r="W94" s="3">
        <v>50</v>
      </c>
      <c r="X94"/>
      <c r="Y94"/>
      <c r="Z94" t="s">
        <v>3640</v>
      </c>
      <c r="AA94"/>
      <c r="AH94" s="1" t="s">
        <v>3316</v>
      </c>
      <c r="AI94" s="21" t="s">
        <v>3262</v>
      </c>
      <c r="AJ94" s="21" t="s">
        <v>3263</v>
      </c>
      <c r="AK94" s="21" t="s">
        <v>3258</v>
      </c>
      <c r="AL94" s="21" t="s">
        <v>3637</v>
      </c>
      <c r="AM94" s="1" t="s">
        <v>6908</v>
      </c>
      <c r="AN94" s="197" t="s">
        <v>6914</v>
      </c>
    </row>
    <row r="95" spans="1:46" x14ac:dyDescent="0.3">
      <c r="A95" t="s">
        <v>6912</v>
      </c>
      <c r="B95" s="50">
        <v>2.1</v>
      </c>
      <c r="C95" s="19">
        <v>43489.423611111109</v>
      </c>
      <c r="E95" s="1" t="s">
        <v>1346</v>
      </c>
      <c r="F95" s="1" t="s">
        <v>1882</v>
      </c>
      <c r="G95" t="s">
        <v>5361</v>
      </c>
      <c r="H95" t="s">
        <v>5368</v>
      </c>
      <c r="I95" t="s">
        <v>434</v>
      </c>
      <c r="J95" s="1" t="str">
        <f t="shared" si="6"/>
        <v>CSATx_std [m/s]</v>
      </c>
      <c r="K95"/>
      <c r="L95" s="46"/>
      <c r="M95" s="51"/>
      <c r="N95" s="51"/>
      <c r="O95" s="51"/>
      <c r="P95" s="50"/>
      <c r="Q95" s="51"/>
      <c r="R95" s="51"/>
      <c r="S95" s="51"/>
      <c r="T95" s="46"/>
      <c r="U95" s="46"/>
      <c r="V95" s="3"/>
      <c r="W95" s="3"/>
      <c r="X95"/>
      <c r="Y95"/>
      <c r="Z95" t="s">
        <v>3640</v>
      </c>
      <c r="AA95"/>
      <c r="AH95" s="1" t="s">
        <v>3316</v>
      </c>
      <c r="AI95" s="21" t="s">
        <v>3262</v>
      </c>
      <c r="AJ95" s="21" t="s">
        <v>3263</v>
      </c>
      <c r="AK95" s="21"/>
      <c r="AL95" s="21"/>
    </row>
    <row r="96" spans="1:46" x14ac:dyDescent="0.3">
      <c r="A96" t="s">
        <v>6913</v>
      </c>
      <c r="B96" s="50">
        <v>2.1</v>
      </c>
      <c r="C96" s="19">
        <v>43489.423611111109</v>
      </c>
      <c r="E96" s="1" t="s">
        <v>1346</v>
      </c>
      <c r="F96" s="1" t="s">
        <v>1882</v>
      </c>
      <c r="G96" t="s">
        <v>5362</v>
      </c>
      <c r="H96" t="s">
        <v>5369</v>
      </c>
      <c r="I96" t="s">
        <v>434</v>
      </c>
      <c r="J96" s="1" t="str">
        <f t="shared" si="6"/>
        <v>CSATy_std [m/s]</v>
      </c>
      <c r="K96"/>
      <c r="L96" s="46"/>
      <c r="M96" s="51"/>
      <c r="N96" s="51"/>
      <c r="O96" s="51"/>
      <c r="P96" s="50"/>
      <c r="Q96" s="51"/>
      <c r="R96" s="51"/>
      <c r="S96" s="51"/>
      <c r="T96" s="46"/>
      <c r="U96" s="46"/>
      <c r="V96" s="3"/>
      <c r="W96" s="3"/>
      <c r="X96"/>
      <c r="Y96"/>
      <c r="Z96" t="s">
        <v>3640</v>
      </c>
      <c r="AA96"/>
      <c r="AH96" s="1" t="s">
        <v>3316</v>
      </c>
      <c r="AI96" s="21" t="s">
        <v>3262</v>
      </c>
      <c r="AJ96" s="21" t="s">
        <v>3263</v>
      </c>
      <c r="AK96" s="21"/>
      <c r="AL96" s="21"/>
    </row>
    <row r="97" spans="1:50" x14ac:dyDescent="0.3">
      <c r="A97" s="1" t="s">
        <v>4311</v>
      </c>
      <c r="C97" s="19">
        <v>41016.618055555555</v>
      </c>
      <c r="D97" s="7">
        <v>41025.486111111109</v>
      </c>
      <c r="E97" s="1" t="s">
        <v>1325</v>
      </c>
      <c r="F97" s="1" t="s">
        <v>1881</v>
      </c>
      <c r="G97" t="s">
        <v>4310</v>
      </c>
      <c r="H97" s="50" t="s">
        <v>3494</v>
      </c>
      <c r="I97" s="50" t="s">
        <v>15</v>
      </c>
      <c r="J97" s="50" t="str">
        <f t="shared" si="6"/>
        <v>nothing [degC]</v>
      </c>
      <c r="K97" s="50"/>
      <c r="L97" s="51"/>
      <c r="M97" s="51"/>
      <c r="N97" s="51"/>
      <c r="O97" s="46"/>
      <c r="P97" s="1"/>
      <c r="Q97" s="46"/>
      <c r="R97" s="46"/>
      <c r="S97" s="46"/>
      <c r="T97" s="46"/>
      <c r="U97" s="46"/>
      <c r="AH97" s="1" t="s">
        <v>3316</v>
      </c>
      <c r="AI97" s="21" t="s">
        <v>3262</v>
      </c>
      <c r="AJ97" s="21" t="s">
        <v>3263</v>
      </c>
      <c r="AK97" s="21" t="s">
        <v>3258</v>
      </c>
    </row>
    <row r="98" spans="1:50" x14ac:dyDescent="0.3">
      <c r="A98" s="1" t="s">
        <v>4313</v>
      </c>
      <c r="C98" s="7">
        <v>41044.451388888891</v>
      </c>
      <c r="D98" s="7">
        <v>41051.4375</v>
      </c>
      <c r="E98" s="1" t="s">
        <v>1325</v>
      </c>
      <c r="F98" s="1" t="s">
        <v>1881</v>
      </c>
      <c r="G98" t="s">
        <v>4312</v>
      </c>
      <c r="H98" s="50" t="s">
        <v>3576</v>
      </c>
      <c r="I98" s="49"/>
      <c r="J98" s="50" t="str">
        <f t="shared" si="6"/>
        <v>anonym []</v>
      </c>
      <c r="K98" s="50"/>
      <c r="L98" s="51"/>
      <c r="M98" s="51"/>
      <c r="N98" s="51"/>
      <c r="O98" s="46"/>
      <c r="P98" s="1"/>
      <c r="Q98" s="46"/>
      <c r="R98" s="46"/>
      <c r="S98" s="46"/>
      <c r="T98" s="46"/>
      <c r="U98" s="46"/>
      <c r="AH98" s="1" t="s">
        <v>3316</v>
      </c>
      <c r="AI98" s="21" t="s">
        <v>3262</v>
      </c>
      <c r="AJ98" s="21" t="s">
        <v>3263</v>
      </c>
      <c r="AK98" s="21" t="s">
        <v>3258</v>
      </c>
    </row>
    <row r="99" spans="1:50" x14ac:dyDescent="0.3">
      <c r="A99" s="1" t="s">
        <v>1368</v>
      </c>
      <c r="B99" s="50">
        <v>0.2</v>
      </c>
      <c r="C99" s="53">
        <v>41841.694444444445</v>
      </c>
      <c r="E99" s="1" t="s">
        <v>1346</v>
      </c>
      <c r="F99" s="1" t="s">
        <v>1882</v>
      </c>
      <c r="G99" t="s">
        <v>1369</v>
      </c>
      <c r="H99" t="s">
        <v>3541</v>
      </c>
      <c r="I99" t="s">
        <v>1706</v>
      </c>
      <c r="J99" s="1" t="str">
        <f t="shared" ref="J99:J104" si="7">CONCATENATE(H99," [",I99,"]")</f>
        <v>EC020_CS650 [dS/m]</v>
      </c>
      <c r="K99" s="1" t="s">
        <v>4513</v>
      </c>
      <c r="L99" s="46" t="s">
        <v>4957</v>
      </c>
      <c r="M99" s="51" t="s">
        <v>4434</v>
      </c>
      <c r="N99" s="51" t="s">
        <v>4589</v>
      </c>
      <c r="O99" s="51" t="s">
        <v>4506</v>
      </c>
      <c r="P99" s="50" t="s">
        <v>4543</v>
      </c>
      <c r="Q99" s="51"/>
      <c r="R99" s="51" t="s">
        <v>4452</v>
      </c>
      <c r="S99" s="51"/>
      <c r="T99" s="46"/>
      <c r="U99" s="46"/>
      <c r="V99"/>
      <c r="W99"/>
      <c r="X99"/>
      <c r="Y99"/>
      <c r="Z99"/>
      <c r="AA99"/>
      <c r="AH99" s="1" t="s">
        <v>3316</v>
      </c>
      <c r="AI99" s="21" t="s">
        <v>3262</v>
      </c>
      <c r="AJ99" s="21" t="s">
        <v>3263</v>
      </c>
      <c r="AK99" s="21" t="s">
        <v>3258</v>
      </c>
    </row>
    <row r="100" spans="1:50" x14ac:dyDescent="0.3">
      <c r="A100" s="1" t="s">
        <v>1372</v>
      </c>
      <c r="B100" s="50">
        <v>0.2</v>
      </c>
      <c r="C100" s="53">
        <v>41841.694444444445</v>
      </c>
      <c r="E100" s="1" t="s">
        <v>1346</v>
      </c>
      <c r="F100" s="1" t="s">
        <v>1882</v>
      </c>
      <c r="G100" t="s">
        <v>1373</v>
      </c>
      <c r="H100" t="s">
        <v>1702</v>
      </c>
      <c r="I100"/>
      <c r="J100" s="1" t="str">
        <f t="shared" si="7"/>
        <v>Perm20_CS650 []</v>
      </c>
      <c r="K100" s="1" t="s">
        <v>4512</v>
      </c>
      <c r="L100" s="46" t="s">
        <v>4957</v>
      </c>
      <c r="M100" s="51" t="s">
        <v>4421</v>
      </c>
      <c r="N100" s="51"/>
      <c r="O100" s="51" t="s">
        <v>4507</v>
      </c>
      <c r="P100" s="50" t="s">
        <v>4543</v>
      </c>
      <c r="Q100" s="51"/>
      <c r="R100" s="51" t="s">
        <v>4452</v>
      </c>
      <c r="S100" s="51"/>
      <c r="T100" s="46"/>
      <c r="U100" s="46"/>
      <c r="V100"/>
      <c r="W100"/>
      <c r="X100"/>
      <c r="Y100"/>
      <c r="Z100"/>
      <c r="AA100"/>
      <c r="AH100" s="1" t="s">
        <v>3316</v>
      </c>
      <c r="AI100" s="21" t="s">
        <v>3262</v>
      </c>
      <c r="AJ100" s="21" t="s">
        <v>3263</v>
      </c>
      <c r="AK100" s="21" t="s">
        <v>3258</v>
      </c>
    </row>
    <row r="101" spans="1:50" x14ac:dyDescent="0.3">
      <c r="A101" s="1" t="s">
        <v>4451</v>
      </c>
      <c r="B101" s="50">
        <v>0.2</v>
      </c>
      <c r="C101" s="53">
        <v>41841.694444444445</v>
      </c>
      <c r="E101" s="1" t="s">
        <v>1346</v>
      </c>
      <c r="F101" s="1" t="s">
        <v>1882</v>
      </c>
      <c r="G101" t="s">
        <v>1703</v>
      </c>
      <c r="H101" t="s">
        <v>1704</v>
      </c>
      <c r="I101" t="s">
        <v>1707</v>
      </c>
      <c r="J101" s="1" t="str">
        <f t="shared" si="7"/>
        <v>Pa20_CS650 [uSec]</v>
      </c>
      <c r="K101" s="1" t="s">
        <v>4511</v>
      </c>
      <c r="L101" s="46" t="s">
        <v>4957</v>
      </c>
      <c r="M101" s="51" t="s">
        <v>4421</v>
      </c>
      <c r="N101" s="51"/>
      <c r="O101" s="51" t="s">
        <v>4508</v>
      </c>
      <c r="P101" s="50" t="s">
        <v>4543</v>
      </c>
      <c r="Q101" s="51"/>
      <c r="R101" s="51" t="s">
        <v>4452</v>
      </c>
      <c r="S101" s="51"/>
      <c r="T101" s="46"/>
      <c r="U101" s="46"/>
      <c r="V101"/>
      <c r="W101"/>
      <c r="X101"/>
      <c r="Y101"/>
      <c r="Z101"/>
      <c r="AA101"/>
      <c r="AH101" s="1" t="s">
        <v>3316</v>
      </c>
      <c r="AI101" s="21" t="s">
        <v>3262</v>
      </c>
      <c r="AJ101" s="21" t="s">
        <v>3263</v>
      </c>
      <c r="AK101" s="21" t="s">
        <v>3258</v>
      </c>
    </row>
    <row r="102" spans="1:50" x14ac:dyDescent="0.3">
      <c r="A102" s="1" t="s">
        <v>1374</v>
      </c>
      <c r="B102" s="50">
        <v>0.2</v>
      </c>
      <c r="C102" s="53">
        <v>41841.694444444445</v>
      </c>
      <c r="E102" s="1" t="s">
        <v>1346</v>
      </c>
      <c r="F102" s="1" t="s">
        <v>1882</v>
      </c>
      <c r="G102" t="s">
        <v>1375</v>
      </c>
      <c r="H102" t="s">
        <v>1705</v>
      </c>
      <c r="I102" t="s">
        <v>1707</v>
      </c>
      <c r="J102" s="1" t="str">
        <f t="shared" si="7"/>
        <v>VR20_CS650 [uSec]</v>
      </c>
      <c r="K102" s="1" t="s">
        <v>4510</v>
      </c>
      <c r="L102" s="46" t="s">
        <v>4957</v>
      </c>
      <c r="M102" s="51" t="s">
        <v>4421</v>
      </c>
      <c r="N102" s="51"/>
      <c r="O102" s="51" t="s">
        <v>4509</v>
      </c>
      <c r="P102" s="50" t="s">
        <v>4543</v>
      </c>
      <c r="Q102" s="46"/>
      <c r="R102" s="46" t="s">
        <v>4452</v>
      </c>
      <c r="S102" s="46"/>
      <c r="T102" s="46"/>
      <c r="U102" s="46"/>
      <c r="V102"/>
      <c r="W102"/>
      <c r="X102"/>
      <c r="Y102"/>
      <c r="Z102"/>
      <c r="AA102"/>
      <c r="AH102" s="1" t="s">
        <v>3316</v>
      </c>
      <c r="AI102" s="21" t="s">
        <v>3262</v>
      </c>
      <c r="AJ102" s="21" t="s">
        <v>3263</v>
      </c>
      <c r="AK102" s="21" t="s">
        <v>3258</v>
      </c>
    </row>
    <row r="103" spans="1:50" x14ac:dyDescent="0.3">
      <c r="A103" s="1" t="s">
        <v>3532</v>
      </c>
      <c r="B103" s="50">
        <v>2.1</v>
      </c>
      <c r="C103" s="55">
        <v>41022.611111111109</v>
      </c>
      <c r="D103" s="53">
        <v>41032.375</v>
      </c>
      <c r="E103" s="1" t="s">
        <v>1346</v>
      </c>
      <c r="F103" s="1" t="s">
        <v>1882</v>
      </c>
      <c r="G103" s="1" t="s">
        <v>3495</v>
      </c>
      <c r="H103" s="1" t="s">
        <v>3495</v>
      </c>
      <c r="I103"/>
      <c r="J103" s="1" t="str">
        <f t="shared" si="7"/>
        <v>CSATz []</v>
      </c>
      <c r="K103" t="s">
        <v>4516</v>
      </c>
      <c r="L103" s="46" t="s">
        <v>4957</v>
      </c>
      <c r="M103" s="51" t="s">
        <v>4403</v>
      </c>
      <c r="N103" s="51"/>
      <c r="O103" s="51" t="s">
        <v>4430</v>
      </c>
      <c r="P103" s="50" t="s">
        <v>4543</v>
      </c>
      <c r="Q103" s="51"/>
      <c r="R103" s="51" t="s">
        <v>4517</v>
      </c>
      <c r="S103" s="51"/>
      <c r="T103" s="46"/>
      <c r="U103" s="46"/>
      <c r="V103" s="3">
        <v>-15</v>
      </c>
      <c r="W103" s="3">
        <v>15</v>
      </c>
      <c r="AH103" s="1" t="s">
        <v>3316</v>
      </c>
      <c r="AI103" s="21" t="s">
        <v>3262</v>
      </c>
      <c r="AJ103" s="21" t="s">
        <v>3263</v>
      </c>
      <c r="AK103" s="21" t="s">
        <v>3258</v>
      </c>
    </row>
    <row r="104" spans="1:50" x14ac:dyDescent="0.3">
      <c r="A104" s="1" t="s">
        <v>3533</v>
      </c>
      <c r="B104" s="50">
        <v>2.1</v>
      </c>
      <c r="C104" s="55">
        <v>41022.611111111109</v>
      </c>
      <c r="D104" s="53">
        <v>41032.375</v>
      </c>
      <c r="E104" s="1" t="s">
        <v>1346</v>
      </c>
      <c r="F104" s="1" t="s">
        <v>1882</v>
      </c>
      <c r="G104" s="1" t="s">
        <v>3496</v>
      </c>
      <c r="H104" s="1" t="s">
        <v>3496</v>
      </c>
      <c r="I104"/>
      <c r="J104" s="1" t="str">
        <f t="shared" si="7"/>
        <v>CSATc []</v>
      </c>
      <c r="K104" s="1" t="s">
        <v>4518</v>
      </c>
      <c r="L104" s="46" t="s">
        <v>4957</v>
      </c>
      <c r="M104" s="51" t="s">
        <v>4403</v>
      </c>
      <c r="N104" s="51"/>
      <c r="O104" s="51" t="s">
        <v>4519</v>
      </c>
      <c r="P104" s="50" t="s">
        <v>4543</v>
      </c>
      <c r="Q104" s="51"/>
      <c r="R104" s="51"/>
      <c r="S104" s="51"/>
      <c r="T104" s="46"/>
      <c r="U104" s="46"/>
      <c r="V104" s="3"/>
      <c r="W104" s="3"/>
      <c r="AH104" s="1" t="s">
        <v>3316</v>
      </c>
      <c r="AI104" s="21" t="s">
        <v>3262</v>
      </c>
      <c r="AJ104" s="21" t="s">
        <v>3263</v>
      </c>
      <c r="AK104" s="21" t="s">
        <v>3258</v>
      </c>
    </row>
    <row r="105" spans="1:50" x14ac:dyDescent="0.3">
      <c r="C105" s="7"/>
      <c r="D105" s="7"/>
      <c r="G105"/>
      <c r="I105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AI105" s="21"/>
      <c r="AJ105" s="21"/>
      <c r="AK105" s="21"/>
    </row>
    <row r="106" spans="1:50" ht="40.200000000000003" x14ac:dyDescent="0.3">
      <c r="A106" s="1" t="s">
        <v>6700</v>
      </c>
      <c r="B106" s="50">
        <v>0</v>
      </c>
      <c r="C106" s="19"/>
      <c r="E106" s="1" t="s">
        <v>6804</v>
      </c>
      <c r="F106" s="1" t="s">
        <v>6805</v>
      </c>
      <c r="G106" s="1" t="s">
        <v>3633</v>
      </c>
      <c r="H106" s="1" t="s">
        <v>6820</v>
      </c>
      <c r="I106" s="1" t="s">
        <v>130</v>
      </c>
      <c r="J106" s="1" t="str">
        <f t="shared" ref="J106:J111" si="8">CONCATENATE(H106," [",I106,"]")</f>
        <v>SHF01_fin [W/m**2]</v>
      </c>
      <c r="K106" s="47"/>
      <c r="L106" s="46"/>
      <c r="M106" s="51" t="s">
        <v>4421</v>
      </c>
      <c r="N106" s="51"/>
      <c r="O106" s="51" t="s">
        <v>4423</v>
      </c>
      <c r="P106" s="50" t="s">
        <v>4543</v>
      </c>
      <c r="Q106" s="51"/>
      <c r="R106" s="51" t="s">
        <v>4459</v>
      </c>
      <c r="S106" s="51"/>
      <c r="U106" s="26"/>
      <c r="V106" s="1">
        <v>-200</v>
      </c>
      <c r="W106" s="1">
        <v>200</v>
      </c>
      <c r="X106"/>
      <c r="Y106"/>
      <c r="Z106" t="s">
        <v>1516</v>
      </c>
      <c r="AA106" t="s">
        <v>6806</v>
      </c>
      <c r="AF106"/>
      <c r="AG106"/>
      <c r="AH106" s="1" t="s">
        <v>3316</v>
      </c>
      <c r="AI106" s="21" t="s">
        <v>3262</v>
      </c>
      <c r="AJ106" s="21" t="s">
        <v>3263</v>
      </c>
      <c r="AK106" s="21" t="s">
        <v>3258</v>
      </c>
      <c r="AL106" s="21" t="s">
        <v>5941</v>
      </c>
      <c r="AM106" s="21" t="s">
        <v>3664</v>
      </c>
    </row>
    <row r="107" spans="1:50" ht="40.200000000000003" x14ac:dyDescent="0.3">
      <c r="A107" s="1" t="s">
        <v>6807</v>
      </c>
      <c r="B107" s="50">
        <v>0</v>
      </c>
      <c r="C107" s="19"/>
      <c r="E107" s="1" t="s">
        <v>6804</v>
      </c>
      <c r="F107" s="1" t="s">
        <v>6805</v>
      </c>
      <c r="G107" s="1" t="s">
        <v>3633</v>
      </c>
      <c r="H107" s="1" t="s">
        <v>6823</v>
      </c>
      <c r="I107" s="1" t="s">
        <v>130</v>
      </c>
      <c r="J107" s="1" t="str">
        <f t="shared" si="8"/>
        <v>SHF02_fin [W/m**2]</v>
      </c>
      <c r="K107" s="48"/>
      <c r="L107" s="46"/>
      <c r="M107" s="51" t="s">
        <v>4421</v>
      </c>
      <c r="N107" s="51"/>
      <c r="O107" s="51" t="s">
        <v>4423</v>
      </c>
      <c r="P107" s="50" t="s">
        <v>4543</v>
      </c>
      <c r="Q107" s="51"/>
      <c r="R107" s="51" t="s">
        <v>4460</v>
      </c>
      <c r="S107" s="51"/>
      <c r="U107" s="26"/>
      <c r="V107" s="1">
        <v>-200</v>
      </c>
      <c r="W107" s="1">
        <v>200</v>
      </c>
      <c r="X107"/>
      <c r="Y107"/>
      <c r="Z107" t="s">
        <v>1517</v>
      </c>
      <c r="AA107" t="s">
        <v>6808</v>
      </c>
      <c r="AF107"/>
      <c r="AG107"/>
      <c r="AH107" s="1" t="s">
        <v>3316</v>
      </c>
      <c r="AI107" s="21" t="s">
        <v>3262</v>
      </c>
      <c r="AJ107" s="21" t="s">
        <v>3263</v>
      </c>
      <c r="AK107" s="21" t="s">
        <v>3258</v>
      </c>
      <c r="AL107" s="21" t="s">
        <v>5941</v>
      </c>
      <c r="AM107" s="21" t="s">
        <v>3664</v>
      </c>
    </row>
    <row r="108" spans="1:50" ht="40.200000000000003" x14ac:dyDescent="0.3">
      <c r="A108" s="1" t="s">
        <v>6809</v>
      </c>
      <c r="B108" s="50">
        <v>0</v>
      </c>
      <c r="C108" s="19"/>
      <c r="E108" s="1" t="s">
        <v>6804</v>
      </c>
      <c r="F108" s="1" t="s">
        <v>6805</v>
      </c>
      <c r="G108" s="1" t="s">
        <v>3633</v>
      </c>
      <c r="H108" s="1" t="s">
        <v>6704</v>
      </c>
      <c r="I108" s="1" t="s">
        <v>130</v>
      </c>
      <c r="J108" s="1" t="str">
        <f t="shared" si="8"/>
        <v>SHF03_fin [W/m**2]</v>
      </c>
      <c r="K108" s="48"/>
      <c r="L108" s="46"/>
      <c r="M108" s="51" t="s">
        <v>4421</v>
      </c>
      <c r="N108" s="51"/>
      <c r="O108" s="51" t="s">
        <v>4423</v>
      </c>
      <c r="P108" s="50" t="s">
        <v>4543</v>
      </c>
      <c r="Q108" s="51"/>
      <c r="R108" s="51" t="s">
        <v>4461</v>
      </c>
      <c r="S108" s="51"/>
      <c r="U108" s="26"/>
      <c r="V108" s="1">
        <v>-200</v>
      </c>
      <c r="W108" s="1">
        <v>200</v>
      </c>
      <c r="X108"/>
      <c r="Y108"/>
      <c r="Z108" t="s">
        <v>1518</v>
      </c>
      <c r="AA108" t="s">
        <v>6810</v>
      </c>
      <c r="AF108"/>
      <c r="AG108"/>
      <c r="AH108" s="1" t="s">
        <v>3316</v>
      </c>
      <c r="AI108" s="21" t="s">
        <v>3262</v>
      </c>
      <c r="AJ108" s="21" t="s">
        <v>3263</v>
      </c>
      <c r="AK108" s="21" t="s">
        <v>3258</v>
      </c>
      <c r="AL108" s="21" t="s">
        <v>5941</v>
      </c>
      <c r="AM108" s="21" t="s">
        <v>3664</v>
      </c>
    </row>
    <row r="109" spans="1:50" ht="40.200000000000003" x14ac:dyDescent="0.3">
      <c r="A109" s="1" t="s">
        <v>6811</v>
      </c>
      <c r="B109" s="50">
        <v>0</v>
      </c>
      <c r="C109" s="19"/>
      <c r="E109" s="1" t="s">
        <v>6804</v>
      </c>
      <c r="F109" s="1" t="s">
        <v>6805</v>
      </c>
      <c r="G109" s="1" t="s">
        <v>3633</v>
      </c>
      <c r="H109" s="1" t="s">
        <v>6705</v>
      </c>
      <c r="I109" s="1" t="s">
        <v>130</v>
      </c>
      <c r="J109" s="1" t="str">
        <f t="shared" si="8"/>
        <v>SHF04_fin [W/m**2]</v>
      </c>
      <c r="K109" s="48"/>
      <c r="L109" s="46"/>
      <c r="M109" s="51" t="s">
        <v>4421</v>
      </c>
      <c r="N109" s="51"/>
      <c r="O109" s="51" t="s">
        <v>4423</v>
      </c>
      <c r="P109" s="50" t="s">
        <v>4543</v>
      </c>
      <c r="Q109" s="51"/>
      <c r="R109" s="51" t="s">
        <v>4462</v>
      </c>
      <c r="S109" s="51"/>
      <c r="U109" s="26"/>
      <c r="V109" s="1">
        <v>-200</v>
      </c>
      <c r="W109" s="1">
        <v>200</v>
      </c>
      <c r="X109"/>
      <c r="Y109"/>
      <c r="Z109" t="s">
        <v>3255</v>
      </c>
      <c r="AA109" t="s">
        <v>6812</v>
      </c>
      <c r="AF109"/>
      <c r="AG109"/>
      <c r="AH109" s="1" t="s">
        <v>3316</v>
      </c>
      <c r="AI109" s="21" t="s">
        <v>3262</v>
      </c>
      <c r="AJ109" s="21" t="s">
        <v>3263</v>
      </c>
      <c r="AK109" s="21" t="s">
        <v>3258</v>
      </c>
      <c r="AL109" s="21" t="s">
        <v>5941</v>
      </c>
      <c r="AM109" s="21" t="s">
        <v>3664</v>
      </c>
      <c r="AU109"/>
      <c r="AV109"/>
      <c r="AW109"/>
      <c r="AX109"/>
    </row>
    <row r="110" spans="1:50" ht="40.200000000000003" x14ac:dyDescent="0.3">
      <c r="A110" s="1" t="s">
        <v>6813</v>
      </c>
      <c r="B110" s="50">
        <v>0</v>
      </c>
      <c r="C110" s="19"/>
      <c r="E110" s="1" t="s">
        <v>6804</v>
      </c>
      <c r="F110" s="1" t="s">
        <v>6805</v>
      </c>
      <c r="G110" s="1" t="s">
        <v>3633</v>
      </c>
      <c r="H110" s="1" t="s">
        <v>6706</v>
      </c>
      <c r="I110" s="1" t="s">
        <v>130</v>
      </c>
      <c r="J110" s="1" t="str">
        <f t="shared" si="8"/>
        <v>SHF05_fin [W/m**2]</v>
      </c>
      <c r="K110" s="48"/>
      <c r="L110" s="46"/>
      <c r="M110" s="51" t="s">
        <v>4421</v>
      </c>
      <c r="N110" s="51"/>
      <c r="O110" s="51" t="s">
        <v>4423</v>
      </c>
      <c r="P110" s="50" t="s">
        <v>4543</v>
      </c>
      <c r="Q110" s="51"/>
      <c r="R110" s="51" t="s">
        <v>4463</v>
      </c>
      <c r="S110" s="51"/>
      <c r="U110" s="26"/>
      <c r="V110" s="1">
        <v>-200</v>
      </c>
      <c r="W110" s="1">
        <v>200</v>
      </c>
      <c r="X110"/>
      <c r="Y110"/>
      <c r="Z110" t="s">
        <v>3256</v>
      </c>
      <c r="AA110" t="s">
        <v>6814</v>
      </c>
      <c r="AF110"/>
      <c r="AG110"/>
      <c r="AH110" s="1" t="s">
        <v>3316</v>
      </c>
      <c r="AI110" s="21" t="s">
        <v>3262</v>
      </c>
      <c r="AJ110" s="21" t="s">
        <v>3263</v>
      </c>
      <c r="AK110" s="21" t="s">
        <v>3258</v>
      </c>
      <c r="AL110" s="21" t="s">
        <v>5941</v>
      </c>
      <c r="AM110" s="21" t="s">
        <v>3664</v>
      </c>
      <c r="AU110"/>
      <c r="AV110"/>
      <c r="AW110"/>
      <c r="AX110"/>
    </row>
    <row r="111" spans="1:50" ht="40.200000000000003" x14ac:dyDescent="0.3">
      <c r="A111" s="1" t="s">
        <v>6815</v>
      </c>
      <c r="B111" s="50">
        <v>0</v>
      </c>
      <c r="C111" s="19"/>
      <c r="E111" s="1" t="s">
        <v>6804</v>
      </c>
      <c r="F111" s="1" t="s">
        <v>6805</v>
      </c>
      <c r="G111" s="1" t="s">
        <v>3633</v>
      </c>
      <c r="H111" s="1" t="s">
        <v>6707</v>
      </c>
      <c r="I111" s="1" t="s">
        <v>130</v>
      </c>
      <c r="J111" s="1" t="str">
        <f t="shared" si="8"/>
        <v>SHF06_fin [W/m**2]</v>
      </c>
      <c r="K111" s="48"/>
      <c r="L111" s="46"/>
      <c r="M111" s="51" t="s">
        <v>4421</v>
      </c>
      <c r="N111" s="51"/>
      <c r="O111" s="51" t="s">
        <v>4423</v>
      </c>
      <c r="P111" s="50" t="s">
        <v>4543</v>
      </c>
      <c r="Q111" s="51"/>
      <c r="R111" s="51" t="s">
        <v>4464</v>
      </c>
      <c r="S111" s="51"/>
      <c r="U111" s="26"/>
      <c r="V111" s="1">
        <v>-200</v>
      </c>
      <c r="W111" s="1">
        <v>200</v>
      </c>
      <c r="X111"/>
      <c r="Y111"/>
      <c r="Z111" t="s">
        <v>3257</v>
      </c>
      <c r="AA111" t="s">
        <v>6816</v>
      </c>
      <c r="AF111"/>
      <c r="AG111"/>
      <c r="AH111" s="1" t="s">
        <v>3316</v>
      </c>
      <c r="AI111" s="21" t="s">
        <v>3262</v>
      </c>
      <c r="AJ111" s="21" t="s">
        <v>3263</v>
      </c>
      <c r="AK111" s="21" t="s">
        <v>3258</v>
      </c>
      <c r="AL111" s="21" t="s">
        <v>5941</v>
      </c>
      <c r="AM111" s="21" t="s">
        <v>3664</v>
      </c>
    </row>
    <row r="112" spans="1:50" x14ac:dyDescent="0.3">
      <c r="C112" s="7"/>
      <c r="D112" s="19"/>
      <c r="I112"/>
      <c r="L112" s="46" t="s">
        <v>4957</v>
      </c>
      <c r="M112" s="46"/>
      <c r="N112" s="46"/>
      <c r="O112" s="46"/>
      <c r="P112" s="46"/>
      <c r="Q112" s="46"/>
      <c r="R112" s="46"/>
      <c r="S112" s="46"/>
      <c r="T112" s="46"/>
      <c r="U112" s="46"/>
      <c r="V112" s="3"/>
      <c r="W112" s="3"/>
      <c r="AI112" s="21"/>
      <c r="AJ112" s="21"/>
      <c r="AK112" s="21"/>
    </row>
    <row r="113" spans="1:38" x14ac:dyDescent="0.3">
      <c r="C113" s="7"/>
      <c r="D113" s="19"/>
      <c r="I113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3"/>
      <c r="W113" s="3"/>
      <c r="AI113" s="21"/>
      <c r="AJ113" s="21"/>
      <c r="AK113" s="21"/>
    </row>
    <row r="114" spans="1:38" x14ac:dyDescent="0.3">
      <c r="H114"/>
      <c r="I114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/>
      <c r="W114"/>
      <c r="X114"/>
      <c r="Y114"/>
      <c r="Z114" s="26"/>
      <c r="AA114"/>
      <c r="AF114"/>
      <c r="AG114"/>
    </row>
    <row r="115" spans="1:38" x14ac:dyDescent="0.3">
      <c r="A115" s="9" t="s">
        <v>1785</v>
      </c>
      <c r="B115" s="9"/>
      <c r="H115"/>
      <c r="I115"/>
      <c r="J115"/>
      <c r="K115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/>
      <c r="W115"/>
      <c r="X115"/>
      <c r="Y115"/>
      <c r="Z115"/>
      <c r="AA115"/>
      <c r="AF115"/>
      <c r="AG115"/>
    </row>
    <row r="116" spans="1:38" x14ac:dyDescent="0.3">
      <c r="A116" s="1" t="s">
        <v>1381</v>
      </c>
      <c r="E116" s="1" t="s">
        <v>1346</v>
      </c>
      <c r="H116" t="s">
        <v>1717</v>
      </c>
      <c r="I116" t="s">
        <v>130</v>
      </c>
      <c r="J116"/>
      <c r="K11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/>
      <c r="W116"/>
      <c r="X116"/>
      <c r="Y116"/>
      <c r="Z116" t="s">
        <v>1692</v>
      </c>
      <c r="AA116"/>
      <c r="AF116"/>
      <c r="AG116"/>
      <c r="AH116" s="1" t="s">
        <v>3316</v>
      </c>
      <c r="AI116" s="21" t="s">
        <v>3262</v>
      </c>
      <c r="AJ116" s="21" t="s">
        <v>3263</v>
      </c>
      <c r="AK116" s="21" t="s">
        <v>3258</v>
      </c>
      <c r="AL116" s="1" t="s">
        <v>3633</v>
      </c>
    </row>
    <row r="117" spans="1:38" x14ac:dyDescent="0.3">
      <c r="A117" s="1" t="s">
        <v>1382</v>
      </c>
      <c r="E117" s="1" t="s">
        <v>1346</v>
      </c>
      <c r="H117" t="s">
        <v>1718</v>
      </c>
      <c r="I117" t="s">
        <v>130</v>
      </c>
      <c r="J117"/>
      <c r="K117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/>
      <c r="W117"/>
      <c r="X117"/>
      <c r="Y117"/>
      <c r="Z117" t="s">
        <v>1693</v>
      </c>
      <c r="AA117"/>
      <c r="AF117"/>
      <c r="AG117"/>
      <c r="AH117" s="1" t="s">
        <v>3316</v>
      </c>
      <c r="AI117" s="21" t="s">
        <v>3262</v>
      </c>
      <c r="AJ117" s="21" t="s">
        <v>3263</v>
      </c>
      <c r="AK117" s="21" t="s">
        <v>3258</v>
      </c>
      <c r="AL117" s="1" t="s">
        <v>3633</v>
      </c>
    </row>
    <row r="118" spans="1:38" x14ac:dyDescent="0.3">
      <c r="A118" s="1" t="s">
        <v>1383</v>
      </c>
      <c r="E118" s="1" t="s">
        <v>1346</v>
      </c>
      <c r="H118" t="s">
        <v>1719</v>
      </c>
      <c r="I118" t="s">
        <v>130</v>
      </c>
      <c r="J118"/>
      <c r="K118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/>
      <c r="W118"/>
      <c r="X118"/>
      <c r="Y118"/>
      <c r="Z118" t="s">
        <v>1694</v>
      </c>
      <c r="AA118"/>
      <c r="AF118"/>
      <c r="AG118"/>
      <c r="AH118" s="1" t="s">
        <v>3316</v>
      </c>
      <c r="AI118" s="21" t="s">
        <v>3262</v>
      </c>
      <c r="AJ118" s="21" t="s">
        <v>3263</v>
      </c>
      <c r="AK118" s="21" t="s">
        <v>3258</v>
      </c>
      <c r="AL118" s="1" t="s">
        <v>3633</v>
      </c>
    </row>
    <row r="119" spans="1:38" x14ac:dyDescent="0.3">
      <c r="A119" s="1" t="s">
        <v>1384</v>
      </c>
      <c r="E119" s="1" t="s">
        <v>1346</v>
      </c>
      <c r="H119" t="s">
        <v>1720</v>
      </c>
      <c r="I119" t="s">
        <v>130</v>
      </c>
      <c r="J119"/>
      <c r="K119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/>
      <c r="W119"/>
      <c r="X119"/>
      <c r="Y119"/>
      <c r="Z119"/>
      <c r="AA119"/>
      <c r="AF119"/>
      <c r="AG119"/>
      <c r="AH119" s="1" t="s">
        <v>3316</v>
      </c>
      <c r="AI119" s="21" t="s">
        <v>3262</v>
      </c>
      <c r="AJ119" s="21" t="s">
        <v>3263</v>
      </c>
      <c r="AK119" s="21" t="s">
        <v>3258</v>
      </c>
      <c r="AL119" s="1" t="s">
        <v>3633</v>
      </c>
    </row>
    <row r="120" spans="1:38" x14ac:dyDescent="0.3">
      <c r="A120" s="1" t="s">
        <v>1385</v>
      </c>
      <c r="E120" s="1" t="s">
        <v>1346</v>
      </c>
      <c r="H120" t="s">
        <v>1721</v>
      </c>
      <c r="I120" t="s">
        <v>130</v>
      </c>
      <c r="J120"/>
      <c r="K120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/>
      <c r="W120"/>
      <c r="X120"/>
      <c r="Y120"/>
      <c r="Z120"/>
      <c r="AA120"/>
      <c r="AF120"/>
      <c r="AG120"/>
      <c r="AH120" s="1" t="s">
        <v>3316</v>
      </c>
      <c r="AI120" s="21" t="s">
        <v>3262</v>
      </c>
      <c r="AJ120" s="21" t="s">
        <v>3263</v>
      </c>
      <c r="AK120" s="21" t="s">
        <v>3258</v>
      </c>
      <c r="AL120" s="1" t="s">
        <v>3633</v>
      </c>
    </row>
    <row r="121" spans="1:38" x14ac:dyDescent="0.3">
      <c r="A121" s="1" t="s">
        <v>1386</v>
      </c>
      <c r="E121" s="1" t="s">
        <v>1346</v>
      </c>
      <c r="H121" t="s">
        <v>1722</v>
      </c>
      <c r="I121" t="s">
        <v>130</v>
      </c>
      <c r="J121"/>
      <c r="K121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/>
      <c r="W121"/>
      <c r="X121"/>
      <c r="Y121"/>
      <c r="Z121"/>
      <c r="AA121"/>
      <c r="AH121" s="1" t="s">
        <v>3316</v>
      </c>
      <c r="AI121" s="21" t="s">
        <v>3262</v>
      </c>
      <c r="AJ121" s="21" t="s">
        <v>3263</v>
      </c>
      <c r="AK121" s="21" t="s">
        <v>3258</v>
      </c>
      <c r="AL121" s="1" t="s">
        <v>3633</v>
      </c>
    </row>
    <row r="122" spans="1:38" x14ac:dyDescent="0.3"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37" spans="32:33" x14ac:dyDescent="0.3">
      <c r="AF137"/>
      <c r="AG137"/>
    </row>
    <row r="142" spans="32:33" x14ac:dyDescent="0.3">
      <c r="AF142"/>
      <c r="AG142"/>
    </row>
    <row r="143" spans="32:33" x14ac:dyDescent="0.3">
      <c r="AF143"/>
      <c r="AG143"/>
    </row>
    <row r="144" spans="32:33" x14ac:dyDescent="0.3">
      <c r="AF144"/>
      <c r="AG144"/>
    </row>
    <row r="163" spans="32:33" x14ac:dyDescent="0.3">
      <c r="AF163"/>
      <c r="AG163"/>
    </row>
    <row r="164" spans="32:33" x14ac:dyDescent="0.3">
      <c r="AF164"/>
      <c r="AG164"/>
    </row>
    <row r="165" spans="32:33" x14ac:dyDescent="0.3">
      <c r="AF165"/>
      <c r="AG165"/>
    </row>
    <row r="170" spans="32:33" x14ac:dyDescent="0.3">
      <c r="AF170"/>
      <c r="AG170"/>
    </row>
    <row r="171" spans="32:33" x14ac:dyDescent="0.3">
      <c r="AF171"/>
      <c r="AG171"/>
    </row>
    <row r="172" spans="32:33" x14ac:dyDescent="0.3">
      <c r="AF172"/>
      <c r="AG172"/>
    </row>
    <row r="179" spans="32:33" x14ac:dyDescent="0.3">
      <c r="AF179"/>
      <c r="AG179"/>
    </row>
    <row r="181" spans="32:33" x14ac:dyDescent="0.3">
      <c r="AF181"/>
      <c r="AG181"/>
    </row>
    <row r="190" spans="32:33" x14ac:dyDescent="0.3">
      <c r="AF190"/>
      <c r="AG190"/>
    </row>
    <row r="193" spans="32:33" x14ac:dyDescent="0.3">
      <c r="AF193"/>
      <c r="AG193"/>
    </row>
    <row r="235" spans="32:33" x14ac:dyDescent="0.3">
      <c r="AF235"/>
      <c r="AG235"/>
    </row>
    <row r="236" spans="32:33" x14ac:dyDescent="0.3">
      <c r="AF236"/>
      <c r="AG236"/>
    </row>
    <row r="237" spans="32:33" x14ac:dyDescent="0.3">
      <c r="AF237"/>
      <c r="AG237"/>
    </row>
    <row r="242" spans="32:33" x14ac:dyDescent="0.3">
      <c r="AF242"/>
      <c r="AG242"/>
    </row>
    <row r="475" spans="32:33" x14ac:dyDescent="0.3">
      <c r="AF475"/>
      <c r="AG475"/>
    </row>
    <row r="476" spans="32:33" x14ac:dyDescent="0.3">
      <c r="AF476"/>
      <c r="AG476"/>
    </row>
    <row r="477" spans="32:33" x14ac:dyDescent="0.3">
      <c r="AF477"/>
      <c r="AG477"/>
    </row>
    <row r="478" spans="32:33" x14ac:dyDescent="0.3">
      <c r="AF478"/>
      <c r="AG478"/>
    </row>
    <row r="479" spans="32:33" x14ac:dyDescent="0.3">
      <c r="AF479"/>
      <c r="AG479"/>
    </row>
    <row r="480" spans="32:33" x14ac:dyDescent="0.3">
      <c r="AF480"/>
      <c r="AG480"/>
    </row>
    <row r="481" spans="32:33" x14ac:dyDescent="0.3">
      <c r="AF481"/>
      <c r="AG481"/>
    </row>
    <row r="482" spans="32:33" x14ac:dyDescent="0.3">
      <c r="AF482"/>
      <c r="AG482"/>
    </row>
    <row r="483" spans="32:33" x14ac:dyDescent="0.3">
      <c r="AF483"/>
      <c r="AG483"/>
    </row>
    <row r="484" spans="32:33" x14ac:dyDescent="0.3">
      <c r="AF484"/>
      <c r="AG484"/>
    </row>
    <row r="485" spans="32:33" x14ac:dyDescent="0.3">
      <c r="AF485"/>
      <c r="AG485"/>
    </row>
    <row r="486" spans="32:33" x14ac:dyDescent="0.3">
      <c r="AF486"/>
      <c r="AG486"/>
    </row>
    <row r="489" spans="32:33" x14ac:dyDescent="0.3">
      <c r="AF489"/>
      <c r="AG489"/>
    </row>
    <row r="490" spans="32:33" x14ac:dyDescent="0.3">
      <c r="AF490"/>
      <c r="AG490"/>
    </row>
    <row r="491" spans="32:33" x14ac:dyDescent="0.3">
      <c r="AF491"/>
      <c r="AG491"/>
    </row>
    <row r="492" spans="32:33" x14ac:dyDescent="0.3">
      <c r="AF492"/>
      <c r="AG492"/>
    </row>
    <row r="493" spans="32:33" x14ac:dyDescent="0.3">
      <c r="AF493"/>
      <c r="AG493"/>
    </row>
    <row r="494" spans="32:33" x14ac:dyDescent="0.3">
      <c r="AF494"/>
      <c r="AG494"/>
    </row>
    <row r="495" spans="32:33" x14ac:dyDescent="0.3">
      <c r="AF495"/>
      <c r="AG495"/>
    </row>
    <row r="496" spans="32:33" x14ac:dyDescent="0.3">
      <c r="AF496"/>
      <c r="AG496"/>
    </row>
    <row r="497" spans="32:33" x14ac:dyDescent="0.3">
      <c r="AF497"/>
      <c r="AG497"/>
    </row>
    <row r="498" spans="32:33" x14ac:dyDescent="0.3">
      <c r="AF498"/>
      <c r="AG498"/>
    </row>
    <row r="499" spans="32:33" x14ac:dyDescent="0.3">
      <c r="AF499"/>
      <c r="AG499"/>
    </row>
    <row r="500" spans="32:33" x14ac:dyDescent="0.3">
      <c r="AF500"/>
      <c r="AG500"/>
    </row>
    <row r="509" spans="32:33" x14ac:dyDescent="0.3">
      <c r="AF509"/>
      <c r="AG509"/>
    </row>
    <row r="510" spans="32:33" x14ac:dyDescent="0.3">
      <c r="AF510"/>
      <c r="AG510"/>
    </row>
    <row r="511" spans="32:33" x14ac:dyDescent="0.3">
      <c r="AF511"/>
      <c r="AG511"/>
    </row>
    <row r="512" spans="32:33" x14ac:dyDescent="0.3">
      <c r="AF512"/>
      <c r="AG512"/>
    </row>
    <row r="513" spans="32:33" x14ac:dyDescent="0.3">
      <c r="AF513"/>
      <c r="AG513"/>
    </row>
    <row r="514" spans="32:33" x14ac:dyDescent="0.3">
      <c r="AF514"/>
      <c r="AG514"/>
    </row>
    <row r="515" spans="32:33" x14ac:dyDescent="0.3">
      <c r="AF515"/>
      <c r="AG515"/>
    </row>
    <row r="516" spans="32:33" x14ac:dyDescent="0.3">
      <c r="AF516"/>
      <c r="AG516"/>
    </row>
    <row r="517" spans="32:33" x14ac:dyDescent="0.3">
      <c r="AF517"/>
      <c r="AG517"/>
    </row>
    <row r="518" spans="32:33" x14ac:dyDescent="0.3">
      <c r="AF518"/>
      <c r="AG518"/>
    </row>
    <row r="519" spans="32:33" x14ac:dyDescent="0.3">
      <c r="AF519"/>
      <c r="AG519"/>
    </row>
    <row r="520" spans="32:33" x14ac:dyDescent="0.3">
      <c r="AF520"/>
      <c r="AG520"/>
    </row>
    <row r="521" spans="32:33" x14ac:dyDescent="0.3">
      <c r="AF521"/>
      <c r="AG521"/>
    </row>
    <row r="522" spans="32:33" x14ac:dyDescent="0.3">
      <c r="AF522"/>
      <c r="AG522"/>
    </row>
    <row r="523" spans="32:33" x14ac:dyDescent="0.3">
      <c r="AF523"/>
      <c r="AG523"/>
    </row>
    <row r="524" spans="32:33" x14ac:dyDescent="0.3">
      <c r="AF524"/>
      <c r="AG524"/>
    </row>
    <row r="525" spans="32:33" x14ac:dyDescent="0.3">
      <c r="AF525"/>
      <c r="AG525"/>
    </row>
    <row r="526" spans="32:33" x14ac:dyDescent="0.3">
      <c r="AF526"/>
      <c r="AG526"/>
    </row>
    <row r="527" spans="32:33" x14ac:dyDescent="0.3">
      <c r="AF527"/>
      <c r="AG527"/>
    </row>
    <row r="528" spans="32:33" x14ac:dyDescent="0.3">
      <c r="AF528"/>
      <c r="AG528"/>
    </row>
    <row r="529" spans="32:33" x14ac:dyDescent="0.3">
      <c r="AF529"/>
      <c r="AG529"/>
    </row>
    <row r="530" spans="32:33" x14ac:dyDescent="0.3">
      <c r="AF530"/>
      <c r="AG530"/>
    </row>
    <row r="564" spans="32:33" x14ac:dyDescent="0.3">
      <c r="AF564"/>
      <c r="AG564"/>
    </row>
    <row r="565" spans="32:33" x14ac:dyDescent="0.3">
      <c r="AF565"/>
      <c r="AG565"/>
    </row>
    <row r="566" spans="32:33" x14ac:dyDescent="0.3">
      <c r="AF566"/>
      <c r="AG566"/>
    </row>
    <row r="606" spans="32:33" x14ac:dyDescent="0.3">
      <c r="AF606"/>
      <c r="AG606"/>
    </row>
    <row r="607" spans="32:33" x14ac:dyDescent="0.3">
      <c r="AF607"/>
      <c r="AG607"/>
    </row>
    <row r="608" spans="32:33" x14ac:dyDescent="0.3">
      <c r="AF608"/>
      <c r="AG608"/>
    </row>
    <row r="609" spans="32:33" x14ac:dyDescent="0.3">
      <c r="AF609"/>
      <c r="AG609"/>
    </row>
    <row r="610" spans="32:33" x14ac:dyDescent="0.3">
      <c r="AF610"/>
      <c r="AG610"/>
    </row>
    <row r="611" spans="32:33" x14ac:dyDescent="0.3">
      <c r="AF611"/>
      <c r="AG611"/>
    </row>
    <row r="612" spans="32:33" x14ac:dyDescent="0.3">
      <c r="AF612"/>
      <c r="AG612"/>
    </row>
    <row r="613" spans="32:33" x14ac:dyDescent="0.3">
      <c r="AF613"/>
      <c r="AG613"/>
    </row>
    <row r="614" spans="32:33" x14ac:dyDescent="0.3">
      <c r="AF614"/>
      <c r="AG614"/>
    </row>
    <row r="615" spans="32:33" x14ac:dyDescent="0.3">
      <c r="AF615"/>
      <c r="AG615"/>
    </row>
    <row r="616" spans="32:33" x14ac:dyDescent="0.3">
      <c r="AF616"/>
      <c r="AG616"/>
    </row>
    <row r="617" spans="32:33" x14ac:dyDescent="0.3">
      <c r="AF617"/>
      <c r="AG617"/>
    </row>
    <row r="618" spans="32:33" x14ac:dyDescent="0.3">
      <c r="AF618"/>
      <c r="AG618"/>
    </row>
  </sheetData>
  <sheetProtection selectLockedCells="1" selectUnlockedCells="1"/>
  <autoFilter ref="A1:AT112">
    <sortState ref="A2:AP100">
      <sortCondition ref="K1"/>
    </sortState>
  </autoFilter>
  <pageMargins left="0.70833333333333337" right="0.70833333333333337" top="0.78749999999999998" bottom="0.78749999999999998" header="0.31527777777777777" footer="0.31527777777777777"/>
  <pageSetup paperSize="9" firstPageNumber="0" orientation="landscape" horizontalDpi="300" verticalDpi="300" r:id="rId1"/>
  <headerFooter alignWithMargins="0">
    <oddHeader>&amp;C&amp;"Calibri,Standard"&amp;11&amp;F&amp;R&amp;"Calibri,Standard"&amp;11&amp;D</oddHeader>
    <oddFooter>&amp;L&amp;"Calibri,Standard"&amp;11&amp;A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11"/>
  <sheetViews>
    <sheetView workbookViewId="0">
      <pane xSplit="1" ySplit="1" topLeftCell="AB41" activePane="bottomRight" state="frozen"/>
      <selection pane="topRight" activeCell="B1" sqref="B1"/>
      <selection pane="bottomLeft" activeCell="A2" sqref="A2"/>
      <selection pane="bottomRight" activeCell="AF41" sqref="AF41:AK41"/>
    </sheetView>
  </sheetViews>
  <sheetFormatPr baseColWidth="10" defaultColWidth="11.44140625" defaultRowHeight="14.4" x14ac:dyDescent="0.3"/>
  <cols>
    <col min="1" max="1" width="39" style="1" customWidth="1"/>
    <col min="2" max="2" width="18.6640625" style="1" bestFit="1" customWidth="1"/>
    <col min="3" max="3" width="15.88671875" style="1" bestFit="1" customWidth="1"/>
    <col min="4" max="4" width="15.33203125" style="1" bestFit="1" customWidth="1"/>
    <col min="5" max="5" width="12.6640625" style="1" customWidth="1"/>
    <col min="6" max="6" width="41.44140625" style="1" customWidth="1"/>
    <col min="7" max="7" width="23.88671875" style="1" customWidth="1"/>
    <col min="8" max="8" width="18.109375" style="1" customWidth="1"/>
    <col min="9" max="9" width="13.6640625" style="1" customWidth="1"/>
    <col min="10" max="10" width="30.44140625" style="1" bestFit="1" customWidth="1"/>
    <col min="11" max="11" width="49.33203125" style="1" bestFit="1" customWidth="1"/>
    <col min="12" max="12" width="16.6640625" style="1" customWidth="1"/>
    <col min="13" max="13" width="19.6640625" style="1" bestFit="1" customWidth="1"/>
    <col min="14" max="14" width="16.6640625" style="1" customWidth="1"/>
    <col min="15" max="15" width="20.88671875" style="1" bestFit="1" customWidth="1"/>
    <col min="16" max="19" width="16.6640625" style="1" customWidth="1"/>
    <col min="20" max="20" width="6.44140625" style="1" bestFit="1" customWidth="1"/>
    <col min="21" max="21" width="10.109375" style="1" bestFit="1" customWidth="1"/>
    <col min="22" max="23" width="11.44140625" style="1" customWidth="1"/>
    <col min="24" max="24" width="45.33203125" style="1" customWidth="1"/>
    <col min="25" max="25" width="35.44140625" style="1" customWidth="1"/>
    <col min="26" max="26" width="17.33203125" style="1" customWidth="1"/>
    <col min="27" max="27" width="15" style="1" bestFit="1" customWidth="1"/>
    <col min="28" max="28" width="10.33203125" style="1" customWidth="1"/>
    <col min="29" max="29" width="8.88671875" style="1" customWidth="1"/>
    <col min="30" max="32" width="15.88671875" style="1" customWidth="1"/>
    <col min="33" max="16384" width="11.44140625" style="1"/>
  </cols>
  <sheetData>
    <row r="1" spans="1:44" ht="57.6" x14ac:dyDescent="0.3">
      <c r="A1" s="2" t="s">
        <v>2101</v>
      </c>
      <c r="B1" s="2" t="s">
        <v>4405</v>
      </c>
      <c r="C1" s="3" t="s">
        <v>0</v>
      </c>
      <c r="D1" s="3" t="s">
        <v>1</v>
      </c>
      <c r="E1" s="3" t="s">
        <v>2592</v>
      </c>
      <c r="F1" s="3" t="s">
        <v>1871</v>
      </c>
      <c r="G1" s="3" t="s">
        <v>2593</v>
      </c>
      <c r="H1" s="3" t="s">
        <v>2098</v>
      </c>
      <c r="I1" s="3" t="s">
        <v>2099</v>
      </c>
      <c r="J1" s="3" t="s">
        <v>2100</v>
      </c>
      <c r="K1" s="3" t="s">
        <v>3671</v>
      </c>
      <c r="L1" s="3" t="s">
        <v>4306</v>
      </c>
      <c r="M1" s="3" t="s">
        <v>4399</v>
      </c>
      <c r="N1" s="3" t="s">
        <v>4537</v>
      </c>
      <c r="O1" s="3" t="s">
        <v>4400</v>
      </c>
      <c r="P1" s="3" t="s">
        <v>4542</v>
      </c>
      <c r="Q1" s="3" t="s">
        <v>4401</v>
      </c>
      <c r="R1" s="3" t="s">
        <v>4402</v>
      </c>
      <c r="S1" s="3" t="s">
        <v>4556</v>
      </c>
      <c r="T1" s="3" t="s">
        <v>2406</v>
      </c>
      <c r="U1" s="3" t="s">
        <v>2407</v>
      </c>
      <c r="V1" s="3" t="s">
        <v>2631</v>
      </c>
      <c r="W1" s="3" t="s">
        <v>2632</v>
      </c>
      <c r="X1" s="3" t="s">
        <v>2476</v>
      </c>
      <c r="Y1" s="3" t="s">
        <v>2431</v>
      </c>
      <c r="Z1" s="3" t="s">
        <v>465</v>
      </c>
      <c r="AA1" s="1" t="s">
        <v>466</v>
      </c>
      <c r="AB1" s="1" t="s">
        <v>467</v>
      </c>
      <c r="AC1" s="1" t="s">
        <v>2104</v>
      </c>
      <c r="AD1" s="18" t="s">
        <v>6449</v>
      </c>
      <c r="AE1" s="18" t="s">
        <v>6450</v>
      </c>
      <c r="AF1" s="36" t="s">
        <v>3315</v>
      </c>
      <c r="AG1" s="34" t="s">
        <v>3278</v>
      </c>
      <c r="AH1" s="34" t="s">
        <v>3279</v>
      </c>
      <c r="AI1" s="34" t="s">
        <v>3280</v>
      </c>
      <c r="AJ1" s="34" t="s">
        <v>3281</v>
      </c>
      <c r="AK1" s="34" t="s">
        <v>3282</v>
      </c>
      <c r="AL1" s="34" t="s">
        <v>3283</v>
      </c>
      <c r="AM1" s="34" t="s">
        <v>3284</v>
      </c>
      <c r="AN1" s="34" t="s">
        <v>3285</v>
      </c>
      <c r="AO1" s="34" t="s">
        <v>3286</v>
      </c>
      <c r="AP1" s="34" t="s">
        <v>3287</v>
      </c>
      <c r="AQ1" s="34" t="s">
        <v>3288</v>
      </c>
      <c r="AR1" s="34" t="s">
        <v>3289</v>
      </c>
    </row>
    <row r="2" spans="1:44" x14ac:dyDescent="0.3">
      <c r="A2" s="18" t="s">
        <v>3429</v>
      </c>
      <c r="B2" s="18">
        <v>1.5</v>
      </c>
      <c r="C2" s="19">
        <v>42313.618055555555</v>
      </c>
      <c r="D2" s="3"/>
      <c r="E2" s="3" t="s">
        <v>3431</v>
      </c>
      <c r="F2" s="3" t="s">
        <v>3432</v>
      </c>
      <c r="G2" t="s">
        <v>155</v>
      </c>
      <c r="H2" t="s">
        <v>3399</v>
      </c>
      <c r="I2" t="s">
        <v>15</v>
      </c>
      <c r="J2" s="1" t="str">
        <f>CONCATENATE(H2," [",I2,"]")</f>
        <v>H1_Ptemp [degC]</v>
      </c>
      <c r="K2" s="58" t="s">
        <v>4681</v>
      </c>
      <c r="L2" s="1" t="s">
        <v>4587</v>
      </c>
      <c r="M2" s="46" t="s">
        <v>4406</v>
      </c>
      <c r="N2" s="46" t="s">
        <v>4538</v>
      </c>
      <c r="O2" s="46" t="s">
        <v>4407</v>
      </c>
      <c r="P2" s="1" t="s">
        <v>4543</v>
      </c>
      <c r="R2" s="1" t="s">
        <v>4585</v>
      </c>
      <c r="T2" s="1">
        <v>-20</v>
      </c>
      <c r="U2" s="1">
        <v>50</v>
      </c>
      <c r="V2" s="3"/>
      <c r="W2" s="3"/>
      <c r="X2" s="3"/>
      <c r="Y2" s="3"/>
      <c r="Z2" s="3"/>
      <c r="AF2" s="1" t="s">
        <v>3316</v>
      </c>
      <c r="AG2" s="21" t="s">
        <v>3262</v>
      </c>
      <c r="AH2" s="21" t="s">
        <v>3263</v>
      </c>
      <c r="AI2" s="21" t="s">
        <v>3258</v>
      </c>
      <c r="AJ2" s="34"/>
      <c r="AK2" s="34"/>
      <c r="AL2" s="34"/>
      <c r="AM2" s="34"/>
      <c r="AN2" s="34"/>
      <c r="AO2" s="34"/>
      <c r="AP2" s="34"/>
      <c r="AQ2" s="34"/>
      <c r="AR2" s="34"/>
    </row>
    <row r="3" spans="1:44" x14ac:dyDescent="0.3">
      <c r="A3" s="18" t="s">
        <v>3430</v>
      </c>
      <c r="B3" s="18">
        <v>1.5</v>
      </c>
      <c r="C3" s="19">
        <v>42313.618055555555</v>
      </c>
      <c r="D3" s="3"/>
      <c r="E3" s="3" t="s">
        <v>3431</v>
      </c>
      <c r="F3" s="3" t="s">
        <v>3432</v>
      </c>
      <c r="G3" t="s">
        <v>1486</v>
      </c>
      <c r="H3" t="s">
        <v>3400</v>
      </c>
      <c r="I3" t="s">
        <v>160</v>
      </c>
      <c r="J3" s="1" t="str">
        <f t="shared" ref="J3:J51" si="0">CONCATENATE(H3," [",I3,"]")</f>
        <v>H1_Voltage [V]</v>
      </c>
      <c r="K3" s="58" t="s">
        <v>4682</v>
      </c>
      <c r="L3" s="1" t="s">
        <v>4587</v>
      </c>
      <c r="M3" s="46" t="s">
        <v>4406</v>
      </c>
      <c r="N3" s="46" t="s">
        <v>4538</v>
      </c>
      <c r="O3" s="46" t="s">
        <v>4409</v>
      </c>
      <c r="P3" s="1" t="s">
        <v>4543</v>
      </c>
      <c r="R3" s="1" t="s">
        <v>4585</v>
      </c>
      <c r="T3" s="1">
        <v>11</v>
      </c>
      <c r="U3" s="1">
        <v>14</v>
      </c>
      <c r="V3" s="3"/>
      <c r="W3" s="3"/>
      <c r="X3" s="3"/>
      <c r="Y3" s="3"/>
      <c r="Z3" s="3"/>
      <c r="AF3" s="1" t="s">
        <v>3316</v>
      </c>
      <c r="AG3" s="21" t="s">
        <v>3262</v>
      </c>
      <c r="AH3" s="21" t="s">
        <v>3263</v>
      </c>
      <c r="AI3" s="21" t="s">
        <v>3258</v>
      </c>
      <c r="AO3" s="1" t="s">
        <v>3393</v>
      </c>
      <c r="AP3" s="34"/>
      <c r="AQ3" s="34"/>
      <c r="AR3" s="34"/>
    </row>
    <row r="4" spans="1:44" ht="53.4" x14ac:dyDescent="0.3">
      <c r="A4" t="s">
        <v>4586</v>
      </c>
      <c r="B4">
        <v>2.1</v>
      </c>
      <c r="C4" s="19">
        <v>42313.618055555555</v>
      </c>
      <c r="D4" s="3"/>
      <c r="E4" s="3" t="s">
        <v>3431</v>
      </c>
      <c r="F4" s="3" t="s">
        <v>3432</v>
      </c>
      <c r="G4" t="s">
        <v>324</v>
      </c>
      <c r="H4" t="s">
        <v>324</v>
      </c>
      <c r="I4" t="s">
        <v>130</v>
      </c>
      <c r="J4" s="1" t="str">
        <f t="shared" si="0"/>
        <v>SWDR [W/m**2]</v>
      </c>
      <c r="K4" s="58" t="s">
        <v>4494</v>
      </c>
      <c r="L4" s="1" t="s">
        <v>4587</v>
      </c>
      <c r="M4" s="46" t="s">
        <v>4403</v>
      </c>
      <c r="N4" s="46"/>
      <c r="O4" s="46" t="s">
        <v>4438</v>
      </c>
      <c r="P4" s="1" t="s">
        <v>4543</v>
      </c>
      <c r="R4" s="46" t="s">
        <v>4436</v>
      </c>
      <c r="S4" t="s">
        <v>4560</v>
      </c>
      <c r="T4" s="1">
        <v>-100</v>
      </c>
      <c r="U4" s="1">
        <v>1300</v>
      </c>
      <c r="V4" s="1">
        <v>0</v>
      </c>
      <c r="W4" s="1">
        <v>1300</v>
      </c>
      <c r="X4" t="s">
        <v>2433</v>
      </c>
      <c r="Y4" s="3"/>
      <c r="Z4" s="3"/>
      <c r="AD4" s="1">
        <v>20</v>
      </c>
      <c r="AE4" s="1">
        <v>50</v>
      </c>
      <c r="AF4" s="1" t="s">
        <v>3316</v>
      </c>
      <c r="AG4" s="21" t="s">
        <v>3262</v>
      </c>
      <c r="AH4" s="21" t="s">
        <v>3263</v>
      </c>
      <c r="AI4" s="21" t="s">
        <v>3258</v>
      </c>
      <c r="AJ4" s="21" t="s">
        <v>3670</v>
      </c>
      <c r="AK4" s="39" t="s">
        <v>3583</v>
      </c>
      <c r="AL4" s="21"/>
      <c r="AM4" s="61" t="s">
        <v>4977</v>
      </c>
      <c r="AN4" s="34"/>
      <c r="AO4" s="34"/>
      <c r="AP4" s="34"/>
      <c r="AQ4" s="34"/>
      <c r="AR4" s="34"/>
    </row>
    <row r="5" spans="1:44" ht="53.4" x14ac:dyDescent="0.3">
      <c r="A5" t="s">
        <v>3409</v>
      </c>
      <c r="B5">
        <v>2.1</v>
      </c>
      <c r="C5" s="19">
        <v>42313.618055555555</v>
      </c>
      <c r="D5" s="3"/>
      <c r="E5" s="3" t="s">
        <v>3431</v>
      </c>
      <c r="F5" s="3" t="s">
        <v>3432</v>
      </c>
      <c r="G5" t="s">
        <v>328</v>
      </c>
      <c r="H5" t="s">
        <v>328</v>
      </c>
      <c r="I5" t="s">
        <v>130</v>
      </c>
      <c r="J5" s="1" t="str">
        <f t="shared" si="0"/>
        <v>SWUR [W/m**2]</v>
      </c>
      <c r="K5" s="58" t="s">
        <v>4496</v>
      </c>
      <c r="L5" s="1" t="s">
        <v>4587</v>
      </c>
      <c r="M5" s="46" t="s">
        <v>4403</v>
      </c>
      <c r="N5" s="46"/>
      <c r="O5" t="s">
        <v>4437</v>
      </c>
      <c r="P5" s="1" t="s">
        <v>4543</v>
      </c>
      <c r="R5" s="46" t="s">
        <v>4436</v>
      </c>
      <c r="T5" s="1">
        <v>-100</v>
      </c>
      <c r="U5" s="1">
        <v>1100</v>
      </c>
      <c r="V5" s="1">
        <v>0</v>
      </c>
      <c r="W5" s="1">
        <v>1100</v>
      </c>
      <c r="X5" t="s">
        <v>2432</v>
      </c>
      <c r="Y5" s="3"/>
      <c r="Z5" s="3"/>
      <c r="AD5" s="1">
        <v>20</v>
      </c>
      <c r="AE5" s="1">
        <v>50</v>
      </c>
      <c r="AF5" s="1" t="s">
        <v>3316</v>
      </c>
      <c r="AG5" s="21" t="s">
        <v>3262</v>
      </c>
      <c r="AH5" s="21" t="s">
        <v>3263</v>
      </c>
      <c r="AI5" s="21" t="s">
        <v>3258</v>
      </c>
      <c r="AJ5" s="21" t="s">
        <v>3670</v>
      </c>
      <c r="AK5" s="39" t="s">
        <v>3583</v>
      </c>
      <c r="AL5" s="34"/>
      <c r="AM5" s="61" t="s">
        <v>4977</v>
      </c>
      <c r="AN5" s="34"/>
      <c r="AO5" s="34"/>
      <c r="AP5" s="34"/>
      <c r="AQ5" s="34"/>
      <c r="AR5" s="34"/>
    </row>
    <row r="6" spans="1:44" ht="40.200000000000003" x14ac:dyDescent="0.3">
      <c r="A6" t="s">
        <v>3410</v>
      </c>
      <c r="B6">
        <v>2.1</v>
      </c>
      <c r="C6" s="19">
        <v>42313.618055555555</v>
      </c>
      <c r="D6" s="3"/>
      <c r="E6" s="3" t="s">
        <v>3431</v>
      </c>
      <c r="F6" s="3" t="s">
        <v>3432</v>
      </c>
      <c r="G6" t="s">
        <v>167</v>
      </c>
      <c r="H6" t="s">
        <v>167</v>
      </c>
      <c r="I6" t="s">
        <v>130</v>
      </c>
      <c r="J6" s="1" t="str">
        <f t="shared" si="0"/>
        <v>LWDR [W/m**2]</v>
      </c>
      <c r="K6" s="58" t="s">
        <v>4498</v>
      </c>
      <c r="L6" s="1" t="s">
        <v>4587</v>
      </c>
      <c r="M6" s="46" t="s">
        <v>4403</v>
      </c>
      <c r="N6" s="46"/>
      <c r="O6" t="s">
        <v>4439</v>
      </c>
      <c r="P6" s="1" t="s">
        <v>4543</v>
      </c>
      <c r="R6" s="46" t="s">
        <v>4436</v>
      </c>
      <c r="T6" s="1">
        <v>180</v>
      </c>
      <c r="U6" s="1">
        <v>520</v>
      </c>
      <c r="V6" s="3"/>
      <c r="W6" s="3"/>
      <c r="X6" t="s">
        <v>2656</v>
      </c>
      <c r="Y6" s="3"/>
      <c r="Z6" s="3"/>
      <c r="AD6" s="1">
        <v>20</v>
      </c>
      <c r="AE6" s="1">
        <v>50</v>
      </c>
      <c r="AF6" s="1" t="s">
        <v>3316</v>
      </c>
      <c r="AG6" s="21" t="s">
        <v>3262</v>
      </c>
      <c r="AH6" s="21" t="s">
        <v>3263</v>
      </c>
      <c r="AI6" s="21" t="s">
        <v>3258</v>
      </c>
      <c r="AJ6" s="21" t="s">
        <v>3760</v>
      </c>
      <c r="AK6" s="39" t="s">
        <v>3583</v>
      </c>
      <c r="AL6" s="34"/>
      <c r="AM6" s="61" t="s">
        <v>4977</v>
      </c>
      <c r="AN6" s="34"/>
      <c r="AO6" s="34"/>
      <c r="AP6" s="34"/>
      <c r="AQ6" s="34"/>
      <c r="AR6" s="34"/>
    </row>
    <row r="7" spans="1:44" ht="40.200000000000003" x14ac:dyDescent="0.3">
      <c r="A7" t="s">
        <v>3411</v>
      </c>
      <c r="B7">
        <v>2.1</v>
      </c>
      <c r="C7" s="19">
        <v>42313.618055555555</v>
      </c>
      <c r="D7" s="3"/>
      <c r="E7" s="3" t="s">
        <v>3431</v>
      </c>
      <c r="F7" s="3" t="s">
        <v>3432</v>
      </c>
      <c r="G7" t="s">
        <v>169</v>
      </c>
      <c r="H7" t="s">
        <v>169</v>
      </c>
      <c r="I7" t="s">
        <v>130</v>
      </c>
      <c r="J7" s="1" t="str">
        <f t="shared" si="0"/>
        <v>LWUR [W/m**2]</v>
      </c>
      <c r="K7" s="58" t="s">
        <v>4499</v>
      </c>
      <c r="L7" s="1" t="s">
        <v>4587</v>
      </c>
      <c r="M7" s="46" t="s">
        <v>4403</v>
      </c>
      <c r="N7" s="46"/>
      <c r="O7" t="s">
        <v>4440</v>
      </c>
      <c r="P7" s="1" t="s">
        <v>4543</v>
      </c>
      <c r="R7" s="46" t="s">
        <v>4436</v>
      </c>
      <c r="T7" s="1">
        <v>220</v>
      </c>
      <c r="U7" s="1">
        <v>600</v>
      </c>
      <c r="V7" s="3"/>
      <c r="W7" s="3"/>
      <c r="X7" t="s">
        <v>2657</v>
      </c>
      <c r="Y7" s="3"/>
      <c r="Z7" s="3"/>
      <c r="AD7" s="1">
        <v>20</v>
      </c>
      <c r="AE7" s="1">
        <v>50</v>
      </c>
      <c r="AF7" s="1" t="s">
        <v>3316</v>
      </c>
      <c r="AG7" s="21" t="s">
        <v>3262</v>
      </c>
      <c r="AH7" s="21" t="s">
        <v>3263</v>
      </c>
      <c r="AI7" s="21" t="s">
        <v>3258</v>
      </c>
      <c r="AJ7" s="21" t="s">
        <v>3760</v>
      </c>
      <c r="AK7" s="39" t="s">
        <v>3583</v>
      </c>
      <c r="AL7" s="34"/>
      <c r="AM7" s="61" t="s">
        <v>4977</v>
      </c>
      <c r="AN7" s="34"/>
      <c r="AO7" s="34"/>
      <c r="AP7" s="34"/>
      <c r="AQ7" s="34"/>
      <c r="AR7" s="34"/>
    </row>
    <row r="8" spans="1:44" ht="40.200000000000003" x14ac:dyDescent="0.3">
      <c r="A8" t="s">
        <v>3412</v>
      </c>
      <c r="B8">
        <v>2.1</v>
      </c>
      <c r="C8" s="19">
        <v>42313.618055555555</v>
      </c>
      <c r="D8" s="3"/>
      <c r="E8" s="3" t="s">
        <v>3431</v>
      </c>
      <c r="F8" s="3" t="s">
        <v>3432</v>
      </c>
      <c r="G8" t="s">
        <v>1326</v>
      </c>
      <c r="H8" t="s">
        <v>25</v>
      </c>
      <c r="I8" t="s">
        <v>15</v>
      </c>
      <c r="J8" s="1" t="str">
        <f t="shared" si="0"/>
        <v>Tpyr [degC]</v>
      </c>
      <c r="K8" s="58" t="s">
        <v>4636</v>
      </c>
      <c r="L8" s="1" t="s">
        <v>4587</v>
      </c>
      <c r="M8" s="46" t="s">
        <v>4406</v>
      </c>
      <c r="N8" s="46" t="s">
        <v>4538</v>
      </c>
      <c r="O8" s="46" t="s">
        <v>4444</v>
      </c>
      <c r="P8" s="1" t="s">
        <v>4543</v>
      </c>
      <c r="Q8" s="46"/>
      <c r="R8" t="s">
        <v>4436</v>
      </c>
      <c r="T8" s="1">
        <v>-35</v>
      </c>
      <c r="U8" s="1">
        <v>60</v>
      </c>
      <c r="V8" s="3"/>
      <c r="W8" s="3"/>
      <c r="X8" s="1" t="s">
        <v>3582</v>
      </c>
      <c r="Y8" t="s">
        <v>3401</v>
      </c>
      <c r="Z8" s="3"/>
      <c r="AD8"/>
      <c r="AE8"/>
      <c r="AF8" s="1" t="s">
        <v>3316</v>
      </c>
      <c r="AG8" s="21" t="s">
        <v>3262</v>
      </c>
      <c r="AH8" s="21" t="s">
        <v>3263</v>
      </c>
      <c r="AI8" s="21" t="s">
        <v>3258</v>
      </c>
      <c r="AJ8" s="21" t="s">
        <v>3759</v>
      </c>
      <c r="AK8" s="34"/>
      <c r="AL8" s="34"/>
      <c r="AM8" s="61" t="s">
        <v>4977</v>
      </c>
      <c r="AN8" s="34"/>
      <c r="AO8" s="34"/>
      <c r="AP8" s="34"/>
      <c r="AQ8" s="34"/>
      <c r="AR8" s="34"/>
    </row>
    <row r="9" spans="1:44" x14ac:dyDescent="0.3">
      <c r="A9" t="s">
        <v>1327</v>
      </c>
      <c r="B9">
        <v>2</v>
      </c>
      <c r="C9" s="19">
        <v>42313.618055555555</v>
      </c>
      <c r="D9" s="3"/>
      <c r="E9" s="3" t="s">
        <v>3431</v>
      </c>
      <c r="F9" s="3" t="s">
        <v>3432</v>
      </c>
      <c r="G9" t="s">
        <v>1699</v>
      </c>
      <c r="H9" t="s">
        <v>3401</v>
      </c>
      <c r="I9" t="s">
        <v>15</v>
      </c>
      <c r="J9" s="1" t="str">
        <f t="shared" si="0"/>
        <v>Tair_H [degC]</v>
      </c>
      <c r="K9" s="58" t="s">
        <v>3686</v>
      </c>
      <c r="L9" s="1" t="s">
        <v>4587</v>
      </c>
      <c r="M9" s="46" t="s">
        <v>4403</v>
      </c>
      <c r="N9" s="46"/>
      <c r="O9" s="46" t="s">
        <v>4431</v>
      </c>
      <c r="P9" s="1" t="s">
        <v>4543</v>
      </c>
      <c r="S9" s="1" t="s">
        <v>4557</v>
      </c>
      <c r="T9" s="1">
        <v>-35</v>
      </c>
      <c r="U9" s="1">
        <v>50</v>
      </c>
      <c r="V9" s="3"/>
      <c r="W9" s="3"/>
      <c r="X9" s="1" t="s">
        <v>2658</v>
      </c>
      <c r="Y9" s="3"/>
      <c r="Z9" s="3"/>
      <c r="AD9" s="1">
        <v>20</v>
      </c>
      <c r="AE9" s="1">
        <v>50</v>
      </c>
      <c r="AF9" s="1" t="s">
        <v>3316</v>
      </c>
      <c r="AG9" s="21" t="s">
        <v>3262</v>
      </c>
      <c r="AH9" s="21" t="s">
        <v>3263</v>
      </c>
      <c r="AI9" s="21" t="s">
        <v>3258</v>
      </c>
      <c r="AJ9" t="s">
        <v>3588</v>
      </c>
      <c r="AK9" s="34"/>
      <c r="AL9" s="34"/>
      <c r="AM9" s="34"/>
      <c r="AN9" s="34"/>
      <c r="AO9" s="34"/>
      <c r="AP9" s="34"/>
      <c r="AQ9" s="34"/>
      <c r="AR9" s="34"/>
    </row>
    <row r="10" spans="1:44" x14ac:dyDescent="0.3">
      <c r="A10" t="s">
        <v>3413</v>
      </c>
      <c r="B10">
        <v>2</v>
      </c>
      <c r="C10" s="19">
        <v>42313.618055555555</v>
      </c>
      <c r="D10" s="3"/>
      <c r="E10" s="3" t="s">
        <v>3431</v>
      </c>
      <c r="F10" s="3" t="s">
        <v>3432</v>
      </c>
      <c r="G10" t="s">
        <v>1700</v>
      </c>
      <c r="H10" t="s">
        <v>3402</v>
      </c>
      <c r="I10" t="s">
        <v>5</v>
      </c>
      <c r="J10" s="1" t="str">
        <f t="shared" si="0"/>
        <v>RH_H [%]</v>
      </c>
      <c r="K10" s="58" t="s">
        <v>3687</v>
      </c>
      <c r="L10" s="1" t="s">
        <v>4587</v>
      </c>
      <c r="M10" s="46" t="s">
        <v>4403</v>
      </c>
      <c r="N10" s="46"/>
      <c r="O10" s="46" t="s">
        <v>4432</v>
      </c>
      <c r="P10" s="1" t="s">
        <v>4543</v>
      </c>
      <c r="S10" t="s">
        <v>4558</v>
      </c>
      <c r="T10" s="1">
        <v>0</v>
      </c>
      <c r="U10" s="1">
        <v>105</v>
      </c>
      <c r="V10" s="3"/>
      <c r="W10" s="3"/>
      <c r="X10" s="1" t="s">
        <v>4325</v>
      </c>
      <c r="Y10" s="3"/>
      <c r="Z10" s="3"/>
      <c r="AD10" s="1">
        <v>20</v>
      </c>
      <c r="AE10" s="1">
        <v>50</v>
      </c>
      <c r="AF10" s="1" t="s">
        <v>3316</v>
      </c>
      <c r="AG10" s="21" t="s">
        <v>3262</v>
      </c>
      <c r="AH10" s="21" t="s">
        <v>3263</v>
      </c>
      <c r="AI10" s="21" t="s">
        <v>3258</v>
      </c>
      <c r="AJ10" t="s">
        <v>3588</v>
      </c>
      <c r="AK10" s="34"/>
      <c r="AL10" s="34"/>
      <c r="AM10" s="34"/>
      <c r="AN10" s="34"/>
      <c r="AO10" s="34"/>
      <c r="AP10" s="34"/>
      <c r="AQ10" s="34"/>
      <c r="AR10" s="34"/>
    </row>
    <row r="11" spans="1:44" x14ac:dyDescent="0.3">
      <c r="A11" t="s">
        <v>3414</v>
      </c>
      <c r="B11">
        <v>2</v>
      </c>
      <c r="C11" s="19">
        <v>42313.618055555555</v>
      </c>
      <c r="D11" s="3"/>
      <c r="E11" s="3" t="s">
        <v>3431</v>
      </c>
      <c r="F11" s="3" t="s">
        <v>3432</v>
      </c>
      <c r="G11" t="s">
        <v>402</v>
      </c>
      <c r="H11" t="s">
        <v>3403</v>
      </c>
      <c r="I11" t="s">
        <v>3314</v>
      </c>
      <c r="J11" s="1" t="str">
        <f t="shared" si="0"/>
        <v>HMPFan_H [r per interval]</v>
      </c>
      <c r="K11" s="58" t="s">
        <v>4683</v>
      </c>
      <c r="L11" s="1" t="s">
        <v>4587</v>
      </c>
      <c r="M11" s="46" t="s">
        <v>4406</v>
      </c>
      <c r="N11" s="46" t="s">
        <v>4538</v>
      </c>
      <c r="O11" s="46" t="s">
        <v>4428</v>
      </c>
      <c r="P11" s="1" t="s">
        <v>4543</v>
      </c>
      <c r="T11" s="1">
        <v>120</v>
      </c>
      <c r="U11" s="1">
        <v>200</v>
      </c>
      <c r="V11" s="3"/>
      <c r="W11" s="3"/>
      <c r="X11" s="1" t="s">
        <v>3581</v>
      </c>
      <c r="Y11" s="3"/>
      <c r="Z11" s="3"/>
      <c r="AD11"/>
      <c r="AE11"/>
      <c r="AF11" s="1" t="s">
        <v>3316</v>
      </c>
      <c r="AG11" s="21" t="s">
        <v>3262</v>
      </c>
      <c r="AH11" s="21" t="s">
        <v>3263</v>
      </c>
      <c r="AI11" s="21" t="s">
        <v>3258</v>
      </c>
      <c r="AJ11" s="34"/>
      <c r="AK11" s="34"/>
      <c r="AL11" s="34"/>
      <c r="AM11" s="34"/>
      <c r="AN11" s="34"/>
      <c r="AO11" s="34"/>
      <c r="AP11" s="34"/>
      <c r="AQ11" s="34"/>
      <c r="AR11" s="34"/>
    </row>
    <row r="12" spans="1:44" ht="53.4" x14ac:dyDescent="0.3">
      <c r="A12" t="s">
        <v>3415</v>
      </c>
      <c r="B12">
        <v>2.1</v>
      </c>
      <c r="C12" s="19">
        <v>42313.618055555555</v>
      </c>
      <c r="D12" s="3"/>
      <c r="E12" s="3" t="s">
        <v>3431</v>
      </c>
      <c r="F12" s="3" t="s">
        <v>3432</v>
      </c>
      <c r="G12" t="s">
        <v>1332</v>
      </c>
      <c r="H12" t="s">
        <v>1332</v>
      </c>
      <c r="I12" t="s">
        <v>173</v>
      </c>
      <c r="J12" s="1" t="str">
        <f t="shared" si="0"/>
        <v>PARD [umol/m**2 s]</v>
      </c>
      <c r="K12" s="58" t="s">
        <v>4593</v>
      </c>
      <c r="L12" s="1" t="s">
        <v>4587</v>
      </c>
      <c r="M12" s="46" t="s">
        <v>4403</v>
      </c>
      <c r="N12" s="46"/>
      <c r="O12" s="31" t="s">
        <v>4532</v>
      </c>
      <c r="P12" s="1" t="s">
        <v>4543</v>
      </c>
      <c r="S12" t="s">
        <v>4563</v>
      </c>
      <c r="T12" s="1">
        <v>-20</v>
      </c>
      <c r="U12" s="1">
        <v>2500</v>
      </c>
      <c r="V12" s="3">
        <v>0</v>
      </c>
      <c r="W12" s="3"/>
      <c r="X12" t="s">
        <v>3308</v>
      </c>
      <c r="Y12" s="3"/>
      <c r="Z12" s="3"/>
      <c r="AD12" s="1">
        <v>20</v>
      </c>
      <c r="AE12" s="1">
        <v>50</v>
      </c>
      <c r="AF12" s="1" t="s">
        <v>3316</v>
      </c>
      <c r="AG12" s="21" t="s">
        <v>3262</v>
      </c>
      <c r="AH12" s="21" t="s">
        <v>3263</v>
      </c>
      <c r="AI12" s="21" t="s">
        <v>3258</v>
      </c>
      <c r="AJ12" s="21" t="s">
        <v>3670</v>
      </c>
      <c r="AK12" s="21"/>
      <c r="AL12" s="34"/>
      <c r="AM12" s="34"/>
      <c r="AN12" s="34"/>
      <c r="AO12" s="34"/>
      <c r="AP12" s="34"/>
      <c r="AQ12" s="34"/>
      <c r="AR12" s="34"/>
    </row>
    <row r="13" spans="1:44" ht="53.4" x14ac:dyDescent="0.3">
      <c r="A13" t="s">
        <v>3456</v>
      </c>
      <c r="B13">
        <v>2.1</v>
      </c>
      <c r="C13" s="19">
        <v>42313.618055555555</v>
      </c>
      <c r="D13" s="3"/>
      <c r="E13" s="3" t="s">
        <v>3431</v>
      </c>
      <c r="F13" s="3" t="s">
        <v>3432</v>
      </c>
      <c r="G13" t="s">
        <v>1334</v>
      </c>
      <c r="H13" t="s">
        <v>1334</v>
      </c>
      <c r="I13" t="s">
        <v>173</v>
      </c>
      <c r="J13" s="1" t="str">
        <f t="shared" si="0"/>
        <v>PARU [umol/m**2 s]</v>
      </c>
      <c r="K13" s="58" t="s">
        <v>4592</v>
      </c>
      <c r="L13" s="1" t="s">
        <v>4587</v>
      </c>
      <c r="M13" s="46" t="s">
        <v>4403</v>
      </c>
      <c r="N13" s="46"/>
      <c r="O13" s="31" t="s">
        <v>4533</v>
      </c>
      <c r="P13" s="1" t="s">
        <v>4543</v>
      </c>
      <c r="T13" s="1">
        <v>-20</v>
      </c>
      <c r="U13" s="1">
        <v>1500</v>
      </c>
      <c r="V13" s="3">
        <v>0</v>
      </c>
      <c r="W13" s="3"/>
      <c r="X13" t="s">
        <v>3308</v>
      </c>
      <c r="Y13" s="3"/>
      <c r="Z13" s="3"/>
      <c r="AD13" s="1">
        <v>20</v>
      </c>
      <c r="AE13" s="1">
        <v>50</v>
      </c>
      <c r="AF13" s="1" t="s">
        <v>3316</v>
      </c>
      <c r="AG13" s="21" t="s">
        <v>3262</v>
      </c>
      <c r="AH13" s="21" t="s">
        <v>3263</v>
      </c>
      <c r="AI13" s="21" t="s">
        <v>3258</v>
      </c>
      <c r="AJ13" s="21" t="s">
        <v>3670</v>
      </c>
      <c r="AK13" s="34"/>
      <c r="AL13" s="34"/>
      <c r="AM13" s="34"/>
      <c r="AN13" s="34"/>
      <c r="AO13" s="34"/>
      <c r="AP13" s="34"/>
      <c r="AQ13" s="34"/>
      <c r="AR13" s="34"/>
    </row>
    <row r="14" spans="1:44" ht="53.4" x14ac:dyDescent="0.3">
      <c r="A14" t="s">
        <v>3416</v>
      </c>
      <c r="B14">
        <v>2.1</v>
      </c>
      <c r="C14" s="19">
        <v>42313.618055555555</v>
      </c>
      <c r="D14" s="3"/>
      <c r="E14" s="3" t="s">
        <v>3431</v>
      </c>
      <c r="F14" s="3" t="s">
        <v>3432</v>
      </c>
      <c r="G14" t="s">
        <v>326</v>
      </c>
      <c r="H14" t="s">
        <v>326</v>
      </c>
      <c r="I14" t="s">
        <v>130</v>
      </c>
      <c r="J14" s="1" t="str">
        <f t="shared" si="0"/>
        <v>SWDRspn1 [W/m**2]</v>
      </c>
      <c r="K14" s="58" t="s">
        <v>4495</v>
      </c>
      <c r="L14" s="1" t="s">
        <v>4587</v>
      </c>
      <c r="M14" s="46" t="s">
        <v>4403</v>
      </c>
      <c r="N14" s="46"/>
      <c r="O14" s="46" t="s">
        <v>4438</v>
      </c>
      <c r="P14" s="1" t="s">
        <v>4543</v>
      </c>
      <c r="R14" s="46" t="s">
        <v>4445</v>
      </c>
      <c r="T14" s="1">
        <v>-100</v>
      </c>
      <c r="U14" s="1">
        <v>1300</v>
      </c>
      <c r="V14" s="1">
        <v>0</v>
      </c>
      <c r="W14" s="3"/>
      <c r="X14" t="s">
        <v>398</v>
      </c>
      <c r="Y14" s="3"/>
      <c r="Z14" s="3"/>
      <c r="AD14" s="1">
        <v>20</v>
      </c>
      <c r="AE14" s="1">
        <v>50</v>
      </c>
      <c r="AF14" s="1" t="s">
        <v>3316</v>
      </c>
      <c r="AG14" s="21" t="s">
        <v>3262</v>
      </c>
      <c r="AH14" s="21" t="s">
        <v>3263</v>
      </c>
      <c r="AI14" s="21" t="s">
        <v>3258</v>
      </c>
      <c r="AJ14" s="21" t="s">
        <v>3670</v>
      </c>
      <c r="AK14" s="18"/>
      <c r="AM14" s="34"/>
      <c r="AN14" s="34"/>
      <c r="AO14" s="34"/>
      <c r="AP14" s="34"/>
      <c r="AQ14" s="34"/>
      <c r="AR14" s="34"/>
    </row>
    <row r="15" spans="1:44" ht="53.4" x14ac:dyDescent="0.3">
      <c r="A15" t="s">
        <v>3417</v>
      </c>
      <c r="B15">
        <v>2.1</v>
      </c>
      <c r="C15" s="19">
        <v>42313.618055555555</v>
      </c>
      <c r="D15" s="3"/>
      <c r="E15" s="3" t="s">
        <v>3431</v>
      </c>
      <c r="F15" s="3" t="s">
        <v>3432</v>
      </c>
      <c r="G15" t="s">
        <v>1335</v>
      </c>
      <c r="H15" t="s">
        <v>129</v>
      </c>
      <c r="I15" t="s">
        <v>130</v>
      </c>
      <c r="J15" s="1" t="str">
        <f t="shared" si="0"/>
        <v>DDR [W/m**2]</v>
      </c>
      <c r="K15" s="58" t="s">
        <v>4684</v>
      </c>
      <c r="L15" s="1" t="s">
        <v>4587</v>
      </c>
      <c r="M15" s="46" t="s">
        <v>4403</v>
      </c>
      <c r="N15" s="46"/>
      <c r="O15" s="31" t="s">
        <v>4446</v>
      </c>
      <c r="P15" s="1" t="s">
        <v>4543</v>
      </c>
      <c r="R15" s="1" t="s">
        <v>4445</v>
      </c>
      <c r="S15" t="s">
        <v>4562</v>
      </c>
      <c r="T15" s="1">
        <v>-100</v>
      </c>
      <c r="U15" s="1">
        <v>1200</v>
      </c>
      <c r="V15" s="1">
        <v>0</v>
      </c>
      <c r="W15" s="1">
        <v>1200</v>
      </c>
      <c r="X15" s="3"/>
      <c r="Y15" s="3"/>
      <c r="Z15" s="3"/>
      <c r="AD15" s="1">
        <v>20</v>
      </c>
      <c r="AE15" s="1">
        <v>50</v>
      </c>
      <c r="AF15" s="1" t="s">
        <v>3316</v>
      </c>
      <c r="AG15" s="21" t="s">
        <v>3262</v>
      </c>
      <c r="AH15" s="21" t="s">
        <v>3263</v>
      </c>
      <c r="AI15" s="21" t="s">
        <v>3258</v>
      </c>
      <c r="AJ15" s="21" t="s">
        <v>3670</v>
      </c>
      <c r="AK15" s="34"/>
      <c r="AL15" s="34"/>
      <c r="AM15" s="34"/>
      <c r="AN15" s="34"/>
      <c r="AO15" s="34"/>
      <c r="AP15" s="34"/>
      <c r="AQ15" s="34"/>
      <c r="AR15" s="34"/>
    </row>
    <row r="16" spans="1:44" x14ac:dyDescent="0.3">
      <c r="A16" t="s">
        <v>3418</v>
      </c>
      <c r="B16">
        <v>2.1</v>
      </c>
      <c r="C16" s="19">
        <v>42313.618055555555</v>
      </c>
      <c r="D16" s="3"/>
      <c r="E16" s="3" t="s">
        <v>3431</v>
      </c>
      <c r="F16" s="3" t="s">
        <v>3432</v>
      </c>
      <c r="G16" t="s">
        <v>398</v>
      </c>
      <c r="H16" t="s">
        <v>398</v>
      </c>
      <c r="I16"/>
      <c r="J16" s="1" t="str">
        <f t="shared" si="0"/>
        <v>SunStat []</v>
      </c>
      <c r="K16" s="58" t="s">
        <v>4685</v>
      </c>
      <c r="L16" s="1" t="s">
        <v>4587</v>
      </c>
      <c r="M16" s="46" t="s">
        <v>4403</v>
      </c>
      <c r="N16" s="46"/>
      <c r="O16" s="31" t="s">
        <v>4447</v>
      </c>
      <c r="P16" s="1" t="s">
        <v>4543</v>
      </c>
      <c r="R16" s="1" t="s">
        <v>4445</v>
      </c>
      <c r="T16" s="3"/>
      <c r="U16" s="3"/>
      <c r="V16" s="3"/>
      <c r="W16" s="3"/>
      <c r="X16" s="3"/>
      <c r="Y16" s="3"/>
      <c r="Z16" s="3"/>
      <c r="AD16"/>
      <c r="AE16"/>
      <c r="AF16" s="1" t="s">
        <v>3316</v>
      </c>
      <c r="AG16" s="21" t="s">
        <v>3262</v>
      </c>
      <c r="AH16" s="21" t="s">
        <v>3263</v>
      </c>
      <c r="AI16" s="21" t="s">
        <v>3258</v>
      </c>
      <c r="AJ16" s="34"/>
      <c r="AK16" s="34"/>
      <c r="AL16" s="34"/>
      <c r="AM16" s="34"/>
      <c r="AN16" s="34"/>
      <c r="AO16" s="34"/>
      <c r="AP16" s="34"/>
      <c r="AQ16" s="34"/>
      <c r="AR16" s="34"/>
    </row>
    <row r="17" spans="1:44" x14ac:dyDescent="0.3">
      <c r="A17" t="s">
        <v>3419</v>
      </c>
      <c r="B17" s="57">
        <v>2</v>
      </c>
      <c r="C17" s="19">
        <v>42313.618055555555</v>
      </c>
      <c r="D17" s="3"/>
      <c r="E17" s="3" t="s">
        <v>3431</v>
      </c>
      <c r="F17" s="3" t="s">
        <v>3432</v>
      </c>
      <c r="G17" t="s">
        <v>1336</v>
      </c>
      <c r="H17" t="s">
        <v>330</v>
      </c>
      <c r="I17" t="s">
        <v>133</v>
      </c>
      <c r="J17" s="1" t="str">
        <f t="shared" si="0"/>
        <v>snowheight [m]</v>
      </c>
      <c r="K17" s="58" t="s">
        <v>3688</v>
      </c>
      <c r="L17" s="1" t="s">
        <v>4587</v>
      </c>
      <c r="M17" s="46" t="s">
        <v>4403</v>
      </c>
      <c r="N17" s="46"/>
      <c r="O17" t="s">
        <v>4448</v>
      </c>
      <c r="P17" s="1" t="s">
        <v>4543</v>
      </c>
      <c r="T17" s="3">
        <v>0.01</v>
      </c>
      <c r="U17" s="3">
        <v>1.95</v>
      </c>
      <c r="V17" s="3"/>
      <c r="W17" s="3"/>
      <c r="X17" s="3"/>
      <c r="Y17" s="3"/>
      <c r="Z17" s="3"/>
      <c r="AD17" s="1">
        <v>70</v>
      </c>
      <c r="AE17" s="1">
        <v>90</v>
      </c>
      <c r="AF17" s="1" t="s">
        <v>3316</v>
      </c>
      <c r="AG17" s="21" t="s">
        <v>3262</v>
      </c>
      <c r="AH17" s="21" t="s">
        <v>3263</v>
      </c>
      <c r="AI17" s="21" t="s">
        <v>3258</v>
      </c>
      <c r="AJ17" s="34"/>
      <c r="AK17" s="34"/>
      <c r="AL17" s="34"/>
      <c r="AM17" s="34"/>
      <c r="AN17" s="34"/>
      <c r="AO17" s="34"/>
      <c r="AP17" s="34"/>
      <c r="AQ17" s="34"/>
      <c r="AR17" s="34"/>
    </row>
    <row r="18" spans="1:44" x14ac:dyDescent="0.3">
      <c r="A18" t="s">
        <v>6726</v>
      </c>
      <c r="B18" s="57">
        <v>2</v>
      </c>
      <c r="C18" s="19">
        <v>42313.618055555555</v>
      </c>
      <c r="D18" s="3"/>
      <c r="E18" s="3" t="s">
        <v>3431</v>
      </c>
      <c r="F18" s="3" t="s">
        <v>3432</v>
      </c>
      <c r="G18" t="s">
        <v>1337</v>
      </c>
      <c r="H18" t="s">
        <v>126</v>
      </c>
      <c r="I18"/>
      <c r="J18" s="1" t="str">
        <f t="shared" si="0"/>
        <v>snowdiag []</v>
      </c>
      <c r="K18" s="58" t="s">
        <v>5585</v>
      </c>
      <c r="L18" s="1" t="s">
        <v>4587</v>
      </c>
      <c r="M18" s="46" t="s">
        <v>4406</v>
      </c>
      <c r="N18" s="46" t="s">
        <v>4538</v>
      </c>
      <c r="O18" t="s">
        <v>4449</v>
      </c>
      <c r="P18" s="1" t="s">
        <v>4543</v>
      </c>
      <c r="R18" s="1" t="s">
        <v>4933</v>
      </c>
      <c r="T18" s="1">
        <v>152</v>
      </c>
      <c r="U18" s="3"/>
      <c r="V18" s="3"/>
      <c r="W18" s="3"/>
      <c r="X18" t="s">
        <v>330</v>
      </c>
      <c r="Y18" s="3"/>
      <c r="Z18" s="3"/>
      <c r="AF18" s="1" t="s">
        <v>3316</v>
      </c>
      <c r="AG18" s="21" t="s">
        <v>3262</v>
      </c>
      <c r="AH18" s="21" t="s">
        <v>3263</v>
      </c>
      <c r="AI18" s="21" t="s">
        <v>3258</v>
      </c>
      <c r="AJ18" s="34"/>
      <c r="AK18" s="34"/>
      <c r="AL18" s="34"/>
      <c r="AM18" s="34"/>
      <c r="AN18" s="34"/>
      <c r="AO18" s="34"/>
      <c r="AP18" s="34"/>
      <c r="AQ18" s="34"/>
      <c r="AR18" s="34"/>
    </row>
    <row r="19" spans="1:44" ht="40.200000000000003" x14ac:dyDescent="0.3">
      <c r="A19" t="s">
        <v>1361</v>
      </c>
      <c r="B19">
        <v>1.5</v>
      </c>
      <c r="C19" s="19">
        <v>42313.618055555555</v>
      </c>
      <c r="D19" s="3"/>
      <c r="E19" s="3" t="s">
        <v>3431</v>
      </c>
      <c r="F19" s="3" t="s">
        <v>3432</v>
      </c>
      <c r="G19" t="s">
        <v>12</v>
      </c>
      <c r="H19" t="s">
        <v>3404</v>
      </c>
      <c r="I19" t="s">
        <v>10</v>
      </c>
      <c r="J19" s="1" t="str">
        <f t="shared" si="0"/>
        <v>airpres_H [hPa]</v>
      </c>
      <c r="K19" s="58" t="s">
        <v>3690</v>
      </c>
      <c r="L19" s="1" t="s">
        <v>4587</v>
      </c>
      <c r="M19" s="46" t="s">
        <v>4403</v>
      </c>
      <c r="N19" s="46"/>
      <c r="O19" s="46" t="s">
        <v>4404</v>
      </c>
      <c r="P19" s="1" t="s">
        <v>4543</v>
      </c>
      <c r="S19" t="s">
        <v>4559</v>
      </c>
      <c r="T19">
        <v>920</v>
      </c>
      <c r="U19" s="1">
        <v>1050</v>
      </c>
      <c r="V19" s="3"/>
      <c r="W19" s="3"/>
      <c r="X19" s="1" t="s">
        <v>2661</v>
      </c>
      <c r="Y19" s="3"/>
      <c r="Z19" s="3"/>
      <c r="AD19" s="1">
        <v>20</v>
      </c>
      <c r="AE19" s="1">
        <v>50</v>
      </c>
      <c r="AF19" s="1" t="s">
        <v>3316</v>
      </c>
      <c r="AG19" s="21" t="s">
        <v>3262</v>
      </c>
      <c r="AH19" s="21" t="s">
        <v>3263</v>
      </c>
      <c r="AI19" s="21" t="s">
        <v>3258</v>
      </c>
      <c r="AJ19" s="21" t="s">
        <v>4273</v>
      </c>
      <c r="AK19" s="21" t="s">
        <v>3318</v>
      </c>
      <c r="AL19" s="34"/>
      <c r="AM19" s="34"/>
      <c r="AN19" s="34"/>
      <c r="AO19" s="34"/>
      <c r="AP19" s="34"/>
      <c r="AQ19" s="34"/>
      <c r="AR19" s="34"/>
    </row>
    <row r="20" spans="1:44" ht="86.4" x14ac:dyDescent="0.3">
      <c r="A20" t="s">
        <v>1359</v>
      </c>
      <c r="B20">
        <v>2</v>
      </c>
      <c r="C20" s="19">
        <v>42313.618055555555</v>
      </c>
      <c r="D20" s="3"/>
      <c r="E20" s="3" t="s">
        <v>3431</v>
      </c>
      <c r="F20" s="3" t="s">
        <v>3432</v>
      </c>
      <c r="G20" t="s">
        <v>190</v>
      </c>
      <c r="H20" t="s">
        <v>3405</v>
      </c>
      <c r="I20" t="s">
        <v>50</v>
      </c>
      <c r="J20" s="1" t="str">
        <f t="shared" si="0"/>
        <v>precip_H [mm]</v>
      </c>
      <c r="K20" s="58" t="s">
        <v>4686</v>
      </c>
      <c r="L20" s="1" t="s">
        <v>4587</v>
      </c>
      <c r="M20" s="46" t="s">
        <v>4403</v>
      </c>
      <c r="N20" s="46"/>
      <c r="O20" t="s">
        <v>4427</v>
      </c>
      <c r="P20" s="1" t="s">
        <v>4545</v>
      </c>
      <c r="S20" t="s">
        <v>4564</v>
      </c>
      <c r="T20" s="3">
        <v>0</v>
      </c>
      <c r="U20" s="1">
        <v>35</v>
      </c>
      <c r="V20" s="3"/>
      <c r="W20" s="3"/>
      <c r="X20" s="3"/>
      <c r="Y20" s="3"/>
      <c r="Z20" s="3"/>
      <c r="AD20">
        <v>20</v>
      </c>
      <c r="AE20">
        <v>50</v>
      </c>
      <c r="AF20" s="1" t="s">
        <v>3316</v>
      </c>
      <c r="AG20" s="21" t="s">
        <v>3262</v>
      </c>
      <c r="AH20" s="21" t="s">
        <v>3263</v>
      </c>
      <c r="AI20" s="21" t="s">
        <v>3258</v>
      </c>
      <c r="AJ20" s="34"/>
      <c r="AK20" s="34"/>
      <c r="AL20" s="34"/>
      <c r="AM20" s="34"/>
      <c r="AN20" s="34"/>
      <c r="AO20" s="18" t="s">
        <v>3537</v>
      </c>
      <c r="AP20" s="34"/>
      <c r="AQ20" s="34"/>
      <c r="AR20" s="34"/>
    </row>
    <row r="21" spans="1:44" ht="40.200000000000003" x14ac:dyDescent="0.3">
      <c r="A21" t="s">
        <v>3420</v>
      </c>
      <c r="B21" s="57">
        <v>0</v>
      </c>
      <c r="C21" s="19">
        <v>42313.618055555555</v>
      </c>
      <c r="D21" s="3"/>
      <c r="E21" s="3" t="s">
        <v>3431</v>
      </c>
      <c r="F21" s="3" t="s">
        <v>3432</v>
      </c>
      <c r="G21" t="s">
        <v>1339</v>
      </c>
      <c r="H21" t="s">
        <v>2630</v>
      </c>
      <c r="I21" t="s">
        <v>133</v>
      </c>
      <c r="J21" s="1" t="str">
        <f t="shared" si="0"/>
        <v>waterlevel [m]</v>
      </c>
      <c r="K21" s="58" t="s">
        <v>4687</v>
      </c>
      <c r="L21" s="1" t="s">
        <v>4587</v>
      </c>
      <c r="M21" s="46" t="s">
        <v>4434</v>
      </c>
      <c r="N21" s="1" t="s">
        <v>4589</v>
      </c>
      <c r="O21" s="1" t="s">
        <v>4645</v>
      </c>
      <c r="P21" s="1" t="s">
        <v>4543</v>
      </c>
      <c r="T21" s="3">
        <v>-3.2</v>
      </c>
      <c r="U21" s="3">
        <v>0</v>
      </c>
      <c r="V21" s="3"/>
      <c r="W21" s="3"/>
      <c r="X21" s="3"/>
      <c r="Y21" s="3"/>
      <c r="Z21" s="3"/>
      <c r="AD21">
        <v>70</v>
      </c>
      <c r="AE21">
        <v>90</v>
      </c>
      <c r="AF21" s="1" t="s">
        <v>3316</v>
      </c>
      <c r="AG21" s="21" t="s">
        <v>3262</v>
      </c>
      <c r="AH21" s="21" t="s">
        <v>3263</v>
      </c>
      <c r="AI21" s="21" t="s">
        <v>3258</v>
      </c>
      <c r="AJ21" s="21" t="s">
        <v>3957</v>
      </c>
      <c r="AK21" s="34"/>
      <c r="AL21" s="34"/>
      <c r="AM21" s="34"/>
      <c r="AN21" s="34"/>
      <c r="AO21" s="34"/>
      <c r="AP21" s="34"/>
      <c r="AQ21" s="34"/>
      <c r="AR21" s="34"/>
    </row>
    <row r="22" spans="1:44" x14ac:dyDescent="0.3">
      <c r="A22" t="s">
        <v>3421</v>
      </c>
      <c r="B22">
        <v>3</v>
      </c>
      <c r="C22" s="19">
        <v>42313.618055555555</v>
      </c>
      <c r="D22" s="3"/>
      <c r="E22" s="3" t="s">
        <v>3431</v>
      </c>
      <c r="F22" s="3" t="s">
        <v>3432</v>
      </c>
      <c r="G22" t="s">
        <v>3406</v>
      </c>
      <c r="H22" t="s">
        <v>3396</v>
      </c>
      <c r="I22" t="s">
        <v>15</v>
      </c>
      <c r="J22" s="1" t="str">
        <f t="shared" si="0"/>
        <v>T_water [degC]</v>
      </c>
      <c r="K22" s="58" t="s">
        <v>4688</v>
      </c>
      <c r="L22" s="1" t="s">
        <v>4587</v>
      </c>
      <c r="M22" s="46" t="s">
        <v>4434</v>
      </c>
      <c r="N22" s="1" t="s">
        <v>4589</v>
      </c>
      <c r="O22" s="1" t="s">
        <v>4644</v>
      </c>
      <c r="P22" s="1" t="s">
        <v>4543</v>
      </c>
      <c r="T22" s="3">
        <v>-10</v>
      </c>
      <c r="U22" s="3">
        <v>20</v>
      </c>
      <c r="V22" s="3"/>
      <c r="W22" s="3"/>
      <c r="X22" s="3"/>
      <c r="Y22" s="3"/>
      <c r="Z22" s="3"/>
      <c r="AD22">
        <v>70</v>
      </c>
      <c r="AE22">
        <v>90</v>
      </c>
      <c r="AG22" s="21" t="s">
        <v>3262</v>
      </c>
      <c r="AH22" s="21" t="s">
        <v>3263</v>
      </c>
      <c r="AI22" s="21" t="s">
        <v>3258</v>
      </c>
      <c r="AJ22" s="34"/>
      <c r="AK22" s="34"/>
      <c r="AL22" s="34"/>
      <c r="AM22" s="34"/>
      <c r="AN22" s="34"/>
      <c r="AO22" s="34"/>
      <c r="AP22" s="34"/>
      <c r="AQ22" s="34"/>
      <c r="AR22" s="34"/>
    </row>
    <row r="23" spans="1:44" x14ac:dyDescent="0.3">
      <c r="A23" t="s">
        <v>3422</v>
      </c>
      <c r="B23">
        <v>2.1</v>
      </c>
      <c r="C23" s="19">
        <v>42313.618055555555</v>
      </c>
      <c r="D23" s="3"/>
      <c r="E23" s="3" t="s">
        <v>3431</v>
      </c>
      <c r="F23" s="3" t="s">
        <v>3432</v>
      </c>
      <c r="G23" t="s">
        <v>1340</v>
      </c>
      <c r="H23" t="s">
        <v>1340</v>
      </c>
      <c r="I23" t="s">
        <v>5</v>
      </c>
      <c r="J23" s="1" t="str">
        <f t="shared" si="0"/>
        <v>Heating_CNR4 [%]</v>
      </c>
      <c r="K23" s="58" t="s">
        <v>4689</v>
      </c>
      <c r="L23" s="1" t="s">
        <v>4587</v>
      </c>
      <c r="M23" s="46" t="s">
        <v>4406</v>
      </c>
      <c r="N23" s="46" t="s">
        <v>4538</v>
      </c>
      <c r="O23" s="46" t="s">
        <v>4428</v>
      </c>
      <c r="P23" s="1" t="s">
        <v>4543</v>
      </c>
      <c r="T23" s="3"/>
      <c r="U23" s="3"/>
      <c r="V23" s="3"/>
      <c r="W23" s="3"/>
      <c r="X23" s="3" t="s">
        <v>3307</v>
      </c>
      <c r="Y23" s="3"/>
      <c r="Z23" s="3"/>
      <c r="AF23" s="1" t="s">
        <v>3316</v>
      </c>
      <c r="AG23" s="21" t="s">
        <v>3262</v>
      </c>
      <c r="AH23" s="21" t="s">
        <v>3263</v>
      </c>
      <c r="AI23" s="21" t="s">
        <v>3258</v>
      </c>
      <c r="AJ23" s="34"/>
      <c r="AK23" s="34"/>
      <c r="AL23" s="34"/>
      <c r="AM23" s="34"/>
      <c r="AN23" s="34"/>
      <c r="AO23" s="34"/>
      <c r="AP23" s="34"/>
      <c r="AQ23" s="34"/>
      <c r="AR23" s="34"/>
    </row>
    <row r="24" spans="1:44" ht="57.6" x14ac:dyDescent="0.3">
      <c r="A24" t="s">
        <v>3423</v>
      </c>
      <c r="B24">
        <v>0.1</v>
      </c>
      <c r="C24" s="19">
        <v>42313.618055555555</v>
      </c>
      <c r="D24" s="3"/>
      <c r="E24" s="3" t="s">
        <v>3431</v>
      </c>
      <c r="F24" s="3" t="s">
        <v>3432</v>
      </c>
      <c r="G24" t="s">
        <v>2624</v>
      </c>
      <c r="H24" t="s">
        <v>1668</v>
      </c>
      <c r="I24" t="s">
        <v>5</v>
      </c>
      <c r="J24" s="1" t="str">
        <f t="shared" si="0"/>
        <v>SM010 [%]</v>
      </c>
      <c r="K24" s="58" t="s">
        <v>4249</v>
      </c>
      <c r="L24" s="1" t="s">
        <v>4587</v>
      </c>
      <c r="M24" s="46" t="s">
        <v>4421</v>
      </c>
      <c r="N24" s="46"/>
      <c r="O24" t="s">
        <v>4424</v>
      </c>
      <c r="P24" s="1" t="s">
        <v>4543</v>
      </c>
      <c r="T24" s="1">
        <v>5</v>
      </c>
      <c r="U24" s="1">
        <v>60</v>
      </c>
      <c r="V24" s="3"/>
      <c r="W24" s="3"/>
      <c r="X24" s="3"/>
      <c r="Y24" s="3"/>
      <c r="Z24" s="3" t="s">
        <v>4643</v>
      </c>
      <c r="AD24">
        <v>20</v>
      </c>
      <c r="AE24">
        <v>50</v>
      </c>
      <c r="AG24" s="21" t="s">
        <v>3262</v>
      </c>
      <c r="AH24" s="21" t="s">
        <v>3263</v>
      </c>
      <c r="AI24" s="21" t="s">
        <v>3258</v>
      </c>
      <c r="AJ24" s="21" t="s">
        <v>4292</v>
      </c>
      <c r="AK24" s="21"/>
      <c r="AL24" s="34"/>
      <c r="AM24" s="34"/>
      <c r="AN24" s="34"/>
      <c r="AO24" s="34"/>
      <c r="AP24" s="34"/>
      <c r="AQ24" s="34"/>
      <c r="AR24" s="34"/>
    </row>
    <row r="25" spans="1:44" ht="57.6" x14ac:dyDescent="0.3">
      <c r="A25" t="s">
        <v>3424</v>
      </c>
      <c r="B25">
        <v>0.2</v>
      </c>
      <c r="C25" s="19">
        <v>42313.618055555555</v>
      </c>
      <c r="D25" s="3"/>
      <c r="E25" s="3" t="s">
        <v>3431</v>
      </c>
      <c r="F25" s="3" t="s">
        <v>3432</v>
      </c>
      <c r="G25" t="s">
        <v>2625</v>
      </c>
      <c r="H25" t="s">
        <v>1669</v>
      </c>
      <c r="I25" t="s">
        <v>5</v>
      </c>
      <c r="J25" s="1" t="str">
        <f t="shared" si="0"/>
        <v>SM020 [%]</v>
      </c>
      <c r="K25" s="58" t="s">
        <v>4250</v>
      </c>
      <c r="L25" s="1" t="s">
        <v>4587</v>
      </c>
      <c r="M25" s="46" t="s">
        <v>4421</v>
      </c>
      <c r="N25" s="46"/>
      <c r="O25" t="s">
        <v>4424</v>
      </c>
      <c r="P25" s="1" t="s">
        <v>4543</v>
      </c>
      <c r="T25" s="1">
        <v>5</v>
      </c>
      <c r="U25" s="1">
        <v>60</v>
      </c>
      <c r="V25" s="3"/>
      <c r="W25" s="3"/>
      <c r="X25" s="3"/>
      <c r="Y25" s="3"/>
      <c r="Z25" s="3" t="s">
        <v>4643</v>
      </c>
      <c r="AD25">
        <v>20</v>
      </c>
      <c r="AE25">
        <v>50</v>
      </c>
      <c r="AG25" s="21" t="s">
        <v>3262</v>
      </c>
      <c r="AH25" s="21" t="s">
        <v>3263</v>
      </c>
      <c r="AI25" s="21" t="s">
        <v>3258</v>
      </c>
      <c r="AJ25" s="21" t="s">
        <v>4292</v>
      </c>
      <c r="AK25" s="21"/>
      <c r="AL25" s="34"/>
      <c r="AM25" s="34"/>
      <c r="AN25" s="34"/>
      <c r="AO25" s="34"/>
      <c r="AP25" s="34"/>
      <c r="AQ25" s="34"/>
      <c r="AR25" s="34"/>
    </row>
    <row r="26" spans="1:44" ht="57.6" x14ac:dyDescent="0.3">
      <c r="A26" t="s">
        <v>3425</v>
      </c>
      <c r="B26">
        <v>0.3</v>
      </c>
      <c r="C26" s="19">
        <v>42313.618055555555</v>
      </c>
      <c r="D26" s="3"/>
      <c r="E26" s="3" t="s">
        <v>3431</v>
      </c>
      <c r="F26" s="3" t="s">
        <v>3432</v>
      </c>
      <c r="G26" t="s">
        <v>2626</v>
      </c>
      <c r="H26" t="s">
        <v>1670</v>
      </c>
      <c r="I26" t="s">
        <v>5</v>
      </c>
      <c r="J26" s="1" t="str">
        <f t="shared" si="0"/>
        <v>SM030 [%]</v>
      </c>
      <c r="K26" s="58" t="s">
        <v>4251</v>
      </c>
      <c r="L26" s="1" t="s">
        <v>4587</v>
      </c>
      <c r="M26" s="46" t="s">
        <v>4421</v>
      </c>
      <c r="N26" s="46"/>
      <c r="O26" t="s">
        <v>4424</v>
      </c>
      <c r="P26" s="1" t="s">
        <v>4543</v>
      </c>
      <c r="T26" s="1">
        <v>5</v>
      </c>
      <c r="U26" s="1">
        <v>60</v>
      </c>
      <c r="V26" s="3"/>
      <c r="W26" s="3"/>
      <c r="X26" s="3"/>
      <c r="Y26" s="3"/>
      <c r="Z26" s="3" t="s">
        <v>4643</v>
      </c>
      <c r="AD26">
        <v>20</v>
      </c>
      <c r="AE26">
        <v>50</v>
      </c>
      <c r="AG26" s="21" t="s">
        <v>3262</v>
      </c>
      <c r="AH26" s="21" t="s">
        <v>3263</v>
      </c>
      <c r="AI26" s="21" t="s">
        <v>3258</v>
      </c>
      <c r="AJ26" s="21" t="s">
        <v>4292</v>
      </c>
      <c r="AK26" s="21"/>
      <c r="AL26" s="34"/>
      <c r="AM26" s="34"/>
      <c r="AN26" s="34"/>
      <c r="AO26" s="34"/>
      <c r="AP26" s="34"/>
      <c r="AQ26" s="34"/>
      <c r="AR26" s="34"/>
    </row>
    <row r="27" spans="1:44" ht="57.6" x14ac:dyDescent="0.3">
      <c r="A27" t="s">
        <v>3426</v>
      </c>
      <c r="B27">
        <v>0.4</v>
      </c>
      <c r="C27" s="19">
        <v>42313.618055555555</v>
      </c>
      <c r="D27" s="3"/>
      <c r="E27" s="3" t="s">
        <v>3431</v>
      </c>
      <c r="F27" s="3" t="s">
        <v>3432</v>
      </c>
      <c r="G27" t="s">
        <v>2627</v>
      </c>
      <c r="H27" t="s">
        <v>3397</v>
      </c>
      <c r="I27" t="s">
        <v>5</v>
      </c>
      <c r="J27" s="1" t="str">
        <f t="shared" si="0"/>
        <v>SM040 [%]</v>
      </c>
      <c r="K27" s="58" t="s">
        <v>4252</v>
      </c>
      <c r="L27" s="1" t="s">
        <v>4587</v>
      </c>
      <c r="M27" s="46" t="s">
        <v>4421</v>
      </c>
      <c r="N27" s="46"/>
      <c r="O27" t="s">
        <v>4424</v>
      </c>
      <c r="P27" s="1" t="s">
        <v>4543</v>
      </c>
      <c r="T27" s="1">
        <v>5</v>
      </c>
      <c r="U27" s="1">
        <v>60</v>
      </c>
      <c r="V27" s="3"/>
      <c r="W27" s="3"/>
      <c r="X27" s="3"/>
      <c r="Y27" s="3"/>
      <c r="Z27" s="3" t="s">
        <v>4643</v>
      </c>
      <c r="AD27">
        <v>20</v>
      </c>
      <c r="AE27">
        <v>50</v>
      </c>
      <c r="AG27" s="21" t="s">
        <v>3262</v>
      </c>
      <c r="AH27" s="21" t="s">
        <v>3263</v>
      </c>
      <c r="AI27" s="21" t="s">
        <v>3258</v>
      </c>
      <c r="AJ27" s="21" t="s">
        <v>4292</v>
      </c>
      <c r="AK27" s="21"/>
      <c r="AL27" s="34"/>
      <c r="AM27" s="34"/>
      <c r="AN27" s="34"/>
      <c r="AO27" s="34"/>
      <c r="AP27" s="34"/>
      <c r="AQ27" s="34"/>
      <c r="AR27" s="34"/>
    </row>
    <row r="28" spans="1:44" ht="57.6" x14ac:dyDescent="0.3">
      <c r="A28" t="s">
        <v>3427</v>
      </c>
      <c r="B28">
        <v>0.5</v>
      </c>
      <c r="C28" s="19">
        <v>42313.618055555555</v>
      </c>
      <c r="D28" s="3"/>
      <c r="E28" s="3" t="s">
        <v>3431</v>
      </c>
      <c r="F28" s="3" t="s">
        <v>3432</v>
      </c>
      <c r="G28" t="s">
        <v>3407</v>
      </c>
      <c r="H28" t="s">
        <v>1671</v>
      </c>
      <c r="I28" t="s">
        <v>5</v>
      </c>
      <c r="J28" s="1" t="str">
        <f t="shared" si="0"/>
        <v>SM050 [%]</v>
      </c>
      <c r="K28" s="58" t="s">
        <v>4253</v>
      </c>
      <c r="L28" s="1" t="s">
        <v>4587</v>
      </c>
      <c r="M28" s="46" t="s">
        <v>4421</v>
      </c>
      <c r="N28" s="46"/>
      <c r="O28" t="s">
        <v>4424</v>
      </c>
      <c r="P28" s="1" t="s">
        <v>4543</v>
      </c>
      <c r="T28" s="1">
        <v>5</v>
      </c>
      <c r="U28" s="1">
        <v>60</v>
      </c>
      <c r="V28" s="3"/>
      <c r="W28" s="3"/>
      <c r="X28" s="3"/>
      <c r="Y28" s="3"/>
      <c r="Z28" s="3" t="s">
        <v>4643</v>
      </c>
      <c r="AD28">
        <v>20</v>
      </c>
      <c r="AE28">
        <v>50</v>
      </c>
      <c r="AG28" s="21" t="s">
        <v>3262</v>
      </c>
      <c r="AH28" s="21" t="s">
        <v>3263</v>
      </c>
      <c r="AI28" s="21" t="s">
        <v>3258</v>
      </c>
      <c r="AJ28" s="21" t="s">
        <v>4292</v>
      </c>
      <c r="AK28" s="21"/>
      <c r="AL28" s="34"/>
      <c r="AM28" s="34"/>
      <c r="AN28" s="34"/>
      <c r="AO28" s="34"/>
      <c r="AP28" s="34"/>
      <c r="AQ28" s="34"/>
      <c r="AR28" s="34"/>
    </row>
    <row r="29" spans="1:44" ht="57.6" x14ac:dyDescent="0.3">
      <c r="A29" t="s">
        <v>3428</v>
      </c>
      <c r="B29">
        <v>0.7</v>
      </c>
      <c r="C29" s="19">
        <v>42313.618055555555</v>
      </c>
      <c r="D29" s="3"/>
      <c r="E29" s="3" t="s">
        <v>3431</v>
      </c>
      <c r="F29" s="3" t="s">
        <v>3432</v>
      </c>
      <c r="G29" t="s">
        <v>3408</v>
      </c>
      <c r="H29" t="s">
        <v>3398</v>
      </c>
      <c r="I29" t="s">
        <v>5</v>
      </c>
      <c r="J29" s="1" t="str">
        <f t="shared" si="0"/>
        <v>SM070 [%]</v>
      </c>
      <c r="K29" s="58" t="s">
        <v>4690</v>
      </c>
      <c r="L29" s="1" t="s">
        <v>4587</v>
      </c>
      <c r="M29" s="46" t="s">
        <v>4421</v>
      </c>
      <c r="N29" s="46"/>
      <c r="O29" t="s">
        <v>4424</v>
      </c>
      <c r="P29" s="1" t="s">
        <v>4543</v>
      </c>
      <c r="T29" s="1">
        <v>5</v>
      </c>
      <c r="U29" s="1">
        <v>60</v>
      </c>
      <c r="V29" s="3"/>
      <c r="W29" s="3"/>
      <c r="X29" s="3"/>
      <c r="Y29" s="3"/>
      <c r="Z29" s="3" t="s">
        <v>4643</v>
      </c>
      <c r="AD29">
        <v>20</v>
      </c>
      <c r="AE29">
        <v>50</v>
      </c>
      <c r="AG29" s="21" t="s">
        <v>3262</v>
      </c>
      <c r="AH29" s="21" t="s">
        <v>3263</v>
      </c>
      <c r="AI29" s="21" t="s">
        <v>3258</v>
      </c>
      <c r="AJ29" s="21" t="s">
        <v>3667</v>
      </c>
      <c r="AK29" s="21"/>
      <c r="AL29" s="34"/>
      <c r="AM29" s="34"/>
      <c r="AN29" s="34"/>
      <c r="AO29" s="34"/>
      <c r="AP29" s="34"/>
      <c r="AQ29" s="34"/>
      <c r="AR29" s="34"/>
    </row>
    <row r="30" spans="1:44" x14ac:dyDescent="0.3">
      <c r="A30" s="18" t="s">
        <v>3452</v>
      </c>
      <c r="B30" s="18">
        <v>1.5</v>
      </c>
      <c r="C30" s="19">
        <v>42320.548611111109</v>
      </c>
      <c r="D30" s="3"/>
      <c r="E30" s="3" t="s">
        <v>3454</v>
      </c>
      <c r="F30" s="3" t="s">
        <v>3455</v>
      </c>
      <c r="G30" t="s">
        <v>155</v>
      </c>
      <c r="H30" t="s">
        <v>3436</v>
      </c>
      <c r="I30" t="s">
        <v>15</v>
      </c>
      <c r="J30" s="1" t="str">
        <f t="shared" si="0"/>
        <v>H2_Ptemp [degC]</v>
      </c>
      <c r="K30" s="58" t="s">
        <v>4691</v>
      </c>
      <c r="L30" s="1" t="s">
        <v>4648</v>
      </c>
      <c r="M30" s="46" t="s">
        <v>4406</v>
      </c>
      <c r="N30" s="46" t="s">
        <v>4538</v>
      </c>
      <c r="O30" s="46" t="s">
        <v>4407</v>
      </c>
      <c r="P30" s="1" t="s">
        <v>4543</v>
      </c>
      <c r="R30" s="1" t="s">
        <v>4646</v>
      </c>
      <c r="T30" s="1">
        <v>-20</v>
      </c>
      <c r="U30" s="1">
        <v>50</v>
      </c>
      <c r="V30" s="3"/>
      <c r="W30" s="3"/>
      <c r="X30" s="3"/>
      <c r="Z30" s="3"/>
      <c r="AF30" s="1" t="s">
        <v>3316</v>
      </c>
      <c r="AG30" s="21" t="s">
        <v>3262</v>
      </c>
      <c r="AH30" s="21" t="s">
        <v>3263</v>
      </c>
      <c r="AI30" s="21" t="s">
        <v>3258</v>
      </c>
      <c r="AJ30" s="34"/>
      <c r="AK30" s="34"/>
      <c r="AL30" s="34"/>
      <c r="AM30" s="34"/>
      <c r="AN30" s="34"/>
      <c r="AO30" s="34"/>
      <c r="AP30" s="34"/>
      <c r="AQ30" s="34"/>
      <c r="AR30" s="34"/>
    </row>
    <row r="31" spans="1:44" x14ac:dyDescent="0.3">
      <c r="A31" s="18" t="s">
        <v>3453</v>
      </c>
      <c r="B31" s="18">
        <v>1.5</v>
      </c>
      <c r="C31" s="19">
        <v>42320.548611111109</v>
      </c>
      <c r="D31" s="3"/>
      <c r="E31" s="3" t="s">
        <v>3454</v>
      </c>
      <c r="F31" s="3" t="s">
        <v>3455</v>
      </c>
      <c r="G31" t="s">
        <v>1486</v>
      </c>
      <c r="H31" t="s">
        <v>3437</v>
      </c>
      <c r="I31" t="s">
        <v>160</v>
      </c>
      <c r="J31" s="1" t="str">
        <f t="shared" si="0"/>
        <v>H2_Voltage [V]</v>
      </c>
      <c r="K31" s="58" t="s">
        <v>4692</v>
      </c>
      <c r="L31" s="1" t="s">
        <v>4648</v>
      </c>
      <c r="M31" s="46" t="s">
        <v>4406</v>
      </c>
      <c r="N31" s="46" t="s">
        <v>4538</v>
      </c>
      <c r="O31" s="46" t="s">
        <v>4409</v>
      </c>
      <c r="P31" s="1" t="s">
        <v>4543</v>
      </c>
      <c r="R31" s="1" t="s">
        <v>4646</v>
      </c>
      <c r="T31" s="1">
        <v>11</v>
      </c>
      <c r="U31" s="1">
        <v>14</v>
      </c>
      <c r="V31" s="3"/>
      <c r="W31" s="3"/>
      <c r="X31" s="3"/>
      <c r="Y31" s="3"/>
      <c r="Z31" s="3"/>
      <c r="AF31" s="1" t="s">
        <v>3316</v>
      </c>
      <c r="AG31" s="21" t="s">
        <v>3262</v>
      </c>
      <c r="AH31" s="21" t="s">
        <v>3263</v>
      </c>
      <c r="AI31" s="21" t="s">
        <v>3258</v>
      </c>
      <c r="AO31" s="1" t="s">
        <v>3393</v>
      </c>
      <c r="AP31" s="34"/>
      <c r="AQ31" s="34"/>
      <c r="AR31" s="34"/>
    </row>
    <row r="32" spans="1:44" ht="40.200000000000003" x14ac:dyDescent="0.3">
      <c r="A32" t="s">
        <v>3439</v>
      </c>
      <c r="B32">
        <v>0.05</v>
      </c>
      <c r="C32" s="19">
        <v>42320.548611111109</v>
      </c>
      <c r="D32" s="3"/>
      <c r="E32" s="3" t="s">
        <v>3454</v>
      </c>
      <c r="F32" s="3" t="s">
        <v>3455</v>
      </c>
      <c r="G32" t="s">
        <v>1681</v>
      </c>
      <c r="H32" t="s">
        <v>1681</v>
      </c>
      <c r="I32" t="s">
        <v>15</v>
      </c>
      <c r="J32" s="1" t="str">
        <f t="shared" si="0"/>
        <v>ST005 [degC]</v>
      </c>
      <c r="K32" s="58" t="s">
        <v>4259</v>
      </c>
      <c r="L32" s="1" t="s">
        <v>4648</v>
      </c>
      <c r="M32" s="46" t="s">
        <v>4421</v>
      </c>
      <c r="N32" s="46"/>
      <c r="O32" t="s">
        <v>4422</v>
      </c>
      <c r="P32" s="1" t="s">
        <v>4543</v>
      </c>
      <c r="T32" s="1">
        <v>-25</v>
      </c>
      <c r="U32" s="1">
        <v>50</v>
      </c>
      <c r="V32" s="3"/>
      <c r="W32" s="3"/>
      <c r="X32" s="3"/>
      <c r="Y32" t="s">
        <v>3549</v>
      </c>
      <c r="Z32" s="3"/>
      <c r="AD32">
        <v>10</v>
      </c>
      <c r="AE32">
        <v>50</v>
      </c>
      <c r="AG32" s="21" t="s">
        <v>3262</v>
      </c>
      <c r="AH32" s="21" t="s">
        <v>3263</v>
      </c>
      <c r="AI32" s="21" t="s">
        <v>3258</v>
      </c>
      <c r="AJ32" s="21" t="s">
        <v>3666</v>
      </c>
      <c r="AK32" s="21" t="s">
        <v>3664</v>
      </c>
      <c r="AL32" s="34"/>
      <c r="AM32" s="34"/>
      <c r="AN32" s="34"/>
      <c r="AO32" s="34"/>
      <c r="AP32" s="34"/>
      <c r="AQ32" s="34"/>
      <c r="AR32" s="34"/>
    </row>
    <row r="33" spans="1:44" ht="40.200000000000003" x14ac:dyDescent="0.3">
      <c r="A33" t="s">
        <v>3440</v>
      </c>
      <c r="B33">
        <v>0.1</v>
      </c>
      <c r="C33" s="19">
        <v>42320.548611111109</v>
      </c>
      <c r="D33" s="3"/>
      <c r="E33" s="3" t="s">
        <v>3454</v>
      </c>
      <c r="F33" s="3" t="s">
        <v>3455</v>
      </c>
      <c r="G33" t="s">
        <v>1683</v>
      </c>
      <c r="H33" t="s">
        <v>1683</v>
      </c>
      <c r="I33" t="s">
        <v>15</v>
      </c>
      <c r="J33" s="1" t="str">
        <f t="shared" si="0"/>
        <v>ST010 [degC]</v>
      </c>
      <c r="K33" s="58" t="s">
        <v>4260</v>
      </c>
      <c r="L33" s="1" t="s">
        <v>4648</v>
      </c>
      <c r="M33" s="46" t="s">
        <v>4421</v>
      </c>
      <c r="N33" s="46"/>
      <c r="O33" t="s">
        <v>4422</v>
      </c>
      <c r="P33" s="1" t="s">
        <v>4543</v>
      </c>
      <c r="T33" s="1">
        <v>-25</v>
      </c>
      <c r="U33" s="1">
        <v>50</v>
      </c>
      <c r="V33" s="3"/>
      <c r="W33" s="3"/>
      <c r="X33" s="3"/>
      <c r="Y33" s="3"/>
      <c r="Z33" s="3"/>
      <c r="AD33">
        <v>10</v>
      </c>
      <c r="AE33">
        <v>50</v>
      </c>
      <c r="AG33" s="21" t="s">
        <v>3262</v>
      </c>
      <c r="AH33" s="21" t="s">
        <v>3263</v>
      </c>
      <c r="AI33" s="21" t="s">
        <v>3258</v>
      </c>
      <c r="AJ33" s="21" t="s">
        <v>3666</v>
      </c>
      <c r="AK33" s="21" t="s">
        <v>3664</v>
      </c>
      <c r="AL33" s="34"/>
      <c r="AM33" s="34"/>
      <c r="AN33" s="34"/>
      <c r="AO33" s="34"/>
      <c r="AP33" s="34"/>
      <c r="AQ33" s="34"/>
      <c r="AR33" s="34"/>
    </row>
    <row r="34" spans="1:44" ht="40.200000000000003" x14ac:dyDescent="0.3">
      <c r="A34" t="s">
        <v>3441</v>
      </c>
      <c r="B34">
        <v>0.2</v>
      </c>
      <c r="C34" s="19">
        <v>42320.548611111109</v>
      </c>
      <c r="D34" s="3"/>
      <c r="E34" s="3" t="s">
        <v>3454</v>
      </c>
      <c r="F34" s="3" t="s">
        <v>3455</v>
      </c>
      <c r="G34" t="s">
        <v>1685</v>
      </c>
      <c r="H34" t="s">
        <v>1685</v>
      </c>
      <c r="I34" t="s">
        <v>15</v>
      </c>
      <c r="J34" s="1" t="str">
        <f t="shared" si="0"/>
        <v>ST020 [degC]</v>
      </c>
      <c r="K34" s="58" t="s">
        <v>4261</v>
      </c>
      <c r="L34" s="1" t="s">
        <v>4648</v>
      </c>
      <c r="M34" s="46" t="s">
        <v>4421</v>
      </c>
      <c r="N34" s="46"/>
      <c r="O34" t="s">
        <v>4422</v>
      </c>
      <c r="P34" s="1" t="s">
        <v>4543</v>
      </c>
      <c r="T34" s="1">
        <v>-25</v>
      </c>
      <c r="U34" s="1">
        <v>50</v>
      </c>
      <c r="V34" s="3"/>
      <c r="W34" s="3"/>
      <c r="X34" s="3"/>
      <c r="Y34" s="3"/>
      <c r="Z34" s="3"/>
      <c r="AD34">
        <v>20</v>
      </c>
      <c r="AE34">
        <v>50</v>
      </c>
      <c r="AG34" s="21" t="s">
        <v>3262</v>
      </c>
      <c r="AH34" s="21" t="s">
        <v>3263</v>
      </c>
      <c r="AI34" s="21" t="s">
        <v>3258</v>
      </c>
      <c r="AJ34" s="21" t="s">
        <v>3666</v>
      </c>
      <c r="AK34" s="21" t="s">
        <v>3664</v>
      </c>
      <c r="AL34" s="34"/>
      <c r="AM34" s="34"/>
      <c r="AN34" s="34"/>
      <c r="AO34" s="34"/>
      <c r="AP34" s="34"/>
      <c r="AQ34" s="34"/>
      <c r="AR34" s="34"/>
    </row>
    <row r="35" spans="1:44" ht="40.200000000000003" x14ac:dyDescent="0.3">
      <c r="A35" t="s">
        <v>3442</v>
      </c>
      <c r="B35">
        <v>0.3</v>
      </c>
      <c r="C35" s="19">
        <v>42320.548611111109</v>
      </c>
      <c r="D35" s="3"/>
      <c r="E35" s="3" t="s">
        <v>3454</v>
      </c>
      <c r="F35" s="3" t="s">
        <v>3455</v>
      </c>
      <c r="G35" t="s">
        <v>1687</v>
      </c>
      <c r="H35" t="s">
        <v>1687</v>
      </c>
      <c r="I35" t="s">
        <v>15</v>
      </c>
      <c r="J35" s="1" t="str">
        <f t="shared" si="0"/>
        <v>ST030 [degC]</v>
      </c>
      <c r="K35" s="58" t="s">
        <v>4262</v>
      </c>
      <c r="L35" s="1" t="s">
        <v>4648</v>
      </c>
      <c r="M35" s="46" t="s">
        <v>4421</v>
      </c>
      <c r="N35" s="46"/>
      <c r="O35" t="s">
        <v>4422</v>
      </c>
      <c r="P35" s="1" t="s">
        <v>4543</v>
      </c>
      <c r="T35" s="1">
        <v>-25</v>
      </c>
      <c r="U35" s="1">
        <v>50</v>
      </c>
      <c r="V35" s="3"/>
      <c r="W35" s="3"/>
      <c r="X35" s="3"/>
      <c r="Y35" s="3"/>
      <c r="Z35" s="3"/>
      <c r="AD35">
        <v>20</v>
      </c>
      <c r="AE35">
        <v>50</v>
      </c>
      <c r="AG35" s="21" t="s">
        <v>3262</v>
      </c>
      <c r="AH35" s="21" t="s">
        <v>3263</v>
      </c>
      <c r="AI35" s="21" t="s">
        <v>3258</v>
      </c>
      <c r="AJ35" s="21" t="s">
        <v>4274</v>
      </c>
      <c r="AK35" s="21" t="s">
        <v>3664</v>
      </c>
      <c r="AL35" s="34"/>
      <c r="AM35" s="34"/>
      <c r="AN35" s="34"/>
      <c r="AO35" s="34"/>
      <c r="AP35" s="34"/>
      <c r="AQ35" s="34"/>
      <c r="AR35" s="34"/>
    </row>
    <row r="36" spans="1:44" ht="40.200000000000003" x14ac:dyDescent="0.3">
      <c r="A36" t="s">
        <v>3443</v>
      </c>
      <c r="B36">
        <v>0.4</v>
      </c>
      <c r="C36" s="19">
        <v>42320.548611111109</v>
      </c>
      <c r="D36" s="3"/>
      <c r="E36" s="3" t="s">
        <v>3454</v>
      </c>
      <c r="F36" s="3" t="s">
        <v>3455</v>
      </c>
      <c r="G36" t="s">
        <v>3433</v>
      </c>
      <c r="H36" t="s">
        <v>3433</v>
      </c>
      <c r="I36" t="s">
        <v>15</v>
      </c>
      <c r="J36" s="1" t="str">
        <f t="shared" si="0"/>
        <v>ST040 [degC]</v>
      </c>
      <c r="K36" s="58" t="s">
        <v>4275</v>
      </c>
      <c r="L36" s="1" t="s">
        <v>4648</v>
      </c>
      <c r="M36" s="46" t="s">
        <v>4421</v>
      </c>
      <c r="N36" s="46"/>
      <c r="O36" t="s">
        <v>4422</v>
      </c>
      <c r="P36" s="1" t="s">
        <v>4543</v>
      </c>
      <c r="T36" s="1">
        <v>-25</v>
      </c>
      <c r="U36" s="1">
        <v>50</v>
      </c>
      <c r="V36" s="3"/>
      <c r="W36" s="3"/>
      <c r="X36" s="3"/>
      <c r="Y36" s="3"/>
      <c r="Z36" s="3"/>
      <c r="AD36">
        <v>20</v>
      </c>
      <c r="AE36">
        <v>50</v>
      </c>
      <c r="AG36" s="21" t="s">
        <v>3262</v>
      </c>
      <c r="AH36" s="21" t="s">
        <v>3263</v>
      </c>
      <c r="AI36" s="21" t="s">
        <v>3258</v>
      </c>
      <c r="AJ36" s="21" t="s">
        <v>3666</v>
      </c>
      <c r="AK36" s="21" t="s">
        <v>3664</v>
      </c>
      <c r="AL36" s="34"/>
      <c r="AM36" s="34"/>
      <c r="AN36" s="34"/>
      <c r="AO36" s="34"/>
      <c r="AP36" s="34"/>
      <c r="AQ36" s="34"/>
      <c r="AR36" s="34"/>
    </row>
    <row r="37" spans="1:44" ht="40.200000000000003" x14ac:dyDescent="0.3">
      <c r="A37" t="s">
        <v>3444</v>
      </c>
      <c r="B37">
        <v>0.5</v>
      </c>
      <c r="C37" s="19">
        <v>42320.548611111109</v>
      </c>
      <c r="D37" s="3"/>
      <c r="E37" s="3" t="s">
        <v>3454</v>
      </c>
      <c r="F37" s="3" t="s">
        <v>3455</v>
      </c>
      <c r="G37" t="s">
        <v>1689</v>
      </c>
      <c r="H37" t="s">
        <v>1689</v>
      </c>
      <c r="I37" t="s">
        <v>15</v>
      </c>
      <c r="J37" s="1" t="str">
        <f t="shared" si="0"/>
        <v>ST050 [degC]</v>
      </c>
      <c r="K37" s="58" t="s">
        <v>4263</v>
      </c>
      <c r="L37" s="1" t="s">
        <v>4648</v>
      </c>
      <c r="M37" s="46" t="s">
        <v>4421</v>
      </c>
      <c r="N37" s="46"/>
      <c r="O37" t="s">
        <v>4422</v>
      </c>
      <c r="P37" s="1" t="s">
        <v>4543</v>
      </c>
      <c r="T37" s="1">
        <v>-10</v>
      </c>
      <c r="U37" s="1">
        <v>30</v>
      </c>
      <c r="V37" s="3"/>
      <c r="W37" s="3"/>
      <c r="X37" s="3"/>
      <c r="Y37" s="3"/>
      <c r="Z37" s="3"/>
      <c r="AD37">
        <v>20</v>
      </c>
      <c r="AE37">
        <v>50</v>
      </c>
      <c r="AG37" s="21" t="s">
        <v>3262</v>
      </c>
      <c r="AH37" s="21" t="s">
        <v>3263</v>
      </c>
      <c r="AI37" s="21" t="s">
        <v>3258</v>
      </c>
      <c r="AJ37" s="21" t="s">
        <v>3669</v>
      </c>
      <c r="AK37" s="21" t="s">
        <v>3664</v>
      </c>
      <c r="AL37" s="34"/>
      <c r="AM37" s="34"/>
      <c r="AN37" s="34"/>
      <c r="AO37" s="34"/>
      <c r="AP37" s="34"/>
      <c r="AQ37" s="34"/>
      <c r="AR37" s="34"/>
    </row>
    <row r="38" spans="1:44" ht="40.200000000000003" x14ac:dyDescent="0.3">
      <c r="A38" t="s">
        <v>3445</v>
      </c>
      <c r="B38">
        <v>1</v>
      </c>
      <c r="C38" s="19">
        <v>42320.548611111109</v>
      </c>
      <c r="D38" s="3"/>
      <c r="E38" s="3" t="s">
        <v>3454</v>
      </c>
      <c r="F38" s="3" t="s">
        <v>3455</v>
      </c>
      <c r="G38" t="s">
        <v>1691</v>
      </c>
      <c r="H38" t="s">
        <v>1691</v>
      </c>
      <c r="I38" t="s">
        <v>15</v>
      </c>
      <c r="J38" s="1" t="str">
        <f t="shared" si="0"/>
        <v>ST100 [degC]</v>
      </c>
      <c r="K38" s="58" t="s">
        <v>4264</v>
      </c>
      <c r="L38" s="1" t="s">
        <v>4648</v>
      </c>
      <c r="M38" s="46" t="s">
        <v>4421</v>
      </c>
      <c r="N38" s="46"/>
      <c r="O38" t="s">
        <v>4422</v>
      </c>
      <c r="P38" s="1" t="s">
        <v>4543</v>
      </c>
      <c r="T38" s="1">
        <v>-10</v>
      </c>
      <c r="U38" s="1">
        <v>30</v>
      </c>
      <c r="V38" s="3"/>
      <c r="W38" s="3"/>
      <c r="X38" s="3"/>
      <c r="Y38" s="3"/>
      <c r="Z38" s="3"/>
      <c r="AD38">
        <v>20</v>
      </c>
      <c r="AE38">
        <v>50</v>
      </c>
      <c r="AG38" s="21" t="s">
        <v>3262</v>
      </c>
      <c r="AH38" s="21" t="s">
        <v>3263</v>
      </c>
      <c r="AI38" s="21" t="s">
        <v>3258</v>
      </c>
      <c r="AJ38" s="21" t="s">
        <v>3667</v>
      </c>
      <c r="AK38" s="21" t="s">
        <v>3664</v>
      </c>
      <c r="AL38" s="34"/>
      <c r="AM38" s="34"/>
      <c r="AN38" s="34"/>
      <c r="AO38" s="34"/>
      <c r="AP38" s="34"/>
      <c r="AQ38" s="34"/>
      <c r="AR38" s="34"/>
    </row>
    <row r="39" spans="1:44" ht="40.200000000000003" x14ac:dyDescent="0.3">
      <c r="A39" t="s">
        <v>3446</v>
      </c>
      <c r="B39">
        <v>0.03</v>
      </c>
      <c r="C39" s="19">
        <v>42320.548611111109</v>
      </c>
      <c r="D39" s="3"/>
      <c r="E39" s="3" t="s">
        <v>3454</v>
      </c>
      <c r="F39" s="3" t="s">
        <v>3455</v>
      </c>
      <c r="G39" t="s">
        <v>1511</v>
      </c>
      <c r="H39" t="s">
        <v>1511</v>
      </c>
      <c r="I39" t="s">
        <v>15</v>
      </c>
      <c r="J39" s="1" t="str">
        <f t="shared" si="0"/>
        <v>STHF01 [degC]</v>
      </c>
      <c r="K39" s="58" t="s">
        <v>4469</v>
      </c>
      <c r="L39" s="1" t="s">
        <v>4648</v>
      </c>
      <c r="M39" s="46" t="s">
        <v>4421</v>
      </c>
      <c r="N39" s="46"/>
      <c r="O39" t="s">
        <v>4422</v>
      </c>
      <c r="P39" s="1" t="s">
        <v>4543</v>
      </c>
      <c r="R39" s="1" t="s">
        <v>4466</v>
      </c>
      <c r="T39" s="1">
        <v>-25</v>
      </c>
      <c r="U39" s="1">
        <v>60</v>
      </c>
      <c r="V39" s="3"/>
      <c r="W39" s="3"/>
      <c r="X39" t="s">
        <v>1717</v>
      </c>
      <c r="Y39" t="s">
        <v>3548</v>
      </c>
      <c r="Z39" s="3"/>
      <c r="AD39">
        <v>10</v>
      </c>
      <c r="AE39">
        <v>50</v>
      </c>
      <c r="AF39" s="1" t="s">
        <v>3316</v>
      </c>
      <c r="AG39" s="21" t="s">
        <v>3262</v>
      </c>
      <c r="AH39" s="21" t="s">
        <v>3263</v>
      </c>
      <c r="AI39" s="21" t="s">
        <v>3258</v>
      </c>
      <c r="AJ39" s="21" t="s">
        <v>3666</v>
      </c>
      <c r="AK39" s="21" t="s">
        <v>3664</v>
      </c>
      <c r="AL39" s="34"/>
      <c r="AM39" s="34"/>
      <c r="AN39" s="34"/>
      <c r="AO39" s="34"/>
      <c r="AP39" s="34"/>
      <c r="AQ39" s="34"/>
      <c r="AR39" s="34"/>
    </row>
    <row r="40" spans="1:44" ht="40.200000000000003" x14ac:dyDescent="0.3">
      <c r="A40" t="s">
        <v>3447</v>
      </c>
      <c r="B40">
        <v>0.03</v>
      </c>
      <c r="C40" s="19">
        <v>42320.548611111109</v>
      </c>
      <c r="D40" s="3"/>
      <c r="E40" s="3" t="s">
        <v>3454</v>
      </c>
      <c r="F40" s="3" t="s">
        <v>3455</v>
      </c>
      <c r="G40" t="s">
        <v>1512</v>
      </c>
      <c r="H40" t="s">
        <v>1512</v>
      </c>
      <c r="I40" t="s">
        <v>15</v>
      </c>
      <c r="J40" s="1" t="str">
        <f t="shared" si="0"/>
        <v>STHF02 [degC]</v>
      </c>
      <c r="K40" s="58" t="s">
        <v>4470</v>
      </c>
      <c r="L40" s="1" t="s">
        <v>4648</v>
      </c>
      <c r="M40" s="46" t="s">
        <v>4421</v>
      </c>
      <c r="N40" s="46"/>
      <c r="O40" t="s">
        <v>4422</v>
      </c>
      <c r="P40" s="1" t="s">
        <v>4543</v>
      </c>
      <c r="R40" s="46" t="s">
        <v>4467</v>
      </c>
      <c r="T40" s="1">
        <v>-25</v>
      </c>
      <c r="U40" s="1">
        <v>60</v>
      </c>
      <c r="V40" s="3"/>
      <c r="W40" s="3"/>
      <c r="X40" t="s">
        <v>1718</v>
      </c>
      <c r="Y40" t="s">
        <v>1511</v>
      </c>
      <c r="Z40" s="3"/>
      <c r="AD40">
        <v>10</v>
      </c>
      <c r="AE40">
        <v>50</v>
      </c>
      <c r="AF40" s="1" t="s">
        <v>3316</v>
      </c>
      <c r="AG40" s="21" t="s">
        <v>3262</v>
      </c>
      <c r="AH40" s="21" t="s">
        <v>3263</v>
      </c>
      <c r="AI40" s="21" t="s">
        <v>3258</v>
      </c>
      <c r="AJ40" s="21" t="s">
        <v>3666</v>
      </c>
      <c r="AK40" s="21" t="s">
        <v>3664</v>
      </c>
      <c r="AL40" s="34"/>
      <c r="AM40" s="34"/>
      <c r="AN40" s="34"/>
      <c r="AO40" s="34"/>
      <c r="AP40" s="34"/>
      <c r="AQ40" s="34"/>
      <c r="AR40" s="34"/>
    </row>
    <row r="41" spans="1:44" ht="40.200000000000003" x14ac:dyDescent="0.3">
      <c r="A41" t="s">
        <v>3448</v>
      </c>
      <c r="B41">
        <v>0.03</v>
      </c>
      <c r="C41" s="19">
        <v>42320.548611111109</v>
      </c>
      <c r="D41" s="3"/>
      <c r="E41" s="3" t="s">
        <v>3454</v>
      </c>
      <c r="F41" s="3" t="s">
        <v>3455</v>
      </c>
      <c r="G41" t="s">
        <v>359</v>
      </c>
      <c r="H41" t="s">
        <v>359</v>
      </c>
      <c r="I41" t="s">
        <v>15</v>
      </c>
      <c r="J41" s="1" t="str">
        <f t="shared" si="0"/>
        <v>STHF03 [degC]</v>
      </c>
      <c r="K41" s="58" t="s">
        <v>4471</v>
      </c>
      <c r="L41" s="1" t="s">
        <v>4648</v>
      </c>
      <c r="M41" s="46" t="s">
        <v>4421</v>
      </c>
      <c r="N41" s="46"/>
      <c r="O41" t="s">
        <v>4422</v>
      </c>
      <c r="P41" s="1" t="s">
        <v>4543</v>
      </c>
      <c r="R41" s="46" t="s">
        <v>4468</v>
      </c>
      <c r="T41" s="1">
        <v>-25</v>
      </c>
      <c r="U41" s="1">
        <v>60</v>
      </c>
      <c r="V41" s="3"/>
      <c r="W41" s="3"/>
      <c r="X41" t="s">
        <v>1719</v>
      </c>
      <c r="Y41" t="s">
        <v>1511</v>
      </c>
      <c r="Z41" s="3"/>
      <c r="AD41">
        <v>10</v>
      </c>
      <c r="AE41">
        <v>50</v>
      </c>
      <c r="AF41" s="1" t="s">
        <v>3316</v>
      </c>
      <c r="AG41" s="21" t="s">
        <v>3262</v>
      </c>
      <c r="AH41" s="21" t="s">
        <v>3263</v>
      </c>
      <c r="AI41" s="21" t="s">
        <v>3258</v>
      </c>
      <c r="AJ41" s="21" t="s">
        <v>3666</v>
      </c>
      <c r="AK41" s="21" t="s">
        <v>3664</v>
      </c>
      <c r="AL41" s="34"/>
      <c r="AM41" s="34"/>
      <c r="AN41" s="34"/>
      <c r="AO41" s="34"/>
      <c r="AP41" s="34"/>
      <c r="AQ41" s="34"/>
      <c r="AR41" s="34"/>
    </row>
    <row r="42" spans="1:44" ht="40.200000000000003" x14ac:dyDescent="0.3">
      <c r="A42" t="s">
        <v>331</v>
      </c>
      <c r="B42">
        <v>0.05</v>
      </c>
      <c r="C42" s="19">
        <v>42320.548611111109</v>
      </c>
      <c r="D42" s="3"/>
      <c r="E42" s="3" t="s">
        <v>3454</v>
      </c>
      <c r="F42" s="3" t="s">
        <v>3455</v>
      </c>
      <c r="G42" t="s">
        <v>3434</v>
      </c>
      <c r="H42" t="s">
        <v>1516</v>
      </c>
      <c r="I42" t="s">
        <v>130</v>
      </c>
      <c r="J42" s="1" t="str">
        <f t="shared" si="0"/>
        <v>SHF01 [W/m**2]</v>
      </c>
      <c r="K42" s="58" t="s">
        <v>4255</v>
      </c>
      <c r="L42" s="1" t="s">
        <v>4648</v>
      </c>
      <c r="M42" s="46" t="s">
        <v>4421</v>
      </c>
      <c r="N42" s="46"/>
      <c r="O42" t="s">
        <v>4423</v>
      </c>
      <c r="P42" s="1" t="s">
        <v>4543</v>
      </c>
      <c r="R42" s="1" t="s">
        <v>4459</v>
      </c>
      <c r="S42" t="s">
        <v>4565</v>
      </c>
      <c r="T42" s="1">
        <v>-200</v>
      </c>
      <c r="U42" s="1">
        <v>200</v>
      </c>
      <c r="V42" s="3"/>
      <c r="W42" s="3"/>
      <c r="X42" t="s">
        <v>6802</v>
      </c>
      <c r="Y42" t="s">
        <v>3547</v>
      </c>
      <c r="Z42" s="3"/>
      <c r="AD42">
        <v>20</v>
      </c>
      <c r="AE42">
        <v>50</v>
      </c>
      <c r="AG42" s="21" t="s">
        <v>3262</v>
      </c>
      <c r="AH42" s="21" t="s">
        <v>3263</v>
      </c>
      <c r="AI42" s="21" t="s">
        <v>3258</v>
      </c>
      <c r="AJ42" s="21" t="s">
        <v>3394</v>
      </c>
      <c r="AK42" s="21" t="s">
        <v>6915</v>
      </c>
      <c r="AL42" s="21"/>
      <c r="AM42" s="34"/>
      <c r="AN42" s="34"/>
      <c r="AO42" s="34"/>
      <c r="AP42" s="34"/>
      <c r="AQ42" s="34"/>
      <c r="AR42" s="34"/>
    </row>
    <row r="43" spans="1:44" x14ac:dyDescent="0.3">
      <c r="A43" t="s">
        <v>3450</v>
      </c>
      <c r="B43" s="57">
        <v>0</v>
      </c>
      <c r="C43" s="19">
        <v>42320.548611111109</v>
      </c>
      <c r="D43" s="19">
        <v>43489.423611111109</v>
      </c>
      <c r="E43" s="3" t="s">
        <v>3454</v>
      </c>
      <c r="F43" s="3" t="s">
        <v>3455</v>
      </c>
      <c r="G43" t="s">
        <v>3435</v>
      </c>
      <c r="H43" t="s">
        <v>3435</v>
      </c>
      <c r="I43" t="s">
        <v>1549</v>
      </c>
      <c r="J43" s="1" t="str">
        <f t="shared" si="0"/>
        <v>SHFsc01cal [W/(m**2 mV)]</v>
      </c>
      <c r="K43" s="58" t="s">
        <v>4693</v>
      </c>
      <c r="L43" s="1" t="s">
        <v>4648</v>
      </c>
      <c r="M43" s="26" t="s">
        <v>4421</v>
      </c>
      <c r="O43" s="1" t="s">
        <v>4599</v>
      </c>
      <c r="P43" s="1" t="s">
        <v>4543</v>
      </c>
      <c r="V43" s="3"/>
      <c r="W43" s="3"/>
      <c r="X43" t="s">
        <v>1516</v>
      </c>
      <c r="Z43" s="3"/>
      <c r="AF43" s="1" t="s">
        <v>3316</v>
      </c>
      <c r="AG43" s="21" t="s">
        <v>3262</v>
      </c>
      <c r="AH43" s="21" t="s">
        <v>3263</v>
      </c>
      <c r="AI43" s="21" t="s">
        <v>3258</v>
      </c>
      <c r="AJ43" s="34"/>
      <c r="AK43" s="34"/>
      <c r="AL43" s="34"/>
      <c r="AM43" s="34"/>
      <c r="AN43" s="34"/>
      <c r="AO43" s="34"/>
      <c r="AP43" s="34"/>
      <c r="AQ43" s="34"/>
      <c r="AR43" s="34"/>
    </row>
    <row r="44" spans="1:44" x14ac:dyDescent="0.3">
      <c r="A44" s="18" t="s">
        <v>4177</v>
      </c>
      <c r="B44" s="57">
        <v>0</v>
      </c>
      <c r="C44" s="19">
        <v>42471.645833333336</v>
      </c>
      <c r="D44" s="3"/>
      <c r="E44" s="3" t="s">
        <v>3454</v>
      </c>
      <c r="F44" s="3" t="s">
        <v>3455</v>
      </c>
      <c r="G44" s="1" t="s">
        <v>336</v>
      </c>
      <c r="H44" t="s">
        <v>4178</v>
      </c>
      <c r="I44"/>
      <c r="J44" s="1" t="str">
        <f t="shared" si="0"/>
        <v>SHFheatH2 []</v>
      </c>
      <c r="K44" s="58" t="s">
        <v>4694</v>
      </c>
      <c r="L44" s="1" t="s">
        <v>4648</v>
      </c>
      <c r="M44" s="46" t="s">
        <v>4421</v>
      </c>
      <c r="N44" s="46"/>
      <c r="O44" s="1" t="s">
        <v>4630</v>
      </c>
      <c r="P44" s="1" t="s">
        <v>4543</v>
      </c>
      <c r="V44" s="3"/>
      <c r="W44" s="3"/>
      <c r="X44"/>
      <c r="Z44" s="3"/>
      <c r="AF44" s="1" t="s">
        <v>3316</v>
      </c>
      <c r="AG44" s="21" t="s">
        <v>3262</v>
      </c>
      <c r="AH44" s="21" t="s">
        <v>3263</v>
      </c>
      <c r="AI44" s="21" t="s">
        <v>3258</v>
      </c>
      <c r="AJ44" s="34"/>
      <c r="AK44" s="34"/>
      <c r="AL44" s="34"/>
      <c r="AM44" s="34"/>
      <c r="AN44" s="34"/>
      <c r="AO44" s="34"/>
      <c r="AP44" s="34"/>
      <c r="AQ44" s="34"/>
      <c r="AR44" s="34"/>
    </row>
    <row r="45" spans="1:44" ht="40.200000000000003" x14ac:dyDescent="0.3">
      <c r="A45" t="s">
        <v>6911</v>
      </c>
      <c r="B45">
        <v>0.05</v>
      </c>
      <c r="C45" s="19">
        <v>42320.548611111109</v>
      </c>
      <c r="D45" s="3"/>
      <c r="E45" s="3" t="s">
        <v>3454</v>
      </c>
      <c r="F45" s="3" t="s">
        <v>3455</v>
      </c>
      <c r="G45" t="s">
        <v>1517</v>
      </c>
      <c r="H45" t="s">
        <v>1517</v>
      </c>
      <c r="I45" t="s">
        <v>130</v>
      </c>
      <c r="J45" s="1" t="str">
        <f t="shared" si="0"/>
        <v>SHF02 [W/m**2]</v>
      </c>
      <c r="K45" s="58" t="s">
        <v>4256</v>
      </c>
      <c r="L45" s="1" t="s">
        <v>4648</v>
      </c>
      <c r="M45" s="46" t="s">
        <v>4421</v>
      </c>
      <c r="N45" s="46"/>
      <c r="O45" t="s">
        <v>4423</v>
      </c>
      <c r="P45" s="1" t="s">
        <v>4543</v>
      </c>
      <c r="R45" s="1" t="s">
        <v>4460</v>
      </c>
      <c r="S45" t="s">
        <v>4566</v>
      </c>
      <c r="T45" s="1">
        <v>-200</v>
      </c>
      <c r="U45" s="1">
        <v>200</v>
      </c>
      <c r="V45" s="3"/>
      <c r="W45" s="3"/>
      <c r="X45" t="s">
        <v>6803</v>
      </c>
      <c r="Y45" t="s">
        <v>3545</v>
      </c>
      <c r="Z45" s="3"/>
      <c r="AD45">
        <v>20</v>
      </c>
      <c r="AE45">
        <v>50</v>
      </c>
      <c r="AG45" s="21" t="s">
        <v>3262</v>
      </c>
      <c r="AH45" s="21" t="s">
        <v>3263</v>
      </c>
      <c r="AI45" s="21" t="s">
        <v>3258</v>
      </c>
      <c r="AK45" s="21" t="s">
        <v>6915</v>
      </c>
      <c r="AL45" s="21"/>
      <c r="AM45" s="34"/>
      <c r="AN45" s="34"/>
      <c r="AO45" s="34"/>
      <c r="AP45" s="34"/>
      <c r="AQ45" s="34"/>
      <c r="AR45" s="34"/>
    </row>
    <row r="46" spans="1:44" ht="40.200000000000003" x14ac:dyDescent="0.3">
      <c r="A46" t="s">
        <v>6910</v>
      </c>
      <c r="B46">
        <v>0.05</v>
      </c>
      <c r="C46" s="19">
        <v>42320.548611111109</v>
      </c>
      <c r="D46" s="3"/>
      <c r="E46" s="3" t="s">
        <v>3454</v>
      </c>
      <c r="F46" s="3" t="s">
        <v>3455</v>
      </c>
      <c r="G46" t="s">
        <v>1518</v>
      </c>
      <c r="H46" t="s">
        <v>1518</v>
      </c>
      <c r="I46" t="s">
        <v>130</v>
      </c>
      <c r="J46" s="1" t="str">
        <f t="shared" si="0"/>
        <v>SHF03 [W/m**2]</v>
      </c>
      <c r="K46" s="58" t="s">
        <v>4257</v>
      </c>
      <c r="L46" s="1" t="s">
        <v>4648</v>
      </c>
      <c r="M46" s="46" t="s">
        <v>4421</v>
      </c>
      <c r="N46" s="46"/>
      <c r="O46" t="s">
        <v>4423</v>
      </c>
      <c r="P46" s="1" t="s">
        <v>4543</v>
      </c>
      <c r="R46" s="1" t="s">
        <v>4461</v>
      </c>
      <c r="S46" t="s">
        <v>4567</v>
      </c>
      <c r="T46" s="1">
        <v>-200</v>
      </c>
      <c r="U46" s="1">
        <v>200</v>
      </c>
      <c r="V46" s="3"/>
      <c r="W46" s="3"/>
      <c r="X46" t="s">
        <v>6710</v>
      </c>
      <c r="Y46" t="s">
        <v>3546</v>
      </c>
      <c r="Z46" s="3"/>
      <c r="AD46">
        <v>20</v>
      </c>
      <c r="AE46">
        <v>50</v>
      </c>
      <c r="AG46" s="21" t="s">
        <v>3262</v>
      </c>
      <c r="AH46" s="21" t="s">
        <v>3263</v>
      </c>
      <c r="AI46" s="21" t="s">
        <v>3258</v>
      </c>
      <c r="AK46" s="21" t="s">
        <v>6915</v>
      </c>
      <c r="AL46" s="21"/>
      <c r="AM46" s="34"/>
      <c r="AN46" s="34"/>
      <c r="AO46" s="34"/>
      <c r="AP46" s="34"/>
      <c r="AQ46" s="34"/>
      <c r="AR46" s="34"/>
    </row>
    <row r="47" spans="1:44" ht="40.200000000000003" x14ac:dyDescent="0.3">
      <c r="A47" t="s">
        <v>3451</v>
      </c>
      <c r="B47">
        <v>2.1</v>
      </c>
      <c r="C47" s="19">
        <v>42320.548611111109</v>
      </c>
      <c r="D47" s="3"/>
      <c r="E47" s="3" t="s">
        <v>3454</v>
      </c>
      <c r="F47" s="3" t="s">
        <v>3455</v>
      </c>
      <c r="G47" t="s">
        <v>1497</v>
      </c>
      <c r="H47" t="s">
        <v>3438</v>
      </c>
      <c r="I47" t="s">
        <v>15</v>
      </c>
      <c r="J47" s="1" t="str">
        <f t="shared" si="0"/>
        <v>Trad_H [degC]</v>
      </c>
      <c r="K47" s="58" t="s">
        <v>4501</v>
      </c>
      <c r="L47" s="1" t="s">
        <v>4648</v>
      </c>
      <c r="M47" s="46" t="s">
        <v>4403</v>
      </c>
      <c r="N47" s="46"/>
      <c r="O47" t="s">
        <v>4433</v>
      </c>
      <c r="P47" s="1" t="s">
        <v>4543</v>
      </c>
      <c r="T47" s="1">
        <v>-35</v>
      </c>
      <c r="U47" s="1">
        <v>60</v>
      </c>
      <c r="V47" s="3"/>
      <c r="W47" s="3"/>
      <c r="X47" s="3"/>
      <c r="Y47" t="s">
        <v>1712</v>
      </c>
      <c r="Z47" s="3"/>
      <c r="AD47">
        <v>20</v>
      </c>
      <c r="AE47">
        <v>50</v>
      </c>
      <c r="AF47" s="1" t="s">
        <v>3316</v>
      </c>
      <c r="AG47" s="21" t="s">
        <v>3262</v>
      </c>
      <c r="AH47" s="21" t="s">
        <v>3263</v>
      </c>
      <c r="AI47" s="21" t="s">
        <v>3258</v>
      </c>
      <c r="AJ47" s="21" t="s">
        <v>3264</v>
      </c>
      <c r="AK47" s="34"/>
      <c r="AL47" s="34"/>
      <c r="AM47" s="34"/>
      <c r="AN47" s="34"/>
      <c r="AO47" s="34"/>
      <c r="AP47" s="34"/>
      <c r="AQ47" s="34"/>
      <c r="AR47" s="34"/>
    </row>
    <row r="48" spans="1:44" ht="40.200000000000003" x14ac:dyDescent="0.3">
      <c r="A48" t="s">
        <v>5370</v>
      </c>
      <c r="B48">
        <v>2.1</v>
      </c>
      <c r="C48" s="19">
        <v>42320.548611111109</v>
      </c>
      <c r="D48" s="3"/>
      <c r="E48" s="3" t="s">
        <v>3454</v>
      </c>
      <c r="F48" s="3" t="s">
        <v>3455</v>
      </c>
      <c r="G48" t="s">
        <v>1697</v>
      </c>
      <c r="H48" t="s">
        <v>1697</v>
      </c>
      <c r="I48" t="s">
        <v>434</v>
      </c>
      <c r="J48" s="1" t="str">
        <f t="shared" si="0"/>
        <v>CSATx [m/s]</v>
      </c>
      <c r="K48" s="58" t="s">
        <v>4504</v>
      </c>
      <c r="L48" s="1" t="s">
        <v>4648</v>
      </c>
      <c r="M48" s="56" t="s">
        <v>4403</v>
      </c>
      <c r="N48" s="56"/>
      <c r="O48" s="56" t="s">
        <v>4430</v>
      </c>
      <c r="P48" s="26" t="s">
        <v>4543</v>
      </c>
      <c r="R48" s="1" t="s">
        <v>4514</v>
      </c>
      <c r="T48" s="3">
        <v>-50</v>
      </c>
      <c r="U48" s="3">
        <v>50</v>
      </c>
      <c r="V48" s="3"/>
      <c r="W48" s="3"/>
      <c r="X48" s="3" t="s">
        <v>3640</v>
      </c>
      <c r="Y48" s="3"/>
      <c r="Z48" s="3"/>
      <c r="AF48" s="1" t="s">
        <v>3316</v>
      </c>
      <c r="AG48" s="21" t="s">
        <v>3262</v>
      </c>
      <c r="AH48" s="21" t="s">
        <v>3263</v>
      </c>
      <c r="AI48" s="21" t="s">
        <v>3258</v>
      </c>
      <c r="AJ48" s="21" t="s">
        <v>3637</v>
      </c>
      <c r="AK48" s="197" t="s">
        <v>6914</v>
      </c>
      <c r="AL48" s="34"/>
      <c r="AM48" s="34"/>
      <c r="AN48" s="34"/>
      <c r="AO48" s="34"/>
      <c r="AP48" s="34"/>
      <c r="AQ48" s="34"/>
      <c r="AR48" s="34"/>
    </row>
    <row r="49" spans="1:44" ht="40.200000000000003" x14ac:dyDescent="0.3">
      <c r="A49" t="s">
        <v>5371</v>
      </c>
      <c r="B49">
        <v>2.1</v>
      </c>
      <c r="C49" s="19">
        <v>42320.548611111109</v>
      </c>
      <c r="D49" s="3"/>
      <c r="E49" s="3" t="s">
        <v>3454</v>
      </c>
      <c r="F49" s="3" t="s">
        <v>3455</v>
      </c>
      <c r="G49" t="s">
        <v>1698</v>
      </c>
      <c r="H49" t="s">
        <v>1698</v>
      </c>
      <c r="I49" t="s">
        <v>434</v>
      </c>
      <c r="J49" s="1" t="str">
        <f t="shared" si="0"/>
        <v>CSATy [m/s]</v>
      </c>
      <c r="K49" s="58" t="s">
        <v>4505</v>
      </c>
      <c r="L49" s="1" t="s">
        <v>4648</v>
      </c>
      <c r="M49" s="56" t="s">
        <v>4403</v>
      </c>
      <c r="N49" s="56"/>
      <c r="O49" s="56" t="s">
        <v>4430</v>
      </c>
      <c r="P49" s="26" t="s">
        <v>4543</v>
      </c>
      <c r="R49" s="1" t="s">
        <v>4515</v>
      </c>
      <c r="T49" s="3">
        <v>-50</v>
      </c>
      <c r="U49" s="3">
        <v>50</v>
      </c>
      <c r="V49" s="3"/>
      <c r="W49" s="3"/>
      <c r="X49" s="3" t="s">
        <v>3640</v>
      </c>
      <c r="Y49" s="3"/>
      <c r="Z49" s="3"/>
      <c r="AF49" s="1" t="s">
        <v>3316</v>
      </c>
      <c r="AG49" s="21" t="s">
        <v>3262</v>
      </c>
      <c r="AH49" s="21" t="s">
        <v>3263</v>
      </c>
      <c r="AI49" s="21" t="s">
        <v>3258</v>
      </c>
      <c r="AJ49" s="21" t="s">
        <v>3637</v>
      </c>
      <c r="AK49" s="197" t="s">
        <v>6914</v>
      </c>
      <c r="AL49" s="34"/>
      <c r="AM49" s="34"/>
      <c r="AN49" s="34"/>
      <c r="AO49" s="34"/>
      <c r="AP49" s="34"/>
      <c r="AQ49" s="34"/>
      <c r="AR49" s="34"/>
    </row>
    <row r="50" spans="1:44" x14ac:dyDescent="0.3">
      <c r="A50" t="s">
        <v>6912</v>
      </c>
      <c r="B50"/>
      <c r="C50" s="19">
        <v>43489.430555555555</v>
      </c>
      <c r="D50" s="3"/>
      <c r="E50" s="3" t="s">
        <v>3454</v>
      </c>
      <c r="F50" s="3" t="s">
        <v>3455</v>
      </c>
      <c r="G50" t="s">
        <v>5361</v>
      </c>
      <c r="H50" t="s">
        <v>5368</v>
      </c>
      <c r="I50" t="s">
        <v>434</v>
      </c>
      <c r="J50" s="1" t="str">
        <f t="shared" si="0"/>
        <v>CSATx_std [m/s]</v>
      </c>
      <c r="K50" s="58"/>
      <c r="M50" s="56"/>
      <c r="N50" s="56"/>
      <c r="O50" s="56"/>
      <c r="P50" s="26"/>
      <c r="T50" s="3"/>
      <c r="U50" s="3"/>
      <c r="V50" s="3"/>
      <c r="W50" s="3"/>
      <c r="X50" s="3" t="s">
        <v>3640</v>
      </c>
      <c r="Y50" s="3"/>
      <c r="Z50" s="3"/>
      <c r="AF50" s="1" t="s">
        <v>3316</v>
      </c>
      <c r="AG50" s="21" t="s">
        <v>3262</v>
      </c>
      <c r="AH50" s="21" t="s">
        <v>3263</v>
      </c>
      <c r="AI50" s="21"/>
      <c r="AJ50" s="21"/>
      <c r="AK50" s="34"/>
      <c r="AL50" s="34"/>
      <c r="AM50" s="34"/>
      <c r="AN50" s="34"/>
      <c r="AO50" s="34"/>
      <c r="AP50" s="34"/>
      <c r="AQ50" s="34"/>
      <c r="AR50" s="34"/>
    </row>
    <row r="51" spans="1:44" x14ac:dyDescent="0.3">
      <c r="A51" t="s">
        <v>6913</v>
      </c>
      <c r="B51"/>
      <c r="C51" s="19">
        <v>43489.430555555555</v>
      </c>
      <c r="D51" s="3"/>
      <c r="E51" s="3" t="s">
        <v>3454</v>
      </c>
      <c r="F51" s="3" t="s">
        <v>3455</v>
      </c>
      <c r="G51" t="s">
        <v>5362</v>
      </c>
      <c r="H51" t="s">
        <v>5369</v>
      </c>
      <c r="I51" t="s">
        <v>434</v>
      </c>
      <c r="J51" s="1" t="str">
        <f t="shared" si="0"/>
        <v>CSATy_std [m/s]</v>
      </c>
      <c r="K51" s="58"/>
      <c r="M51" s="56"/>
      <c r="N51" s="56"/>
      <c r="O51" s="56"/>
      <c r="P51" s="26"/>
      <c r="T51" s="3"/>
      <c r="U51" s="3"/>
      <c r="V51" s="3"/>
      <c r="W51" s="3"/>
      <c r="X51" s="3" t="s">
        <v>3640</v>
      </c>
      <c r="Y51" s="3"/>
      <c r="Z51" s="3"/>
      <c r="AF51" s="1" t="s">
        <v>3316</v>
      </c>
      <c r="AG51" s="21" t="s">
        <v>3262</v>
      </c>
      <c r="AH51" s="21" t="s">
        <v>3263</v>
      </c>
      <c r="AI51" s="21"/>
      <c r="AJ51" s="21"/>
      <c r="AK51" s="34"/>
      <c r="AL51" s="34"/>
      <c r="AM51" s="34"/>
      <c r="AN51" s="34"/>
      <c r="AO51" s="34"/>
      <c r="AP51" s="34"/>
      <c r="AQ51" s="34"/>
      <c r="AR51" s="34"/>
    </row>
    <row r="52" spans="1:44" ht="28.8" x14ac:dyDescent="0.3">
      <c r="A52" s="18" t="s">
        <v>2471</v>
      </c>
      <c r="B52">
        <v>2.1</v>
      </c>
      <c r="C52" s="19">
        <v>42313.618055555555</v>
      </c>
      <c r="D52" s="7"/>
      <c r="E52" s="1" t="s">
        <v>3431</v>
      </c>
      <c r="F52" s="3" t="s">
        <v>3432</v>
      </c>
      <c r="G52" s="1" t="s">
        <v>3633</v>
      </c>
      <c r="H52" t="s">
        <v>1710</v>
      </c>
      <c r="I52" s="1" t="s">
        <v>130</v>
      </c>
      <c r="J52" s="1" t="str">
        <f t="shared" ref="J52:J67" si="1">CONCATENATE(H52," [",I52,"]")</f>
        <v>Rn [W/m**2]</v>
      </c>
      <c r="K52" s="58" t="s">
        <v>4637</v>
      </c>
      <c r="L52" s="1" t="s">
        <v>4587</v>
      </c>
      <c r="M52" s="56" t="s">
        <v>4403</v>
      </c>
      <c r="O52" t="s">
        <v>4454</v>
      </c>
      <c r="P52" s="26" t="s">
        <v>4543</v>
      </c>
      <c r="R52" s="1" t="s">
        <v>4436</v>
      </c>
      <c r="S52" t="s">
        <v>4561</v>
      </c>
      <c r="T52">
        <v>-500</v>
      </c>
      <c r="U52">
        <v>1200</v>
      </c>
      <c r="X52" s="1" t="s">
        <v>3292</v>
      </c>
      <c r="AD52">
        <v>20</v>
      </c>
      <c r="AE52">
        <v>50</v>
      </c>
      <c r="AF52" s="1" t="s">
        <v>3316</v>
      </c>
      <c r="AG52" s="21" t="s">
        <v>3262</v>
      </c>
      <c r="AH52" s="21" t="s">
        <v>3263</v>
      </c>
      <c r="AI52" s="21" t="s">
        <v>3258</v>
      </c>
      <c r="AJ52" s="1" t="s">
        <v>3633</v>
      </c>
    </row>
    <row r="53" spans="1:44" x14ac:dyDescent="0.3">
      <c r="A53" s="18" t="s">
        <v>2492</v>
      </c>
      <c r="B53">
        <v>2.1</v>
      </c>
      <c r="C53" s="19">
        <v>42313.618055555555</v>
      </c>
      <c r="D53" s="7"/>
      <c r="E53" s="1" t="s">
        <v>3431</v>
      </c>
      <c r="F53" s="3" t="s">
        <v>3432</v>
      </c>
      <c r="G53" s="1" t="s">
        <v>3633</v>
      </c>
      <c r="H53" t="s">
        <v>1708</v>
      </c>
      <c r="I53" s="1" t="s">
        <v>130</v>
      </c>
      <c r="J53" s="1" t="str">
        <f t="shared" si="1"/>
        <v>TDR [W/m**2]</v>
      </c>
      <c r="K53" s="58" t="s">
        <v>4638</v>
      </c>
      <c r="L53" s="1" t="s">
        <v>4587</v>
      </c>
      <c r="M53" s="56" t="s">
        <v>4403</v>
      </c>
      <c r="O53" t="s">
        <v>4455</v>
      </c>
      <c r="P53" s="26" t="s">
        <v>4543</v>
      </c>
      <c r="R53" s="1" t="s">
        <v>4436</v>
      </c>
      <c r="T53" s="1">
        <v>100</v>
      </c>
      <c r="U53" s="1">
        <v>1600</v>
      </c>
      <c r="X53" s="1" t="s">
        <v>3266</v>
      </c>
      <c r="AD53">
        <v>20</v>
      </c>
      <c r="AE53">
        <v>50</v>
      </c>
      <c r="AF53" s="1" t="s">
        <v>3316</v>
      </c>
      <c r="AG53" s="21" t="s">
        <v>3262</v>
      </c>
      <c r="AH53" s="21" t="s">
        <v>3263</v>
      </c>
      <c r="AI53" s="21" t="s">
        <v>3258</v>
      </c>
      <c r="AJ53" s="1" t="s">
        <v>3633</v>
      </c>
    </row>
    <row r="54" spans="1:44" x14ac:dyDescent="0.3">
      <c r="A54" s="18" t="s">
        <v>2493</v>
      </c>
      <c r="B54">
        <v>2.1</v>
      </c>
      <c r="C54" s="19">
        <v>42313.618055555555</v>
      </c>
      <c r="D54" s="7"/>
      <c r="E54" s="1" t="s">
        <v>3431</v>
      </c>
      <c r="F54" s="1" t="s">
        <v>1723</v>
      </c>
      <c r="G54" s="1" t="s">
        <v>3633</v>
      </c>
      <c r="H54" t="s">
        <v>1709</v>
      </c>
      <c r="I54" s="1" t="s">
        <v>130</v>
      </c>
      <c r="J54" s="1" t="str">
        <f t="shared" si="1"/>
        <v>TUR [W/m**2]</v>
      </c>
      <c r="K54" s="58" t="s">
        <v>4639</v>
      </c>
      <c r="L54" s="1" t="s">
        <v>4587</v>
      </c>
      <c r="M54" s="56" t="s">
        <v>4403</v>
      </c>
      <c r="O54" t="s">
        <v>4456</v>
      </c>
      <c r="P54" s="26" t="s">
        <v>4543</v>
      </c>
      <c r="R54" s="1" t="s">
        <v>4436</v>
      </c>
      <c r="T54" s="1">
        <v>200</v>
      </c>
      <c r="U54" s="1">
        <v>800</v>
      </c>
      <c r="X54" s="1" t="s">
        <v>3267</v>
      </c>
      <c r="AD54">
        <v>20</v>
      </c>
      <c r="AE54">
        <v>50</v>
      </c>
      <c r="AF54" s="1" t="s">
        <v>3316</v>
      </c>
      <c r="AG54" s="21" t="s">
        <v>3262</v>
      </c>
      <c r="AH54" s="21" t="s">
        <v>3263</v>
      </c>
      <c r="AI54" s="21" t="s">
        <v>3258</v>
      </c>
      <c r="AJ54" s="1" t="s">
        <v>3633</v>
      </c>
    </row>
    <row r="55" spans="1:44" x14ac:dyDescent="0.3">
      <c r="A55" s="18" t="s">
        <v>2494</v>
      </c>
      <c r="B55">
        <v>2.1</v>
      </c>
      <c r="C55" s="19">
        <v>42313.618055555555</v>
      </c>
      <c r="D55" s="7"/>
      <c r="E55" s="1" t="s">
        <v>3431</v>
      </c>
      <c r="F55" s="1" t="s">
        <v>1723</v>
      </c>
      <c r="G55" s="1" t="s">
        <v>3633</v>
      </c>
      <c r="H55" t="s">
        <v>1711</v>
      </c>
      <c r="I55" s="1" t="s">
        <v>5</v>
      </c>
      <c r="J55" s="1" t="str">
        <f t="shared" si="1"/>
        <v>Albedo [%]</v>
      </c>
      <c r="K55" s="58" t="s">
        <v>4640</v>
      </c>
      <c r="L55" s="1" t="s">
        <v>4587</v>
      </c>
      <c r="M55" s="56" t="s">
        <v>4403</v>
      </c>
      <c r="O55" t="s">
        <v>1711</v>
      </c>
      <c r="P55" s="26" t="s">
        <v>4543</v>
      </c>
      <c r="R55" s="1" t="s">
        <v>4436</v>
      </c>
      <c r="T55" s="1">
        <v>5</v>
      </c>
      <c r="U55" s="1">
        <v>90</v>
      </c>
      <c r="X55" s="1" t="s">
        <v>3265</v>
      </c>
      <c r="AF55" s="1" t="s">
        <v>3316</v>
      </c>
      <c r="AG55" s="21" t="s">
        <v>3262</v>
      </c>
      <c r="AH55" s="21" t="s">
        <v>3263</v>
      </c>
      <c r="AI55" s="21" t="s">
        <v>3258</v>
      </c>
      <c r="AJ55" s="1" t="s">
        <v>3633</v>
      </c>
    </row>
    <row r="56" spans="1:44" x14ac:dyDescent="0.3">
      <c r="A56" s="18" t="s">
        <v>3303</v>
      </c>
      <c r="B56">
        <v>2.1</v>
      </c>
      <c r="C56" s="19">
        <v>42313.618055555555</v>
      </c>
      <c r="D56" s="7"/>
      <c r="E56" s="1" t="s">
        <v>3431</v>
      </c>
      <c r="F56" s="1" t="s">
        <v>1723</v>
      </c>
      <c r="G56" s="1" t="s">
        <v>3633</v>
      </c>
      <c r="H56" t="s">
        <v>3308</v>
      </c>
      <c r="I56" s="1" t="s">
        <v>5</v>
      </c>
      <c r="J56" s="1" t="str">
        <f t="shared" si="1"/>
        <v>PAlbedo [%]</v>
      </c>
      <c r="K56" s="58" t="s">
        <v>4497</v>
      </c>
      <c r="L56" s="1" t="s">
        <v>4587</v>
      </c>
      <c r="M56" s="56" t="s">
        <v>4403</v>
      </c>
      <c r="O56" s="31" t="s">
        <v>4457</v>
      </c>
      <c r="P56" s="26" t="s">
        <v>4543</v>
      </c>
      <c r="T56" s="1">
        <v>2</v>
      </c>
      <c r="U56" s="1">
        <v>90</v>
      </c>
      <c r="X56" s="1" t="s">
        <v>3304</v>
      </c>
      <c r="AF56" s="1" t="s">
        <v>3316</v>
      </c>
      <c r="AG56" s="21" t="s">
        <v>3262</v>
      </c>
      <c r="AH56" s="21" t="s">
        <v>3263</v>
      </c>
      <c r="AI56" s="21" t="s">
        <v>3258</v>
      </c>
      <c r="AJ56" s="1" t="s">
        <v>3633</v>
      </c>
    </row>
    <row r="57" spans="1:44" x14ac:dyDescent="0.3">
      <c r="A57" s="18" t="s">
        <v>1828</v>
      </c>
      <c r="B57">
        <v>2.1</v>
      </c>
      <c r="C57" s="19">
        <v>42313.618055555555</v>
      </c>
      <c r="D57" s="7"/>
      <c r="E57" s="1" t="s">
        <v>3431</v>
      </c>
      <c r="F57" s="1" t="s">
        <v>1723</v>
      </c>
      <c r="G57" s="1" t="s">
        <v>3633</v>
      </c>
      <c r="H57" t="s">
        <v>1712</v>
      </c>
      <c r="I57" s="1" t="s">
        <v>15</v>
      </c>
      <c r="J57" s="1" t="str">
        <f t="shared" si="1"/>
        <v>Trad_pyr [degC]</v>
      </c>
      <c r="K57" s="58" t="s">
        <v>4641</v>
      </c>
      <c r="L57" s="1" t="s">
        <v>4587</v>
      </c>
      <c r="M57" s="56" t="s">
        <v>4403</v>
      </c>
      <c r="O57" t="s">
        <v>4433</v>
      </c>
      <c r="P57" s="26" t="s">
        <v>4543</v>
      </c>
      <c r="R57" s="1" t="s">
        <v>4436</v>
      </c>
      <c r="T57" s="1">
        <v>-35</v>
      </c>
      <c r="U57" s="1">
        <v>50</v>
      </c>
      <c r="X57" s="1" t="s">
        <v>169</v>
      </c>
      <c r="Y57" t="s">
        <v>3438</v>
      </c>
      <c r="AD57">
        <v>20</v>
      </c>
      <c r="AE57">
        <v>50</v>
      </c>
      <c r="AF57" s="1" t="s">
        <v>3316</v>
      </c>
      <c r="AG57" s="21" t="s">
        <v>3262</v>
      </c>
      <c r="AH57" s="21" t="s">
        <v>3263</v>
      </c>
      <c r="AI57" s="21" t="s">
        <v>3258</v>
      </c>
      <c r="AJ57" s="1" t="s">
        <v>3633</v>
      </c>
    </row>
    <row r="58" spans="1:44" x14ac:dyDescent="0.3">
      <c r="A58" s="18" t="s">
        <v>3457</v>
      </c>
      <c r="B58" s="57">
        <v>2.1</v>
      </c>
      <c r="C58" s="19">
        <v>42313.618055555555</v>
      </c>
      <c r="D58" s="7"/>
      <c r="E58" s="1" t="s">
        <v>3431</v>
      </c>
      <c r="F58" s="1" t="s">
        <v>1723</v>
      </c>
      <c r="G58" s="1" t="s">
        <v>3633</v>
      </c>
      <c r="H58" t="s">
        <v>3324</v>
      </c>
      <c r="I58" s="1" t="s">
        <v>15</v>
      </c>
      <c r="J58" s="1" t="str">
        <f t="shared" si="1"/>
        <v>Tdew [degC]</v>
      </c>
      <c r="K58" s="58" t="s">
        <v>4695</v>
      </c>
      <c r="L58" s="1" t="s">
        <v>4587</v>
      </c>
      <c r="M58" s="56" t="s">
        <v>4403</v>
      </c>
      <c r="O58" t="s">
        <v>4521</v>
      </c>
      <c r="P58" s="26" t="s">
        <v>4543</v>
      </c>
      <c r="T58" s="1">
        <v>-40</v>
      </c>
      <c r="U58" s="1">
        <v>60</v>
      </c>
      <c r="X58" s="18" t="s">
        <v>3466</v>
      </c>
      <c r="AD58">
        <v>20</v>
      </c>
      <c r="AE58">
        <v>50</v>
      </c>
      <c r="AF58" s="1" t="s">
        <v>3316</v>
      </c>
      <c r="AG58" s="21" t="s">
        <v>3262</v>
      </c>
      <c r="AH58" s="21" t="s">
        <v>3263</v>
      </c>
      <c r="AI58" s="21" t="s">
        <v>3258</v>
      </c>
      <c r="AJ58" s="1" t="s">
        <v>3633</v>
      </c>
    </row>
    <row r="59" spans="1:44" x14ac:dyDescent="0.3">
      <c r="A59" s="18" t="s">
        <v>3458</v>
      </c>
      <c r="B59" s="57">
        <v>2.1</v>
      </c>
      <c r="C59" s="19">
        <v>42313.618055555555</v>
      </c>
      <c r="D59" s="7"/>
      <c r="E59" s="1" t="s">
        <v>3431</v>
      </c>
      <c r="F59" s="1" t="s">
        <v>1723</v>
      </c>
      <c r="G59" s="1" t="s">
        <v>3633</v>
      </c>
      <c r="H59" t="s">
        <v>3325</v>
      </c>
      <c r="I59" s="1" t="s">
        <v>456</v>
      </c>
      <c r="J59" s="1" t="str">
        <f t="shared" si="1"/>
        <v>sh [g/kg]</v>
      </c>
      <c r="K59" s="58" t="s">
        <v>4696</v>
      </c>
      <c r="L59" s="1" t="s">
        <v>4587</v>
      </c>
      <c r="M59" s="56" t="s">
        <v>4403</v>
      </c>
      <c r="O59" t="s">
        <v>4523</v>
      </c>
      <c r="P59" s="26" t="s">
        <v>4543</v>
      </c>
      <c r="X59" s="18" t="s">
        <v>3467</v>
      </c>
      <c r="AD59">
        <v>20</v>
      </c>
      <c r="AE59">
        <v>50</v>
      </c>
      <c r="AF59" s="1" t="s">
        <v>3316</v>
      </c>
      <c r="AG59" s="21" t="s">
        <v>3262</v>
      </c>
      <c r="AH59" s="21" t="s">
        <v>3263</v>
      </c>
      <c r="AI59" s="21" t="s">
        <v>3258</v>
      </c>
      <c r="AJ59" s="1" t="s">
        <v>3633</v>
      </c>
    </row>
    <row r="60" spans="1:44" x14ac:dyDescent="0.3">
      <c r="A60" s="18" t="s">
        <v>3459</v>
      </c>
      <c r="B60" s="57">
        <v>2.1</v>
      </c>
      <c r="C60" s="19">
        <v>42313.618055555555</v>
      </c>
      <c r="D60" s="7"/>
      <c r="E60" s="1" t="s">
        <v>3431</v>
      </c>
      <c r="F60" s="1" t="s">
        <v>1723</v>
      </c>
      <c r="G60" s="1" t="s">
        <v>3633</v>
      </c>
      <c r="H60" t="s">
        <v>3473</v>
      </c>
      <c r="I60" s="1" t="s">
        <v>10</v>
      </c>
      <c r="J60" s="1" t="str">
        <f t="shared" si="1"/>
        <v>VPmax [hPa]</v>
      </c>
      <c r="K60" s="58" t="s">
        <v>4697</v>
      </c>
      <c r="L60" s="1" t="s">
        <v>4587</v>
      </c>
      <c r="M60" s="56" t="s">
        <v>4403</v>
      </c>
      <c r="O60" t="s">
        <v>4524</v>
      </c>
      <c r="P60" s="1" t="s">
        <v>4543</v>
      </c>
      <c r="R60" s="1" t="s">
        <v>4527</v>
      </c>
      <c r="X60" s="18" t="s">
        <v>3401</v>
      </c>
      <c r="AD60">
        <v>20</v>
      </c>
      <c r="AE60">
        <v>50</v>
      </c>
      <c r="AF60" s="1" t="s">
        <v>3316</v>
      </c>
      <c r="AG60" s="21" t="s">
        <v>3262</v>
      </c>
      <c r="AH60" s="21" t="s">
        <v>3263</v>
      </c>
      <c r="AI60" s="21" t="s">
        <v>3258</v>
      </c>
      <c r="AJ60" s="1" t="s">
        <v>3633</v>
      </c>
    </row>
    <row r="61" spans="1:44" x14ac:dyDescent="0.3">
      <c r="A61" s="18" t="s">
        <v>3460</v>
      </c>
      <c r="B61" s="57">
        <v>2.1</v>
      </c>
      <c r="C61" s="19">
        <v>42313.618055555555</v>
      </c>
      <c r="D61" s="7"/>
      <c r="E61" s="1" t="s">
        <v>3431</v>
      </c>
      <c r="F61" s="1" t="s">
        <v>1723</v>
      </c>
      <c r="G61" s="1" t="s">
        <v>3633</v>
      </c>
      <c r="H61" t="s">
        <v>3330</v>
      </c>
      <c r="I61" s="1" t="s">
        <v>10</v>
      </c>
      <c r="J61" s="1" t="str">
        <f t="shared" si="1"/>
        <v>VPact [hPa]</v>
      </c>
      <c r="K61" s="58" t="s">
        <v>4698</v>
      </c>
      <c r="L61" s="1" t="s">
        <v>4587</v>
      </c>
      <c r="M61" s="56" t="s">
        <v>4403</v>
      </c>
      <c r="O61" t="s">
        <v>4524</v>
      </c>
      <c r="P61" s="1" t="s">
        <v>4543</v>
      </c>
      <c r="R61" s="1" t="s">
        <v>4525</v>
      </c>
      <c r="X61" s="18" t="s">
        <v>3466</v>
      </c>
      <c r="AD61">
        <v>20</v>
      </c>
      <c r="AE61">
        <v>50</v>
      </c>
      <c r="AF61" s="1" t="s">
        <v>3316</v>
      </c>
      <c r="AG61" s="21" t="s">
        <v>3262</v>
      </c>
      <c r="AH61" s="21" t="s">
        <v>3263</v>
      </c>
      <c r="AI61" s="21" t="s">
        <v>3258</v>
      </c>
      <c r="AJ61" s="1" t="s">
        <v>3633</v>
      </c>
    </row>
    <row r="62" spans="1:44" x14ac:dyDescent="0.3">
      <c r="A62" s="18" t="s">
        <v>3461</v>
      </c>
      <c r="B62" s="57">
        <v>2.1</v>
      </c>
      <c r="C62" s="19">
        <v>42313.618055555555</v>
      </c>
      <c r="D62" s="7"/>
      <c r="E62" s="1" t="s">
        <v>3431</v>
      </c>
      <c r="F62" s="1" t="s">
        <v>1723</v>
      </c>
      <c r="G62" s="1" t="s">
        <v>3633</v>
      </c>
      <c r="H62" t="s">
        <v>3331</v>
      </c>
      <c r="I62" s="1" t="s">
        <v>10</v>
      </c>
      <c r="J62" s="1" t="str">
        <f t="shared" si="1"/>
        <v>VPdef [hPa]</v>
      </c>
      <c r="K62" s="58" t="s">
        <v>4699</v>
      </c>
      <c r="L62" s="1" t="s">
        <v>4587</v>
      </c>
      <c r="M62" s="56" t="s">
        <v>4403</v>
      </c>
      <c r="O62" t="s">
        <v>4524</v>
      </c>
      <c r="P62" s="1" t="s">
        <v>4543</v>
      </c>
      <c r="R62" s="1" t="s">
        <v>4526</v>
      </c>
      <c r="X62" s="18" t="s">
        <v>3466</v>
      </c>
      <c r="AD62">
        <v>20</v>
      </c>
      <c r="AE62">
        <v>50</v>
      </c>
      <c r="AF62" s="1" t="s">
        <v>3316</v>
      </c>
      <c r="AG62" s="21" t="s">
        <v>3262</v>
      </c>
      <c r="AH62" s="21" t="s">
        <v>3263</v>
      </c>
      <c r="AI62" s="21" t="s">
        <v>3258</v>
      </c>
      <c r="AJ62" s="1" t="s">
        <v>3633</v>
      </c>
    </row>
    <row r="63" spans="1:44" x14ac:dyDescent="0.3">
      <c r="A63" s="18" t="s">
        <v>3462</v>
      </c>
      <c r="B63" s="57">
        <v>2.1</v>
      </c>
      <c r="C63" s="19">
        <v>42313.618055555555</v>
      </c>
      <c r="D63" s="7"/>
      <c r="E63" s="1" t="s">
        <v>3431</v>
      </c>
      <c r="F63" s="1" t="s">
        <v>1723</v>
      </c>
      <c r="G63" s="1" t="s">
        <v>3633</v>
      </c>
      <c r="H63" t="s">
        <v>3329</v>
      </c>
      <c r="I63" s="1" t="s">
        <v>1713</v>
      </c>
      <c r="J63" s="1" t="str">
        <f t="shared" si="1"/>
        <v>rho [kg/m3]</v>
      </c>
      <c r="K63" s="58" t="s">
        <v>4700</v>
      </c>
      <c r="L63" s="1" t="s">
        <v>4587</v>
      </c>
      <c r="M63" s="56" t="s">
        <v>4403</v>
      </c>
      <c r="O63" t="s">
        <v>4492</v>
      </c>
      <c r="P63" s="26" t="s">
        <v>4543</v>
      </c>
      <c r="X63" s="18" t="s">
        <v>3468</v>
      </c>
      <c r="AD63">
        <v>20</v>
      </c>
      <c r="AE63">
        <v>50</v>
      </c>
      <c r="AF63" s="1" t="s">
        <v>3316</v>
      </c>
      <c r="AG63" s="21" t="s">
        <v>3262</v>
      </c>
      <c r="AH63" s="21" t="s">
        <v>3263</v>
      </c>
      <c r="AI63" s="21" t="s">
        <v>3258</v>
      </c>
      <c r="AJ63" s="1" t="s">
        <v>3633</v>
      </c>
    </row>
    <row r="64" spans="1:44" x14ac:dyDescent="0.3">
      <c r="A64" s="18" t="s">
        <v>3463</v>
      </c>
      <c r="B64" s="57">
        <v>2.1</v>
      </c>
      <c r="C64" s="19">
        <v>42313.618055555555</v>
      </c>
      <c r="D64" s="7"/>
      <c r="E64" s="1" t="s">
        <v>3431</v>
      </c>
      <c r="F64" s="1" t="s">
        <v>1723</v>
      </c>
      <c r="G64" s="1" t="s">
        <v>3633</v>
      </c>
      <c r="H64" t="s">
        <v>3327</v>
      </c>
      <c r="I64" s="1" t="s">
        <v>449</v>
      </c>
      <c r="J64" s="1" t="str">
        <f t="shared" si="1"/>
        <v>Tpot [K]</v>
      </c>
      <c r="K64" s="58" t="s">
        <v>4701</v>
      </c>
      <c r="L64" s="1" t="s">
        <v>4587</v>
      </c>
      <c r="M64" s="56" t="s">
        <v>4403</v>
      </c>
      <c r="O64" t="s">
        <v>4522</v>
      </c>
      <c r="P64" s="26" t="s">
        <v>4543</v>
      </c>
      <c r="X64" s="18" t="s">
        <v>3469</v>
      </c>
      <c r="AD64"/>
      <c r="AE64"/>
      <c r="AF64" s="1" t="s">
        <v>3316</v>
      </c>
      <c r="AG64" s="21" t="s">
        <v>3262</v>
      </c>
      <c r="AH64" s="21" t="s">
        <v>3263</v>
      </c>
      <c r="AI64" s="21" t="s">
        <v>3258</v>
      </c>
      <c r="AJ64" s="1" t="s">
        <v>3633</v>
      </c>
    </row>
    <row r="65" spans="1:44" ht="28.8" x14ac:dyDescent="0.3">
      <c r="A65" s="18" t="s">
        <v>3464</v>
      </c>
      <c r="B65" s="57">
        <v>2.1</v>
      </c>
      <c r="C65" s="19">
        <v>42313.618055555555</v>
      </c>
      <c r="D65" s="7"/>
      <c r="E65" s="1" t="s">
        <v>3431</v>
      </c>
      <c r="F65" s="1" t="s">
        <v>1723</v>
      </c>
      <c r="G65" s="1" t="s">
        <v>3633</v>
      </c>
      <c r="H65" t="s">
        <v>3328</v>
      </c>
      <c r="I65" s="1" t="s">
        <v>141</v>
      </c>
      <c r="J65" s="1" t="str">
        <f t="shared" si="1"/>
        <v>H2Oc [mmol/mol]</v>
      </c>
      <c r="K65" s="58" t="s">
        <v>6001</v>
      </c>
      <c r="L65" s="1" t="s">
        <v>4587</v>
      </c>
      <c r="M65" s="56" t="s">
        <v>4403</v>
      </c>
      <c r="O65" t="s">
        <v>4531</v>
      </c>
      <c r="P65" s="26" t="s">
        <v>4543</v>
      </c>
      <c r="X65" s="18" t="s">
        <v>3467</v>
      </c>
      <c r="Y65"/>
      <c r="AD65">
        <v>20</v>
      </c>
      <c r="AE65">
        <v>50</v>
      </c>
      <c r="AF65" s="1" t="s">
        <v>3316</v>
      </c>
      <c r="AG65" s="21" t="s">
        <v>3262</v>
      </c>
      <c r="AH65" s="21" t="s">
        <v>3263</v>
      </c>
      <c r="AI65" s="21" t="s">
        <v>3258</v>
      </c>
      <c r="AJ65" s="1" t="s">
        <v>3633</v>
      </c>
    </row>
    <row r="66" spans="1:44" x14ac:dyDescent="0.3">
      <c r="A66" s="1" t="s">
        <v>2670</v>
      </c>
      <c r="B66" s="57">
        <v>2.1</v>
      </c>
      <c r="C66" s="19">
        <v>42320.548611111109</v>
      </c>
      <c r="D66" s="7"/>
      <c r="E66" s="1" t="s">
        <v>3454</v>
      </c>
      <c r="F66" s="1" t="s">
        <v>1880</v>
      </c>
      <c r="G66" s="1" t="s">
        <v>3633</v>
      </c>
      <c r="H66" t="s">
        <v>3635</v>
      </c>
      <c r="I66" s="1" t="s">
        <v>434</v>
      </c>
      <c r="J66" s="1" t="str">
        <f t="shared" si="1"/>
        <v>WS [m/s]</v>
      </c>
      <c r="K66" s="58" t="s">
        <v>4503</v>
      </c>
      <c r="L66" s="1" t="s">
        <v>4648</v>
      </c>
      <c r="M66" s="56" t="s">
        <v>4403</v>
      </c>
      <c r="O66" t="s">
        <v>4430</v>
      </c>
      <c r="P66" s="26" t="s">
        <v>4543</v>
      </c>
      <c r="T66" s="1">
        <v>0</v>
      </c>
      <c r="U66" s="1">
        <v>60</v>
      </c>
      <c r="X66" t="s">
        <v>3301</v>
      </c>
      <c r="Y66"/>
      <c r="AD66">
        <v>20</v>
      </c>
      <c r="AE66">
        <v>50</v>
      </c>
      <c r="AF66" s="1" t="s">
        <v>3316</v>
      </c>
      <c r="AG66" s="21" t="s">
        <v>3262</v>
      </c>
      <c r="AH66" s="21" t="s">
        <v>3263</v>
      </c>
      <c r="AI66" s="21" t="s">
        <v>3258</v>
      </c>
      <c r="AJ66" s="1" t="s">
        <v>3633</v>
      </c>
    </row>
    <row r="67" spans="1:44" x14ac:dyDescent="0.3">
      <c r="A67" s="1" t="s">
        <v>2671</v>
      </c>
      <c r="B67" s="57">
        <v>2.1</v>
      </c>
      <c r="C67" s="19">
        <v>42320.548611111109</v>
      </c>
      <c r="D67" s="7"/>
      <c r="E67" s="1" t="s">
        <v>3454</v>
      </c>
      <c r="F67" s="1" t="s">
        <v>1880</v>
      </c>
      <c r="G67" s="1" t="s">
        <v>3633</v>
      </c>
      <c r="H67" t="s">
        <v>3474</v>
      </c>
      <c r="I67" s="1" t="s">
        <v>411</v>
      </c>
      <c r="J67" s="1" t="str">
        <f t="shared" si="1"/>
        <v>WD [deg]</v>
      </c>
      <c r="K67" s="58" t="s">
        <v>4502</v>
      </c>
      <c r="L67" s="1" t="s">
        <v>4648</v>
      </c>
      <c r="M67" s="56" t="s">
        <v>4403</v>
      </c>
      <c r="O67" t="s">
        <v>4528</v>
      </c>
      <c r="P67" s="26" t="s">
        <v>4543</v>
      </c>
      <c r="T67" s="1">
        <v>0</v>
      </c>
      <c r="U67" s="1">
        <v>360</v>
      </c>
      <c r="X67" t="s">
        <v>3301</v>
      </c>
      <c r="Y67"/>
      <c r="AD67">
        <v>20</v>
      </c>
      <c r="AE67">
        <v>50</v>
      </c>
      <c r="AF67" s="1" t="s">
        <v>3316</v>
      </c>
      <c r="AG67" s="21" t="s">
        <v>3262</v>
      </c>
      <c r="AH67" s="21" t="s">
        <v>3263</v>
      </c>
      <c r="AI67" s="21" t="s">
        <v>3258</v>
      </c>
      <c r="AJ67" s="1" t="s">
        <v>3633</v>
      </c>
    </row>
    <row r="68" spans="1:44" ht="28.8" x14ac:dyDescent="0.3">
      <c r="A68" s="18" t="s">
        <v>3465</v>
      </c>
      <c r="B68" s="57">
        <v>0.05</v>
      </c>
      <c r="C68" s="19">
        <v>42320.548611111109</v>
      </c>
      <c r="D68" s="7"/>
      <c r="E68" s="1" t="s">
        <v>3454</v>
      </c>
      <c r="F68" s="3" t="s">
        <v>3455</v>
      </c>
      <c r="G68" s="1" t="s">
        <v>3633</v>
      </c>
      <c r="H68" t="s">
        <v>458</v>
      </c>
      <c r="I68" s="1" t="s">
        <v>130</v>
      </c>
      <c r="J68" s="1" t="str">
        <f>CONCATENATE(H68," [",I68,"]")</f>
        <v>SHFm [W/m**2]</v>
      </c>
      <c r="K68" s="58" t="s">
        <v>4453</v>
      </c>
      <c r="L68" s="1" t="s">
        <v>4648</v>
      </c>
      <c r="M68" s="46" t="s">
        <v>4421</v>
      </c>
      <c r="N68" s="46"/>
      <c r="O68" t="s">
        <v>4423</v>
      </c>
      <c r="P68" s="1" t="s">
        <v>4543</v>
      </c>
      <c r="R68" s="1" t="s">
        <v>4481</v>
      </c>
      <c r="X68" t="s">
        <v>3313</v>
      </c>
      <c r="AD68">
        <v>20</v>
      </c>
      <c r="AE68">
        <v>50</v>
      </c>
      <c r="AF68" s="1" t="s">
        <v>3316</v>
      </c>
      <c r="AG68" s="21" t="s">
        <v>3262</v>
      </c>
      <c r="AH68" s="21" t="s">
        <v>3263</v>
      </c>
      <c r="AI68" s="21" t="s">
        <v>3258</v>
      </c>
      <c r="AJ68" s="1" t="s">
        <v>3633</v>
      </c>
    </row>
    <row r="69" spans="1:44" x14ac:dyDescent="0.3">
      <c r="C69" s="19"/>
      <c r="D69" s="7"/>
      <c r="H69"/>
      <c r="X69"/>
      <c r="Y69"/>
    </row>
    <row r="70" spans="1:44" ht="40.200000000000003" x14ac:dyDescent="0.3">
      <c r="A70" t="s">
        <v>6817</v>
      </c>
      <c r="B70">
        <v>0</v>
      </c>
      <c r="C70" s="19"/>
      <c r="D70" s="3"/>
      <c r="E70" s="3" t="s">
        <v>6818</v>
      </c>
      <c r="F70" s="1" t="s">
        <v>6819</v>
      </c>
      <c r="G70" s="1" t="s">
        <v>3633</v>
      </c>
      <c r="H70" t="s">
        <v>6820</v>
      </c>
      <c r="I70" t="s">
        <v>130</v>
      </c>
      <c r="J70" s="1" t="str">
        <f t="shared" ref="J70:J72" si="2">CONCATENATE(H70," [",I70,"]")</f>
        <v>SHF01_fin [W/m**2]</v>
      </c>
      <c r="K70" s="58"/>
      <c r="M70" s="46" t="s">
        <v>4421</v>
      </c>
      <c r="N70" s="46"/>
      <c r="O70" t="s">
        <v>4423</v>
      </c>
      <c r="P70" s="1" t="s">
        <v>4543</v>
      </c>
      <c r="R70" s="1" t="s">
        <v>4459</v>
      </c>
      <c r="S70"/>
      <c r="T70" s="1">
        <v>-200</v>
      </c>
      <c r="U70" s="1">
        <v>200</v>
      </c>
      <c r="V70" s="3"/>
      <c r="W70" s="3"/>
      <c r="X70" t="s">
        <v>1516</v>
      </c>
      <c r="Y70" t="s">
        <v>6821</v>
      </c>
      <c r="Z70" s="3"/>
      <c r="AD70"/>
      <c r="AE70"/>
      <c r="AF70" s="1" t="s">
        <v>3316</v>
      </c>
      <c r="AG70" s="21" t="s">
        <v>3262</v>
      </c>
      <c r="AH70" s="21" t="s">
        <v>3263</v>
      </c>
      <c r="AI70" s="21" t="s">
        <v>3258</v>
      </c>
      <c r="AJ70" s="21" t="s">
        <v>3394</v>
      </c>
      <c r="AK70" s="21" t="s">
        <v>4240</v>
      </c>
      <c r="AL70" s="21"/>
      <c r="AM70" s="193"/>
      <c r="AN70" s="193"/>
      <c r="AO70" s="193"/>
      <c r="AP70" s="193"/>
      <c r="AQ70" s="193"/>
      <c r="AR70" s="193"/>
    </row>
    <row r="71" spans="1:44" ht="40.200000000000003" x14ac:dyDescent="0.3">
      <c r="A71" t="s">
        <v>6822</v>
      </c>
      <c r="B71">
        <v>0</v>
      </c>
      <c r="C71" s="19"/>
      <c r="D71" s="3"/>
      <c r="E71" s="3" t="s">
        <v>6818</v>
      </c>
      <c r="F71" s="1" t="s">
        <v>6819</v>
      </c>
      <c r="G71" s="1" t="s">
        <v>3633</v>
      </c>
      <c r="H71" t="s">
        <v>6823</v>
      </c>
      <c r="I71" t="s">
        <v>130</v>
      </c>
      <c r="J71" s="1" t="str">
        <f t="shared" si="2"/>
        <v>SHF02_fin [W/m**2]</v>
      </c>
      <c r="K71" s="58"/>
      <c r="M71" s="46" t="s">
        <v>4421</v>
      </c>
      <c r="N71" s="46"/>
      <c r="O71" t="s">
        <v>4423</v>
      </c>
      <c r="P71" s="1" t="s">
        <v>4543</v>
      </c>
      <c r="R71" s="1" t="s">
        <v>4460</v>
      </c>
      <c r="S71"/>
      <c r="T71" s="1">
        <v>-200</v>
      </c>
      <c r="U71" s="1">
        <v>200</v>
      </c>
      <c r="V71" s="3"/>
      <c r="W71" s="3"/>
      <c r="X71" t="s">
        <v>1517</v>
      </c>
      <c r="Y71" t="s">
        <v>6824</v>
      </c>
      <c r="Z71" s="3"/>
      <c r="AD71"/>
      <c r="AE71"/>
      <c r="AF71" s="1" t="s">
        <v>3316</v>
      </c>
      <c r="AG71" s="21" t="s">
        <v>3262</v>
      </c>
      <c r="AH71" s="21" t="s">
        <v>3263</v>
      </c>
      <c r="AI71" s="21" t="s">
        <v>3258</v>
      </c>
      <c r="AK71" s="21" t="s">
        <v>4240</v>
      </c>
      <c r="AL71" s="21"/>
      <c r="AM71" s="193"/>
      <c r="AN71" s="193"/>
      <c r="AO71" s="193"/>
      <c r="AP71" s="193"/>
      <c r="AQ71" s="193"/>
      <c r="AR71" s="193"/>
    </row>
    <row r="72" spans="1:44" ht="40.200000000000003" x14ac:dyDescent="0.3">
      <c r="A72" t="s">
        <v>6825</v>
      </c>
      <c r="B72">
        <v>0</v>
      </c>
      <c r="C72" s="19"/>
      <c r="D72" s="3"/>
      <c r="E72" s="3" t="s">
        <v>6818</v>
      </c>
      <c r="F72" s="1" t="s">
        <v>6819</v>
      </c>
      <c r="G72" s="1" t="s">
        <v>3633</v>
      </c>
      <c r="H72" t="s">
        <v>6704</v>
      </c>
      <c r="I72" t="s">
        <v>130</v>
      </c>
      <c r="J72" s="1" t="str">
        <f t="shared" si="2"/>
        <v>SHF03_fin [W/m**2]</v>
      </c>
      <c r="K72" s="58"/>
      <c r="M72" s="46" t="s">
        <v>4421</v>
      </c>
      <c r="N72" s="46"/>
      <c r="O72" t="s">
        <v>4423</v>
      </c>
      <c r="P72" s="1" t="s">
        <v>4543</v>
      </c>
      <c r="R72" s="1" t="s">
        <v>4461</v>
      </c>
      <c r="S72"/>
      <c r="T72" s="1">
        <v>-200</v>
      </c>
      <c r="U72" s="1">
        <v>200</v>
      </c>
      <c r="V72" s="3"/>
      <c r="W72" s="3"/>
      <c r="X72" t="s">
        <v>1518</v>
      </c>
      <c r="Y72" t="s">
        <v>6826</v>
      </c>
      <c r="Z72" s="3"/>
      <c r="AD72"/>
      <c r="AE72"/>
      <c r="AF72" s="1" t="s">
        <v>3316</v>
      </c>
      <c r="AG72" s="21" t="s">
        <v>3262</v>
      </c>
      <c r="AH72" s="21" t="s">
        <v>3263</v>
      </c>
      <c r="AI72" s="21" t="s">
        <v>3258</v>
      </c>
      <c r="AK72" s="21" t="s">
        <v>4240</v>
      </c>
      <c r="AL72" s="21"/>
      <c r="AM72" s="193"/>
      <c r="AN72" s="193"/>
      <c r="AO72" s="193"/>
      <c r="AP72" s="193"/>
      <c r="AQ72" s="193"/>
      <c r="AR72" s="193"/>
    </row>
    <row r="73" spans="1:44" x14ac:dyDescent="0.3">
      <c r="C73" s="7"/>
      <c r="D73" s="7"/>
    </row>
    <row r="74" spans="1:44" x14ac:dyDescent="0.3">
      <c r="C74" s="7"/>
      <c r="D74" s="7"/>
    </row>
    <row r="75" spans="1:44" x14ac:dyDescent="0.3">
      <c r="A75" s="17" t="s">
        <v>1786</v>
      </c>
      <c r="B75" s="17"/>
      <c r="C75" s="7"/>
      <c r="D75" s="7"/>
    </row>
    <row r="76" spans="1:44" ht="28.8" x14ac:dyDescent="0.3">
      <c r="A76" s="18" t="s">
        <v>2541</v>
      </c>
      <c r="B76" s="18"/>
      <c r="C76" s="7"/>
      <c r="D76" s="7"/>
      <c r="E76" s="1" t="s">
        <v>3454</v>
      </c>
      <c r="H76" s="1" t="s">
        <v>1717</v>
      </c>
      <c r="I76" s="1" t="s">
        <v>130</v>
      </c>
      <c r="J76" s="1" t="str">
        <f t="shared" ref="J76:J78" si="3">CONCATENATE(H76," [",I76,"]")</f>
        <v>SHF_T01 [W/m**2]</v>
      </c>
      <c r="X76" s="1" t="s">
        <v>1511</v>
      </c>
      <c r="AD76"/>
      <c r="AE76"/>
      <c r="AF76" s="1" t="s">
        <v>3316</v>
      </c>
      <c r="AG76" s="21" t="s">
        <v>3262</v>
      </c>
      <c r="AH76" s="21" t="s">
        <v>3263</v>
      </c>
      <c r="AI76" s="21" t="s">
        <v>3258</v>
      </c>
      <c r="AJ76" s="1" t="s">
        <v>3633</v>
      </c>
    </row>
    <row r="77" spans="1:44" ht="28.8" x14ac:dyDescent="0.3">
      <c r="A77" s="18" t="s">
        <v>2542</v>
      </c>
      <c r="B77" s="18"/>
      <c r="C77" s="7"/>
      <c r="D77" s="7"/>
      <c r="E77" s="1" t="s">
        <v>3454</v>
      </c>
      <c r="H77" s="1" t="s">
        <v>1718</v>
      </c>
      <c r="I77" s="1" t="s">
        <v>130</v>
      </c>
      <c r="J77" s="1" t="str">
        <f t="shared" si="3"/>
        <v>SHF_T02 [W/m**2]</v>
      </c>
      <c r="X77" s="1" t="s">
        <v>1512</v>
      </c>
      <c r="AF77" s="1" t="s">
        <v>3316</v>
      </c>
      <c r="AG77" s="21" t="s">
        <v>3262</v>
      </c>
      <c r="AH77" s="21" t="s">
        <v>3263</v>
      </c>
      <c r="AI77" s="21" t="s">
        <v>3258</v>
      </c>
      <c r="AJ77" s="1" t="s">
        <v>3633</v>
      </c>
    </row>
    <row r="78" spans="1:44" ht="28.8" x14ac:dyDescent="0.3">
      <c r="A78" s="18" t="s">
        <v>2543</v>
      </c>
      <c r="B78" s="18"/>
      <c r="C78" s="7"/>
      <c r="D78" s="7"/>
      <c r="E78" s="1" t="s">
        <v>3454</v>
      </c>
      <c r="H78" s="1" t="s">
        <v>1719</v>
      </c>
      <c r="I78" s="1" t="s">
        <v>130</v>
      </c>
      <c r="J78" s="1" t="str">
        <f t="shared" si="3"/>
        <v>SHF_T03 [W/m**2]</v>
      </c>
      <c r="X78" s="1" t="s">
        <v>1512</v>
      </c>
      <c r="AF78" s="1" t="s">
        <v>3316</v>
      </c>
      <c r="AG78" s="21" t="s">
        <v>3262</v>
      </c>
      <c r="AH78" s="21" t="s">
        <v>3263</v>
      </c>
      <c r="AI78" s="21" t="s">
        <v>3258</v>
      </c>
      <c r="AJ78" s="1" t="s">
        <v>3633</v>
      </c>
    </row>
    <row r="82" spans="5:24" x14ac:dyDescent="0.3">
      <c r="E82"/>
      <c r="G82"/>
      <c r="I82"/>
      <c r="T82"/>
      <c r="V82"/>
      <c r="X82"/>
    </row>
    <row r="107" spans="30:31" x14ac:dyDescent="0.3">
      <c r="AD107"/>
      <c r="AE107"/>
    </row>
    <row r="108" spans="30:31" x14ac:dyDescent="0.3">
      <c r="AD108"/>
      <c r="AE108"/>
    </row>
    <row r="109" spans="30:31" x14ac:dyDescent="0.3">
      <c r="AD109"/>
      <c r="AE109"/>
    </row>
    <row r="110" spans="30:31" x14ac:dyDescent="0.3">
      <c r="AD110"/>
      <c r="AE110"/>
    </row>
    <row r="111" spans="30:31" x14ac:dyDescent="0.3">
      <c r="AD111"/>
      <c r="AE111"/>
    </row>
    <row r="112" spans="30:31" x14ac:dyDescent="0.3">
      <c r="AD112"/>
      <c r="AE112"/>
    </row>
    <row r="113" spans="30:31" x14ac:dyDescent="0.3">
      <c r="AD113"/>
      <c r="AE113"/>
    </row>
    <row r="130" spans="30:31" x14ac:dyDescent="0.3">
      <c r="AD130"/>
      <c r="AE130"/>
    </row>
    <row r="135" spans="30:31" x14ac:dyDescent="0.3">
      <c r="AD135"/>
      <c r="AE135"/>
    </row>
    <row r="136" spans="30:31" x14ac:dyDescent="0.3">
      <c r="AD136"/>
      <c r="AE136"/>
    </row>
    <row r="137" spans="30:31" x14ac:dyDescent="0.3">
      <c r="AD137"/>
      <c r="AE137"/>
    </row>
    <row r="156" spans="30:31" x14ac:dyDescent="0.3">
      <c r="AD156"/>
      <c r="AE156"/>
    </row>
    <row r="157" spans="30:31" x14ac:dyDescent="0.3">
      <c r="AD157"/>
      <c r="AE157"/>
    </row>
    <row r="158" spans="30:31" x14ac:dyDescent="0.3">
      <c r="AD158"/>
      <c r="AE158"/>
    </row>
    <row r="163" spans="30:31" x14ac:dyDescent="0.3">
      <c r="AD163"/>
      <c r="AE163"/>
    </row>
    <row r="164" spans="30:31" x14ac:dyDescent="0.3">
      <c r="AD164"/>
      <c r="AE164"/>
    </row>
    <row r="165" spans="30:31" x14ac:dyDescent="0.3">
      <c r="AD165"/>
      <c r="AE165"/>
    </row>
    <row r="172" spans="30:31" x14ac:dyDescent="0.3">
      <c r="AD172"/>
      <c r="AE172"/>
    </row>
    <row r="174" spans="30:31" x14ac:dyDescent="0.3">
      <c r="AD174"/>
      <c r="AE174"/>
    </row>
    <row r="183" spans="30:31" x14ac:dyDescent="0.3">
      <c r="AD183"/>
      <c r="AE183"/>
    </row>
    <row r="186" spans="30:31" x14ac:dyDescent="0.3">
      <c r="AD186"/>
      <c r="AE186"/>
    </row>
    <row r="228" spans="30:31" x14ac:dyDescent="0.3">
      <c r="AD228"/>
      <c r="AE228"/>
    </row>
    <row r="229" spans="30:31" x14ac:dyDescent="0.3">
      <c r="AD229"/>
      <c r="AE229"/>
    </row>
    <row r="230" spans="30:31" x14ac:dyDescent="0.3">
      <c r="AD230"/>
      <c r="AE230"/>
    </row>
    <row r="235" spans="30:31" x14ac:dyDescent="0.3">
      <c r="AD235"/>
      <c r="AE235"/>
    </row>
    <row r="468" spans="30:31" x14ac:dyDescent="0.3">
      <c r="AD468"/>
      <c r="AE468"/>
    </row>
    <row r="469" spans="30:31" x14ac:dyDescent="0.3">
      <c r="AD469"/>
      <c r="AE469"/>
    </row>
    <row r="470" spans="30:31" x14ac:dyDescent="0.3">
      <c r="AD470"/>
      <c r="AE470"/>
    </row>
    <row r="471" spans="30:31" x14ac:dyDescent="0.3">
      <c r="AD471"/>
      <c r="AE471"/>
    </row>
    <row r="472" spans="30:31" x14ac:dyDescent="0.3">
      <c r="AD472"/>
      <c r="AE472"/>
    </row>
    <row r="473" spans="30:31" x14ac:dyDescent="0.3">
      <c r="AD473"/>
      <c r="AE473"/>
    </row>
    <row r="474" spans="30:31" x14ac:dyDescent="0.3">
      <c r="AD474"/>
      <c r="AE474"/>
    </row>
    <row r="475" spans="30:31" x14ac:dyDescent="0.3">
      <c r="AD475"/>
      <c r="AE475"/>
    </row>
    <row r="476" spans="30:31" x14ac:dyDescent="0.3">
      <c r="AD476"/>
      <c r="AE476"/>
    </row>
    <row r="477" spans="30:31" x14ac:dyDescent="0.3">
      <c r="AD477"/>
      <c r="AE477"/>
    </row>
    <row r="478" spans="30:31" x14ac:dyDescent="0.3">
      <c r="AD478"/>
      <c r="AE478"/>
    </row>
    <row r="479" spans="30:31" x14ac:dyDescent="0.3">
      <c r="AD479"/>
      <c r="AE479"/>
    </row>
    <row r="482" spans="30:31" x14ac:dyDescent="0.3">
      <c r="AD482"/>
      <c r="AE482"/>
    </row>
    <row r="483" spans="30:31" x14ac:dyDescent="0.3">
      <c r="AD483"/>
      <c r="AE483"/>
    </row>
    <row r="484" spans="30:31" x14ac:dyDescent="0.3">
      <c r="AD484"/>
      <c r="AE484"/>
    </row>
    <row r="485" spans="30:31" x14ac:dyDescent="0.3">
      <c r="AD485"/>
      <c r="AE485"/>
    </row>
    <row r="486" spans="30:31" x14ac:dyDescent="0.3">
      <c r="AD486"/>
      <c r="AE486"/>
    </row>
    <row r="487" spans="30:31" x14ac:dyDescent="0.3">
      <c r="AD487"/>
      <c r="AE487"/>
    </row>
    <row r="488" spans="30:31" x14ac:dyDescent="0.3">
      <c r="AD488"/>
      <c r="AE488"/>
    </row>
    <row r="489" spans="30:31" x14ac:dyDescent="0.3">
      <c r="AD489"/>
      <c r="AE489"/>
    </row>
    <row r="490" spans="30:31" x14ac:dyDescent="0.3">
      <c r="AD490"/>
      <c r="AE490"/>
    </row>
    <row r="491" spans="30:31" x14ac:dyDescent="0.3">
      <c r="AD491"/>
      <c r="AE491"/>
    </row>
    <row r="492" spans="30:31" x14ac:dyDescent="0.3">
      <c r="AD492"/>
      <c r="AE492"/>
    </row>
    <row r="493" spans="30:31" x14ac:dyDescent="0.3">
      <c r="AD493"/>
      <c r="AE493"/>
    </row>
    <row r="502" spans="30:31" x14ac:dyDescent="0.3">
      <c r="AD502"/>
      <c r="AE502"/>
    </row>
    <row r="503" spans="30:31" x14ac:dyDescent="0.3">
      <c r="AD503"/>
      <c r="AE503"/>
    </row>
    <row r="504" spans="30:31" x14ac:dyDescent="0.3">
      <c r="AD504"/>
      <c r="AE504"/>
    </row>
    <row r="505" spans="30:31" x14ac:dyDescent="0.3">
      <c r="AD505"/>
      <c r="AE505"/>
    </row>
    <row r="506" spans="30:31" x14ac:dyDescent="0.3">
      <c r="AD506"/>
      <c r="AE506"/>
    </row>
    <row r="507" spans="30:31" x14ac:dyDescent="0.3">
      <c r="AD507"/>
      <c r="AE507"/>
    </row>
    <row r="508" spans="30:31" x14ac:dyDescent="0.3">
      <c r="AD508"/>
      <c r="AE508"/>
    </row>
    <row r="509" spans="30:31" x14ac:dyDescent="0.3">
      <c r="AD509"/>
      <c r="AE509"/>
    </row>
    <row r="510" spans="30:31" x14ac:dyDescent="0.3">
      <c r="AD510"/>
      <c r="AE510"/>
    </row>
    <row r="511" spans="30:31" x14ac:dyDescent="0.3">
      <c r="AD511"/>
      <c r="AE511"/>
    </row>
    <row r="512" spans="30:31" x14ac:dyDescent="0.3">
      <c r="AD512"/>
      <c r="AE512"/>
    </row>
    <row r="513" spans="30:31" x14ac:dyDescent="0.3">
      <c r="AD513"/>
      <c r="AE513"/>
    </row>
    <row r="514" spans="30:31" x14ac:dyDescent="0.3">
      <c r="AD514"/>
      <c r="AE514"/>
    </row>
    <row r="515" spans="30:31" x14ac:dyDescent="0.3">
      <c r="AD515"/>
      <c r="AE515"/>
    </row>
    <row r="516" spans="30:31" x14ac:dyDescent="0.3">
      <c r="AD516"/>
      <c r="AE516"/>
    </row>
    <row r="517" spans="30:31" x14ac:dyDescent="0.3">
      <c r="AD517"/>
      <c r="AE517"/>
    </row>
    <row r="518" spans="30:31" x14ac:dyDescent="0.3">
      <c r="AD518"/>
      <c r="AE518"/>
    </row>
    <row r="519" spans="30:31" x14ac:dyDescent="0.3">
      <c r="AD519"/>
      <c r="AE519"/>
    </row>
    <row r="520" spans="30:31" x14ac:dyDescent="0.3">
      <c r="AD520"/>
      <c r="AE520"/>
    </row>
    <row r="521" spans="30:31" x14ac:dyDescent="0.3">
      <c r="AD521"/>
      <c r="AE521"/>
    </row>
    <row r="522" spans="30:31" x14ac:dyDescent="0.3">
      <c r="AD522"/>
      <c r="AE522"/>
    </row>
    <row r="523" spans="30:31" x14ac:dyDescent="0.3">
      <c r="AD523"/>
      <c r="AE523"/>
    </row>
    <row r="557" spans="30:31" x14ac:dyDescent="0.3">
      <c r="AD557"/>
      <c r="AE557"/>
    </row>
    <row r="558" spans="30:31" x14ac:dyDescent="0.3">
      <c r="AD558"/>
      <c r="AE558"/>
    </row>
    <row r="559" spans="30:31" x14ac:dyDescent="0.3">
      <c r="AD559"/>
      <c r="AE559"/>
    </row>
    <row r="599" spans="30:31" x14ac:dyDescent="0.3">
      <c r="AD599"/>
      <c r="AE599"/>
    </row>
    <row r="600" spans="30:31" x14ac:dyDescent="0.3">
      <c r="AD600"/>
      <c r="AE600"/>
    </row>
    <row r="601" spans="30:31" x14ac:dyDescent="0.3">
      <c r="AD601"/>
      <c r="AE601"/>
    </row>
    <row r="602" spans="30:31" x14ac:dyDescent="0.3">
      <c r="AD602"/>
      <c r="AE602"/>
    </row>
    <row r="603" spans="30:31" x14ac:dyDescent="0.3">
      <c r="AD603"/>
      <c r="AE603"/>
    </row>
    <row r="604" spans="30:31" x14ac:dyDescent="0.3">
      <c r="AD604"/>
      <c r="AE604"/>
    </row>
    <row r="605" spans="30:31" x14ac:dyDescent="0.3">
      <c r="AD605"/>
      <c r="AE605"/>
    </row>
    <row r="606" spans="30:31" x14ac:dyDescent="0.3">
      <c r="AD606"/>
      <c r="AE606"/>
    </row>
    <row r="607" spans="30:31" x14ac:dyDescent="0.3">
      <c r="AD607"/>
      <c r="AE607"/>
    </row>
    <row r="608" spans="30:31" x14ac:dyDescent="0.3">
      <c r="AD608"/>
      <c r="AE608"/>
    </row>
    <row r="609" spans="30:31" x14ac:dyDescent="0.3">
      <c r="AD609"/>
      <c r="AE609"/>
    </row>
    <row r="610" spans="30:31" x14ac:dyDescent="0.3">
      <c r="AD610"/>
      <c r="AE610"/>
    </row>
    <row r="611" spans="30:31" x14ac:dyDescent="0.3">
      <c r="AD611"/>
      <c r="AE611"/>
    </row>
  </sheetData>
  <sheetProtection selectLockedCells="1" selectUnlockedCells="1"/>
  <autoFilter ref="A1:AB68"/>
  <printOptions gridLines="1"/>
  <pageMargins left="0" right="0" top="0.78749999999999998" bottom="0.19652777777777777" header="0.31527777777777777" footer="0"/>
  <pageSetup paperSize="9" firstPageNumber="0" orientation="landscape" horizontalDpi="300" verticalDpi="300" r:id="rId1"/>
  <headerFooter alignWithMargins="0">
    <oddHeader>&amp;C&amp;"Calibri,Standard"&amp;11&amp;F&amp;R&amp;"Calibri,Standard"&amp;11&amp;D</oddHeader>
    <oddFooter>&amp;L&amp;"Calibri,Standard"&amp;11&amp;A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2"/>
  <sheetViews>
    <sheetView workbookViewId="0">
      <pane xSplit="1" ySplit="1" topLeftCell="V6" activePane="bottomRight" state="frozen"/>
      <selection pane="topRight" activeCell="B1" sqref="B1"/>
      <selection pane="bottomLeft" activeCell="A2" sqref="A2"/>
      <selection pane="bottomRight" activeCell="AC10" sqref="AC10"/>
    </sheetView>
  </sheetViews>
  <sheetFormatPr baseColWidth="10" defaultRowHeight="13.2" x14ac:dyDescent="0.25"/>
  <cols>
    <col min="1" max="1" width="39.44140625" bestFit="1" customWidth="1"/>
    <col min="2" max="2" width="17.6640625" customWidth="1"/>
    <col min="3" max="4" width="15.33203125" bestFit="1" customWidth="1"/>
    <col min="5" max="5" width="11.33203125" bestFit="1" customWidth="1"/>
    <col min="6" max="6" width="43.88671875" bestFit="1" customWidth="1"/>
    <col min="7" max="7" width="18.44140625" bestFit="1" customWidth="1"/>
    <col min="8" max="8" width="13.109375" bestFit="1" customWidth="1"/>
    <col min="9" max="9" width="8.44140625" bestFit="1" customWidth="1"/>
    <col min="10" max="10" width="22.88671875" customWidth="1"/>
    <col min="11" max="11" width="41.33203125" customWidth="1"/>
    <col min="12" max="12" width="14" bestFit="1" customWidth="1"/>
    <col min="13" max="13" width="4.6640625" bestFit="1" customWidth="1"/>
    <col min="14" max="14" width="5" bestFit="1" customWidth="1"/>
    <col min="15" max="15" width="8.88671875" bestFit="1" customWidth="1"/>
    <col min="16" max="16" width="9.109375" bestFit="1" customWidth="1"/>
    <col min="17" max="17" width="39.6640625" bestFit="1" customWidth="1"/>
    <col min="18" max="18" width="10.44140625" bestFit="1" customWidth="1"/>
    <col min="19" max="19" width="8.109375" bestFit="1" customWidth="1"/>
    <col min="20" max="21" width="8.109375" customWidth="1"/>
    <col min="22" max="22" width="9.88671875" bestFit="1" customWidth="1"/>
    <col min="23" max="25" width="9.88671875" customWidth="1"/>
  </cols>
  <sheetData>
    <row r="1" spans="1:37" ht="86.4" x14ac:dyDescent="0.3">
      <c r="A1" s="2" t="s">
        <v>2101</v>
      </c>
      <c r="B1" s="188" t="s">
        <v>4405</v>
      </c>
      <c r="C1" s="3" t="s">
        <v>0</v>
      </c>
      <c r="D1" s="3" t="s">
        <v>1</v>
      </c>
      <c r="E1" s="3" t="s">
        <v>2592</v>
      </c>
      <c r="F1" s="3" t="s">
        <v>1871</v>
      </c>
      <c r="G1" s="3" t="s">
        <v>2593</v>
      </c>
      <c r="H1" s="3" t="s">
        <v>2098</v>
      </c>
      <c r="I1" s="3" t="s">
        <v>2099</v>
      </c>
      <c r="J1" s="3" t="s">
        <v>2100</v>
      </c>
      <c r="K1" s="3" t="s">
        <v>3671</v>
      </c>
      <c r="L1" s="3" t="s">
        <v>4306</v>
      </c>
      <c r="M1" s="3" t="s">
        <v>2406</v>
      </c>
      <c r="N1" s="3" t="s">
        <v>2407</v>
      </c>
      <c r="O1" s="3" t="s">
        <v>2631</v>
      </c>
      <c r="P1" s="3" t="s">
        <v>2632</v>
      </c>
      <c r="Q1" s="3" t="s">
        <v>2476</v>
      </c>
      <c r="R1" s="3" t="s">
        <v>2431</v>
      </c>
      <c r="S1" s="3" t="s">
        <v>465</v>
      </c>
      <c r="T1" s="1" t="s">
        <v>466</v>
      </c>
      <c r="U1" s="1" t="s">
        <v>467</v>
      </c>
      <c r="V1" s="1" t="s">
        <v>2104</v>
      </c>
      <c r="W1" s="18" t="s">
        <v>6449</v>
      </c>
      <c r="X1" s="18" t="s">
        <v>6450</v>
      </c>
      <c r="Y1" s="36" t="s">
        <v>3315</v>
      </c>
      <c r="Z1" s="34" t="s">
        <v>3278</v>
      </c>
      <c r="AA1" s="34" t="s">
        <v>3279</v>
      </c>
      <c r="AB1" s="34" t="s">
        <v>3280</v>
      </c>
      <c r="AC1" s="34" t="s">
        <v>3281</v>
      </c>
      <c r="AD1" s="34" t="s">
        <v>3282</v>
      </c>
      <c r="AE1" s="34" t="s">
        <v>3283</v>
      </c>
      <c r="AF1" s="34" t="s">
        <v>3284</v>
      </c>
      <c r="AG1" s="34" t="s">
        <v>3285</v>
      </c>
      <c r="AH1" s="34" t="s">
        <v>3286</v>
      </c>
      <c r="AI1" s="34" t="s">
        <v>3287</v>
      </c>
      <c r="AJ1" s="34" t="s">
        <v>3288</v>
      </c>
      <c r="AK1" s="34" t="s">
        <v>3289</v>
      </c>
    </row>
    <row r="2" spans="1:37" ht="53.4" x14ac:dyDescent="0.3">
      <c r="A2" s="18" t="s">
        <v>323</v>
      </c>
      <c r="B2" s="18">
        <v>2</v>
      </c>
      <c r="C2" s="19">
        <v>40931.652777777781</v>
      </c>
      <c r="E2" t="s">
        <v>2648</v>
      </c>
      <c r="F2" t="s">
        <v>2649</v>
      </c>
      <c r="G2" t="s">
        <v>1787</v>
      </c>
      <c r="H2" t="s">
        <v>324</v>
      </c>
      <c r="I2" s="1" t="s">
        <v>130</v>
      </c>
      <c r="J2" s="1" t="str">
        <f>CONCATENATE(H2," [",I2,"]")</f>
        <v>SWDR [W/m**2]</v>
      </c>
      <c r="K2" t="s">
        <v>3683</v>
      </c>
      <c r="L2" s="46" t="s">
        <v>4301</v>
      </c>
      <c r="M2" s="1">
        <v>-100</v>
      </c>
      <c r="N2" s="1">
        <v>1300</v>
      </c>
      <c r="O2" s="1">
        <v>0</v>
      </c>
      <c r="P2" s="1">
        <v>1300</v>
      </c>
      <c r="Q2" t="s">
        <v>2433</v>
      </c>
      <c r="W2">
        <v>20</v>
      </c>
      <c r="X2">
        <v>50</v>
      </c>
      <c r="Y2" s="1" t="s">
        <v>3316</v>
      </c>
      <c r="Z2" s="21" t="s">
        <v>3262</v>
      </c>
      <c r="AA2" s="21" t="s">
        <v>3263</v>
      </c>
      <c r="AB2" s="21" t="s">
        <v>3258</v>
      </c>
      <c r="AC2" s="21" t="s">
        <v>3670</v>
      </c>
      <c r="AD2" s="21"/>
      <c r="AE2" s="39" t="s">
        <v>3583</v>
      </c>
      <c r="AF2" s="21"/>
      <c r="AG2" s="21"/>
      <c r="AH2" s="21"/>
      <c r="AI2" s="21"/>
    </row>
    <row r="3" spans="1:37" ht="53.4" x14ac:dyDescent="0.3">
      <c r="A3" s="18" t="s">
        <v>327</v>
      </c>
      <c r="B3" s="18">
        <v>2</v>
      </c>
      <c r="C3" s="19">
        <v>40931.652777777781</v>
      </c>
      <c r="E3" t="s">
        <v>2648</v>
      </c>
      <c r="F3" t="s">
        <v>2649</v>
      </c>
      <c r="G3" t="s">
        <v>1788</v>
      </c>
      <c r="H3" t="s">
        <v>328</v>
      </c>
      <c r="I3" s="1" t="s">
        <v>130</v>
      </c>
      <c r="J3" s="1" t="str">
        <f>CONCATENATE(H3," [",I3,"]")</f>
        <v>SWUR [W/m**2]</v>
      </c>
      <c r="K3" t="s">
        <v>3684</v>
      </c>
      <c r="L3" s="46" t="s">
        <v>4301</v>
      </c>
      <c r="M3" s="1">
        <v>-100</v>
      </c>
      <c r="N3" s="1">
        <v>1100</v>
      </c>
      <c r="O3" s="1">
        <v>0</v>
      </c>
      <c r="P3" s="1">
        <v>1100</v>
      </c>
      <c r="Q3" t="s">
        <v>2432</v>
      </c>
      <c r="W3">
        <v>20</v>
      </c>
      <c r="X3">
        <v>50</v>
      </c>
      <c r="Y3" s="1" t="s">
        <v>3316</v>
      </c>
      <c r="Z3" s="21" t="s">
        <v>3262</v>
      </c>
      <c r="AA3" s="21" t="s">
        <v>3263</v>
      </c>
      <c r="AB3" s="21" t="s">
        <v>3258</v>
      </c>
      <c r="AC3" s="21" t="s">
        <v>3670</v>
      </c>
      <c r="AE3" s="39" t="s">
        <v>3583</v>
      </c>
    </row>
    <row r="4" spans="1:37" ht="40.200000000000003" x14ac:dyDescent="0.3">
      <c r="A4" s="18" t="s">
        <v>166</v>
      </c>
      <c r="B4" s="18">
        <v>2</v>
      </c>
      <c r="C4" s="19">
        <v>40931.652777777781</v>
      </c>
      <c r="E4" t="s">
        <v>2648</v>
      </c>
      <c r="F4" t="s">
        <v>2649</v>
      </c>
      <c r="G4" t="s">
        <v>1789</v>
      </c>
      <c r="H4" t="s">
        <v>167</v>
      </c>
      <c r="I4" s="1" t="s">
        <v>130</v>
      </c>
      <c r="J4" s="1" t="str">
        <f t="shared" ref="J4:J29" si="0">CONCATENATE(H4," [",I4,"]")</f>
        <v>LWDR [W/m**2]</v>
      </c>
      <c r="K4" t="s">
        <v>4254</v>
      </c>
      <c r="L4" s="46" t="s">
        <v>4301</v>
      </c>
      <c r="M4" s="1">
        <v>180</v>
      </c>
      <c r="N4" s="1">
        <v>520</v>
      </c>
      <c r="Q4" t="s">
        <v>2656</v>
      </c>
      <c r="W4">
        <v>20</v>
      </c>
      <c r="X4">
        <v>50</v>
      </c>
      <c r="Y4" s="1" t="s">
        <v>3316</v>
      </c>
      <c r="Z4" s="21" t="s">
        <v>3262</v>
      </c>
      <c r="AA4" s="21" t="s">
        <v>3263</v>
      </c>
      <c r="AB4" s="21" t="s">
        <v>3258</v>
      </c>
      <c r="AC4" s="21" t="s">
        <v>3760</v>
      </c>
      <c r="AE4" s="39" t="s">
        <v>3583</v>
      </c>
    </row>
    <row r="5" spans="1:37" ht="40.200000000000003" x14ac:dyDescent="0.3">
      <c r="A5" s="18" t="s">
        <v>168</v>
      </c>
      <c r="B5" s="18">
        <v>2</v>
      </c>
      <c r="C5" s="19">
        <v>40931.652777777781</v>
      </c>
      <c r="E5" t="s">
        <v>2648</v>
      </c>
      <c r="F5" t="s">
        <v>2649</v>
      </c>
      <c r="G5" t="s">
        <v>1790</v>
      </c>
      <c r="H5" t="s">
        <v>169</v>
      </c>
      <c r="I5" s="1" t="s">
        <v>130</v>
      </c>
      <c r="J5" s="1" t="str">
        <f t="shared" si="0"/>
        <v>LWUR [W/m**2]</v>
      </c>
      <c r="K5" t="s">
        <v>3685</v>
      </c>
      <c r="L5" s="46" t="s">
        <v>4301</v>
      </c>
      <c r="M5" s="1">
        <v>220</v>
      </c>
      <c r="N5" s="1">
        <v>600</v>
      </c>
      <c r="Q5" t="s">
        <v>2657</v>
      </c>
      <c r="W5">
        <v>20</v>
      </c>
      <c r="X5">
        <v>50</v>
      </c>
      <c r="Y5" s="1" t="s">
        <v>3316</v>
      </c>
      <c r="Z5" s="21" t="s">
        <v>3262</v>
      </c>
      <c r="AA5" s="21" t="s">
        <v>3263</v>
      </c>
      <c r="AB5" s="21" t="s">
        <v>3258</v>
      </c>
      <c r="AC5" s="21" t="s">
        <v>3760</v>
      </c>
      <c r="AE5" s="39" t="s">
        <v>3583</v>
      </c>
    </row>
    <row r="6" spans="1:37" ht="40.200000000000003" x14ac:dyDescent="0.3">
      <c r="A6" s="1" t="s">
        <v>24</v>
      </c>
      <c r="B6" s="1">
        <v>2</v>
      </c>
      <c r="C6" s="19">
        <v>40931.652777777781</v>
      </c>
      <c r="E6" t="s">
        <v>2648</v>
      </c>
      <c r="F6" t="s">
        <v>2649</v>
      </c>
      <c r="G6" t="s">
        <v>1791</v>
      </c>
      <c r="H6" t="s">
        <v>25</v>
      </c>
      <c r="I6" s="1" t="s">
        <v>15</v>
      </c>
      <c r="J6" s="1" t="str">
        <f t="shared" si="0"/>
        <v>Tpyr [degC]</v>
      </c>
      <c r="K6" t="s">
        <v>3672</v>
      </c>
      <c r="L6" s="46" t="s">
        <v>4301</v>
      </c>
      <c r="M6" s="1">
        <v>-35</v>
      </c>
      <c r="N6" s="1">
        <v>60</v>
      </c>
      <c r="Q6" s="1" t="s">
        <v>3582</v>
      </c>
      <c r="W6">
        <v>20</v>
      </c>
      <c r="X6">
        <v>50</v>
      </c>
      <c r="Y6" s="1" t="s">
        <v>3316</v>
      </c>
      <c r="Z6" s="21" t="s">
        <v>3262</v>
      </c>
      <c r="AA6" s="21" t="s">
        <v>3263</v>
      </c>
      <c r="AB6" s="21" t="s">
        <v>3258</v>
      </c>
      <c r="AC6" s="21" t="s">
        <v>3759</v>
      </c>
      <c r="AD6" s="21"/>
      <c r="AH6" t="s">
        <v>3393</v>
      </c>
    </row>
    <row r="7" spans="1:37" ht="40.200000000000003" x14ac:dyDescent="0.3">
      <c r="A7" s="1" t="s">
        <v>331</v>
      </c>
      <c r="B7" s="1">
        <v>0.05</v>
      </c>
      <c r="C7" s="19">
        <v>40931.652777777781</v>
      </c>
      <c r="E7" t="s">
        <v>2648</v>
      </c>
      <c r="F7" t="s">
        <v>2649</v>
      </c>
      <c r="G7" t="s">
        <v>1792</v>
      </c>
      <c r="H7" t="s">
        <v>1516</v>
      </c>
      <c r="I7" s="1" t="s">
        <v>130</v>
      </c>
      <c r="J7" s="1" t="str">
        <f t="shared" si="0"/>
        <v>SHF01 [W/m**2]</v>
      </c>
      <c r="K7" t="s">
        <v>4255</v>
      </c>
      <c r="L7" s="46" t="s">
        <v>4301</v>
      </c>
      <c r="M7" s="1">
        <v>-200</v>
      </c>
      <c r="N7" s="1">
        <v>200</v>
      </c>
      <c r="Q7" t="s">
        <v>6802</v>
      </c>
      <c r="S7" s="1"/>
      <c r="T7" s="1"/>
      <c r="U7" s="1"/>
      <c r="W7">
        <v>20</v>
      </c>
      <c r="X7">
        <v>50</v>
      </c>
      <c r="Y7" s="1" t="s">
        <v>3316</v>
      </c>
      <c r="Z7" s="21" t="s">
        <v>3262</v>
      </c>
      <c r="AA7" s="21" t="s">
        <v>3263</v>
      </c>
      <c r="AB7" s="21" t="s">
        <v>3258</v>
      </c>
      <c r="AC7" s="21" t="s">
        <v>3669</v>
      </c>
      <c r="AD7" s="21"/>
    </row>
    <row r="8" spans="1:37" ht="40.200000000000003" x14ac:dyDescent="0.3">
      <c r="A8" s="1" t="s">
        <v>332</v>
      </c>
      <c r="B8" s="1">
        <v>0.05</v>
      </c>
      <c r="C8" s="19">
        <v>40931.652777777781</v>
      </c>
      <c r="E8" t="s">
        <v>2648</v>
      </c>
      <c r="F8" t="s">
        <v>2649</v>
      </c>
      <c r="G8" t="s">
        <v>1793</v>
      </c>
      <c r="H8" t="s">
        <v>1517</v>
      </c>
      <c r="I8" s="1" t="s">
        <v>130</v>
      </c>
      <c r="J8" s="1" t="str">
        <f t="shared" si="0"/>
        <v>SHF02 [W/m**2]</v>
      </c>
      <c r="K8" t="s">
        <v>4256</v>
      </c>
      <c r="L8" s="46" t="s">
        <v>4301</v>
      </c>
      <c r="M8" s="1">
        <v>-200</v>
      </c>
      <c r="N8" s="1">
        <v>200</v>
      </c>
      <c r="Q8" t="s">
        <v>6803</v>
      </c>
      <c r="S8" s="1"/>
      <c r="T8" s="1"/>
      <c r="U8" s="1"/>
      <c r="W8">
        <v>20</v>
      </c>
      <c r="X8">
        <v>50</v>
      </c>
      <c r="Y8" s="1" t="s">
        <v>3316</v>
      </c>
      <c r="Z8" s="21" t="s">
        <v>3262</v>
      </c>
      <c r="AA8" s="21" t="s">
        <v>3263</v>
      </c>
      <c r="AB8" s="21" t="s">
        <v>3258</v>
      </c>
      <c r="AC8" s="21" t="s">
        <v>3669</v>
      </c>
      <c r="AD8" s="21"/>
    </row>
    <row r="9" spans="1:37" ht="40.200000000000003" x14ac:dyDescent="0.3">
      <c r="A9" s="1" t="s">
        <v>333</v>
      </c>
      <c r="B9" s="1">
        <v>0.05</v>
      </c>
      <c r="C9" s="19">
        <v>40931.652777777781</v>
      </c>
      <c r="E9" t="s">
        <v>2648</v>
      </c>
      <c r="F9" t="s">
        <v>2649</v>
      </c>
      <c r="G9" t="s">
        <v>1794</v>
      </c>
      <c r="H9" t="s">
        <v>1518</v>
      </c>
      <c r="I9" s="1" t="s">
        <v>130</v>
      </c>
      <c r="J9" s="1" t="str">
        <f t="shared" si="0"/>
        <v>SHF03 [W/m**2]</v>
      </c>
      <c r="K9" t="s">
        <v>4257</v>
      </c>
      <c r="L9" s="46" t="s">
        <v>4301</v>
      </c>
      <c r="M9" s="1">
        <v>-200</v>
      </c>
      <c r="N9" s="1">
        <v>200</v>
      </c>
      <c r="Q9" t="s">
        <v>6710</v>
      </c>
      <c r="S9" s="1"/>
      <c r="T9" s="1"/>
      <c r="U9" s="1"/>
      <c r="W9">
        <v>20</v>
      </c>
      <c r="X9">
        <v>50</v>
      </c>
      <c r="Y9" s="1" t="s">
        <v>3316</v>
      </c>
      <c r="Z9" s="21" t="s">
        <v>3262</v>
      </c>
      <c r="AA9" s="21" t="s">
        <v>3263</v>
      </c>
      <c r="AB9" s="21" t="s">
        <v>3258</v>
      </c>
      <c r="AC9" s="21" t="s">
        <v>7064</v>
      </c>
      <c r="AD9" s="21"/>
    </row>
    <row r="10" spans="1:37" ht="14.4" x14ac:dyDescent="0.3">
      <c r="A10" s="1" t="s">
        <v>1327</v>
      </c>
      <c r="B10" s="1">
        <v>2</v>
      </c>
      <c r="C10" s="19">
        <v>40931.652777777781</v>
      </c>
      <c r="E10" t="s">
        <v>2648</v>
      </c>
      <c r="F10" t="s">
        <v>2649</v>
      </c>
      <c r="G10" t="s">
        <v>1795</v>
      </c>
      <c r="H10" t="s">
        <v>2652</v>
      </c>
      <c r="I10" s="1" t="s">
        <v>15</v>
      </c>
      <c r="J10" s="1" t="str">
        <f t="shared" si="0"/>
        <v>Tair_KS1 [degC]</v>
      </c>
      <c r="K10" s="1" t="s">
        <v>3686</v>
      </c>
      <c r="L10" s="46" t="s">
        <v>4301</v>
      </c>
      <c r="M10" s="1">
        <v>-35</v>
      </c>
      <c r="N10" s="1">
        <v>50</v>
      </c>
      <c r="O10" s="1"/>
      <c r="Q10" s="1" t="s">
        <v>2658</v>
      </c>
      <c r="R10" s="1"/>
      <c r="S10" s="1"/>
      <c r="T10" s="1"/>
      <c r="U10" s="1"/>
      <c r="W10">
        <v>20</v>
      </c>
      <c r="X10">
        <v>50</v>
      </c>
      <c r="Y10" s="1" t="s">
        <v>3316</v>
      </c>
      <c r="Z10" s="21" t="s">
        <v>3262</v>
      </c>
      <c r="AA10" s="21" t="s">
        <v>3263</v>
      </c>
      <c r="AB10" s="21" t="s">
        <v>3258</v>
      </c>
      <c r="AC10" t="s">
        <v>3584</v>
      </c>
      <c r="AD10" s="21"/>
    </row>
    <row r="11" spans="1:37" ht="14.4" x14ac:dyDescent="0.3">
      <c r="A11" s="1" t="s">
        <v>1329</v>
      </c>
      <c r="B11" s="1">
        <v>2</v>
      </c>
      <c r="C11" s="19">
        <v>40931.652777777781</v>
      </c>
      <c r="E11" t="s">
        <v>2648</v>
      </c>
      <c r="F11" t="s">
        <v>2649</v>
      </c>
      <c r="G11" t="s">
        <v>1796</v>
      </c>
      <c r="H11" t="s">
        <v>2653</v>
      </c>
      <c r="I11" s="1" t="s">
        <v>5</v>
      </c>
      <c r="J11" s="1" t="str">
        <f t="shared" si="0"/>
        <v>RH_KS1 [%]</v>
      </c>
      <c r="K11" t="s">
        <v>3687</v>
      </c>
      <c r="L11" s="46" t="s">
        <v>4301</v>
      </c>
      <c r="M11" s="1">
        <v>0</v>
      </c>
      <c r="N11" s="1">
        <v>105</v>
      </c>
      <c r="O11" s="1">
        <v>0</v>
      </c>
      <c r="P11" s="26">
        <v>100</v>
      </c>
      <c r="Q11" s="1" t="s">
        <v>2659</v>
      </c>
      <c r="R11" s="1"/>
      <c r="S11" s="1"/>
      <c r="T11" s="1"/>
      <c r="U11" s="1"/>
      <c r="W11">
        <v>20</v>
      </c>
      <c r="X11">
        <v>50</v>
      </c>
      <c r="Y11" s="1" t="s">
        <v>3316</v>
      </c>
      <c r="Z11" s="21" t="s">
        <v>3262</v>
      </c>
      <c r="AA11" s="21" t="s">
        <v>3263</v>
      </c>
      <c r="AB11" s="21" t="s">
        <v>3258</v>
      </c>
      <c r="AC11" t="s">
        <v>3584</v>
      </c>
      <c r="AD11" s="21"/>
    </row>
    <row r="12" spans="1:37" ht="14.4" x14ac:dyDescent="0.3">
      <c r="A12" s="1" t="s">
        <v>1360</v>
      </c>
      <c r="B12" s="1">
        <v>2</v>
      </c>
      <c r="C12" s="19">
        <v>40931.652777777781</v>
      </c>
      <c r="E12" t="s">
        <v>2648</v>
      </c>
      <c r="F12" t="s">
        <v>2649</v>
      </c>
      <c r="G12" t="s">
        <v>404</v>
      </c>
      <c r="H12" t="s">
        <v>1817</v>
      </c>
      <c r="I12" s="1" t="s">
        <v>3314</v>
      </c>
      <c r="J12" s="1" t="str">
        <f t="shared" si="0"/>
        <v>HMPfan [r per interval]</v>
      </c>
      <c r="K12" t="s">
        <v>3673</v>
      </c>
      <c r="L12" s="46" t="s">
        <v>4301</v>
      </c>
      <c r="M12" s="26">
        <v>150</v>
      </c>
      <c r="N12" s="26">
        <v>180</v>
      </c>
      <c r="Q12" t="s">
        <v>2660</v>
      </c>
      <c r="Y12" s="1" t="s">
        <v>3316</v>
      </c>
      <c r="Z12" s="21" t="s">
        <v>3262</v>
      </c>
      <c r="AA12" s="21" t="s">
        <v>3263</v>
      </c>
      <c r="AB12" s="21" t="s">
        <v>3258</v>
      </c>
    </row>
    <row r="13" spans="1:37" ht="14.4" x14ac:dyDescent="0.3">
      <c r="A13" s="1" t="s">
        <v>329</v>
      </c>
      <c r="B13" s="1"/>
      <c r="C13" s="19">
        <v>40931.652777777781</v>
      </c>
      <c r="D13" s="19">
        <v>41102.520833333336</v>
      </c>
      <c r="E13" t="s">
        <v>2648</v>
      </c>
      <c r="F13" t="s">
        <v>2649</v>
      </c>
      <c r="G13" t="s">
        <v>1336</v>
      </c>
      <c r="H13" t="s">
        <v>330</v>
      </c>
      <c r="I13" s="26" t="s">
        <v>133</v>
      </c>
      <c r="J13" s="1" t="str">
        <f t="shared" ref="J13" si="1">CONCATENATE(H13," [",I13,"]")</f>
        <v>snowheight [m]</v>
      </c>
      <c r="K13" t="s">
        <v>3688</v>
      </c>
      <c r="L13" s="46" t="s">
        <v>4301</v>
      </c>
      <c r="M13" s="26">
        <v>0.01</v>
      </c>
      <c r="N13" s="26">
        <v>1.8</v>
      </c>
      <c r="W13" s="1">
        <v>70</v>
      </c>
      <c r="X13" s="1">
        <v>90</v>
      </c>
      <c r="Y13" s="1" t="s">
        <v>3316</v>
      </c>
      <c r="Z13" s="21" t="s">
        <v>3262</v>
      </c>
      <c r="AA13" s="21" t="s">
        <v>3263</v>
      </c>
      <c r="AB13" s="21" t="s">
        <v>3258</v>
      </c>
      <c r="AC13" t="s">
        <v>3634</v>
      </c>
    </row>
    <row r="14" spans="1:37" ht="14.4" x14ac:dyDescent="0.3">
      <c r="A14" s="1" t="s">
        <v>329</v>
      </c>
      <c r="B14" s="1"/>
      <c r="C14" s="19">
        <v>41102.548611111109</v>
      </c>
      <c r="E14" t="s">
        <v>2648</v>
      </c>
      <c r="F14" t="s">
        <v>2649</v>
      </c>
      <c r="G14" t="s">
        <v>1797</v>
      </c>
      <c r="H14" t="s">
        <v>330</v>
      </c>
      <c r="I14" s="26" t="s">
        <v>133</v>
      </c>
      <c r="J14" s="1" t="str">
        <f t="shared" si="0"/>
        <v>snowheight [m]</v>
      </c>
      <c r="K14" t="s">
        <v>3688</v>
      </c>
      <c r="L14" s="46" t="s">
        <v>4301</v>
      </c>
      <c r="M14" s="26">
        <v>0.01</v>
      </c>
      <c r="N14" s="26">
        <v>1.8</v>
      </c>
      <c r="W14" s="1">
        <v>70</v>
      </c>
      <c r="X14" s="1">
        <v>90</v>
      </c>
      <c r="Y14" s="1" t="s">
        <v>3316</v>
      </c>
      <c r="Z14" s="21" t="s">
        <v>3262</v>
      </c>
      <c r="AA14" s="21" t="s">
        <v>3263</v>
      </c>
      <c r="AB14" s="21" t="s">
        <v>3258</v>
      </c>
      <c r="AC14" t="s">
        <v>3634</v>
      </c>
    </row>
    <row r="15" spans="1:37" ht="14.4" x14ac:dyDescent="0.3">
      <c r="A15" s="1" t="s">
        <v>125</v>
      </c>
      <c r="B15" s="1"/>
      <c r="C15" s="19">
        <v>41102.548611111109</v>
      </c>
      <c r="E15" t="s">
        <v>2648</v>
      </c>
      <c r="F15" t="s">
        <v>2649</v>
      </c>
      <c r="G15" t="s">
        <v>1798</v>
      </c>
      <c r="H15" t="s">
        <v>126</v>
      </c>
      <c r="J15" s="1" t="str">
        <f t="shared" si="0"/>
        <v>snowdiag []</v>
      </c>
      <c r="K15" t="s">
        <v>4258</v>
      </c>
      <c r="L15" s="46" t="s">
        <v>4301</v>
      </c>
      <c r="M15" s="26">
        <v>152</v>
      </c>
      <c r="Q15" t="s">
        <v>330</v>
      </c>
      <c r="Y15" s="1" t="s">
        <v>3316</v>
      </c>
      <c r="Z15" s="21" t="s">
        <v>3262</v>
      </c>
      <c r="AA15" s="21" t="s">
        <v>3263</v>
      </c>
      <c r="AB15" s="21" t="s">
        <v>3258</v>
      </c>
    </row>
    <row r="16" spans="1:37" ht="40.200000000000003" x14ac:dyDescent="0.3">
      <c r="A16" s="1" t="s">
        <v>1347</v>
      </c>
      <c r="B16" s="1">
        <v>0.05</v>
      </c>
      <c r="C16" s="19">
        <v>40931.652777777781</v>
      </c>
      <c r="D16" s="19">
        <v>42431.402777777781</v>
      </c>
      <c r="E16" t="s">
        <v>2648</v>
      </c>
      <c r="F16" t="s">
        <v>2649</v>
      </c>
      <c r="G16" t="s">
        <v>1799</v>
      </c>
      <c r="H16" t="s">
        <v>1681</v>
      </c>
      <c r="I16" s="1" t="s">
        <v>15</v>
      </c>
      <c r="J16" s="1" t="str">
        <f t="shared" si="0"/>
        <v>ST005 [degC]</v>
      </c>
      <c r="K16" t="s">
        <v>4259</v>
      </c>
      <c r="L16" s="46" t="s">
        <v>4301</v>
      </c>
      <c r="M16" s="1">
        <v>-25</v>
      </c>
      <c r="N16" s="1">
        <v>50</v>
      </c>
      <c r="S16" s="1"/>
      <c r="T16" s="1"/>
      <c r="U16" s="1"/>
      <c r="W16">
        <v>10</v>
      </c>
      <c r="X16">
        <v>50</v>
      </c>
      <c r="Y16" s="1" t="s">
        <v>3316</v>
      </c>
      <c r="Z16" s="21" t="s">
        <v>3262</v>
      </c>
      <c r="AA16" s="21" t="s">
        <v>3263</v>
      </c>
      <c r="AB16" s="21" t="s">
        <v>3258</v>
      </c>
      <c r="AC16" s="21" t="s">
        <v>3666</v>
      </c>
      <c r="AD16" s="21" t="s">
        <v>3664</v>
      </c>
      <c r="AE16" s="29"/>
      <c r="AF16" s="29"/>
      <c r="AH16" s="21" t="s">
        <v>3264</v>
      </c>
    </row>
    <row r="17" spans="1:34" ht="40.200000000000003" x14ac:dyDescent="0.3">
      <c r="A17" s="1" t="s">
        <v>1348</v>
      </c>
      <c r="B17" s="1">
        <v>0.1</v>
      </c>
      <c r="C17" s="19">
        <v>40931.652777777781</v>
      </c>
      <c r="D17" s="19">
        <v>42431.402777777781</v>
      </c>
      <c r="E17" t="s">
        <v>2648</v>
      </c>
      <c r="F17" t="s">
        <v>2649</v>
      </c>
      <c r="G17" t="s">
        <v>1800</v>
      </c>
      <c r="H17" t="s">
        <v>1683</v>
      </c>
      <c r="I17" s="1" t="s">
        <v>15</v>
      </c>
      <c r="J17" s="1" t="str">
        <f t="shared" si="0"/>
        <v>ST010 [degC]</v>
      </c>
      <c r="K17" t="s">
        <v>4260</v>
      </c>
      <c r="L17" s="46" t="s">
        <v>4301</v>
      </c>
      <c r="M17" s="1">
        <v>-25</v>
      </c>
      <c r="N17" s="1">
        <v>50</v>
      </c>
      <c r="S17" s="1"/>
      <c r="T17" s="1"/>
      <c r="U17" s="1"/>
      <c r="W17">
        <v>10</v>
      </c>
      <c r="X17">
        <v>50</v>
      </c>
      <c r="Y17" s="1" t="s">
        <v>3316</v>
      </c>
      <c r="Z17" s="21" t="s">
        <v>3262</v>
      </c>
      <c r="AA17" s="21" t="s">
        <v>3263</v>
      </c>
      <c r="AB17" s="21" t="s">
        <v>3258</v>
      </c>
      <c r="AC17" s="21" t="s">
        <v>3666</v>
      </c>
      <c r="AD17" s="21" t="s">
        <v>3664</v>
      </c>
      <c r="AE17" s="29"/>
      <c r="AF17" s="29"/>
      <c r="AH17" s="21" t="s">
        <v>3264</v>
      </c>
    </row>
    <row r="18" spans="1:34" ht="40.200000000000003" x14ac:dyDescent="0.3">
      <c r="A18" s="1" t="s">
        <v>1349</v>
      </c>
      <c r="B18" s="1">
        <v>0.2</v>
      </c>
      <c r="C18" s="19">
        <v>40931.652777777781</v>
      </c>
      <c r="D18" s="19">
        <v>42431.402777777781</v>
      </c>
      <c r="E18" t="s">
        <v>2648</v>
      </c>
      <c r="F18" t="s">
        <v>2649</v>
      </c>
      <c r="G18" t="s">
        <v>1801</v>
      </c>
      <c r="H18" t="s">
        <v>1685</v>
      </c>
      <c r="I18" s="1" t="s">
        <v>15</v>
      </c>
      <c r="J18" s="1" t="str">
        <f t="shared" si="0"/>
        <v>ST020 [degC]</v>
      </c>
      <c r="K18" t="s">
        <v>4261</v>
      </c>
      <c r="L18" s="46" t="s">
        <v>4301</v>
      </c>
      <c r="M18" s="1">
        <v>-25</v>
      </c>
      <c r="N18" s="1">
        <v>50</v>
      </c>
      <c r="S18" s="1"/>
      <c r="T18" s="1"/>
      <c r="U18" s="1"/>
      <c r="W18">
        <v>20</v>
      </c>
      <c r="X18">
        <v>50</v>
      </c>
      <c r="Y18" s="1" t="s">
        <v>3316</v>
      </c>
      <c r="Z18" s="21" t="s">
        <v>3262</v>
      </c>
      <c r="AA18" s="21" t="s">
        <v>3263</v>
      </c>
      <c r="AB18" s="21" t="s">
        <v>3258</v>
      </c>
      <c r="AC18" s="21" t="s">
        <v>3666</v>
      </c>
      <c r="AD18" s="21" t="s">
        <v>3664</v>
      </c>
      <c r="AE18" s="29"/>
      <c r="AF18" s="29"/>
      <c r="AH18" s="21" t="s">
        <v>3264</v>
      </c>
    </row>
    <row r="19" spans="1:34" ht="40.200000000000003" x14ac:dyDescent="0.3">
      <c r="A19" s="1" t="s">
        <v>1350</v>
      </c>
      <c r="B19" s="1">
        <v>0.3</v>
      </c>
      <c r="C19" s="19">
        <v>40931.652777777781</v>
      </c>
      <c r="D19" s="19">
        <v>42431.402777777781</v>
      </c>
      <c r="E19" t="s">
        <v>2648</v>
      </c>
      <c r="F19" t="s">
        <v>2649</v>
      </c>
      <c r="G19" t="s">
        <v>1802</v>
      </c>
      <c r="H19" t="s">
        <v>1687</v>
      </c>
      <c r="I19" s="1" t="s">
        <v>15</v>
      </c>
      <c r="J19" s="1" t="str">
        <f t="shared" si="0"/>
        <v>ST030 [degC]</v>
      </c>
      <c r="K19" t="s">
        <v>4262</v>
      </c>
      <c r="L19" s="46" t="s">
        <v>4301</v>
      </c>
      <c r="M19" s="1">
        <v>-25</v>
      </c>
      <c r="N19" s="1">
        <v>50</v>
      </c>
      <c r="S19" s="1"/>
      <c r="T19" s="1"/>
      <c r="U19" s="1"/>
      <c r="W19">
        <v>20</v>
      </c>
      <c r="X19">
        <v>50</v>
      </c>
      <c r="Y19" s="1" t="s">
        <v>3316</v>
      </c>
      <c r="Z19" s="21" t="s">
        <v>3262</v>
      </c>
      <c r="AA19" s="21" t="s">
        <v>3263</v>
      </c>
      <c r="AB19" s="21" t="s">
        <v>3258</v>
      </c>
      <c r="AC19" s="21" t="s">
        <v>3666</v>
      </c>
      <c r="AD19" s="21" t="s">
        <v>3664</v>
      </c>
      <c r="AE19" s="29"/>
      <c r="AF19" s="29"/>
      <c r="AH19" s="21" t="s">
        <v>3264</v>
      </c>
    </row>
    <row r="20" spans="1:34" ht="40.200000000000003" x14ac:dyDescent="0.3">
      <c r="A20" s="1" t="s">
        <v>1351</v>
      </c>
      <c r="B20" s="1">
        <v>0.5</v>
      </c>
      <c r="C20" s="19">
        <v>40931.652777777781</v>
      </c>
      <c r="D20" s="19">
        <v>42431.402777777781</v>
      </c>
      <c r="E20" t="s">
        <v>2648</v>
      </c>
      <c r="F20" t="s">
        <v>2649</v>
      </c>
      <c r="G20" t="s">
        <v>1803</v>
      </c>
      <c r="H20" t="s">
        <v>1689</v>
      </c>
      <c r="I20" s="1" t="s">
        <v>15</v>
      </c>
      <c r="J20" s="1" t="str">
        <f t="shared" si="0"/>
        <v>ST050 [degC]</v>
      </c>
      <c r="K20" t="s">
        <v>4263</v>
      </c>
      <c r="L20" s="46" t="s">
        <v>4301</v>
      </c>
      <c r="M20" s="1">
        <v>-10</v>
      </c>
      <c r="N20" s="1">
        <v>30</v>
      </c>
      <c r="S20" s="1"/>
      <c r="T20" s="1"/>
      <c r="U20" s="1"/>
      <c r="W20">
        <v>20</v>
      </c>
      <c r="X20">
        <v>50</v>
      </c>
      <c r="Y20" s="1" t="s">
        <v>3316</v>
      </c>
      <c r="Z20" s="21" t="s">
        <v>3262</v>
      </c>
      <c r="AA20" s="21" t="s">
        <v>3263</v>
      </c>
      <c r="AB20" s="21" t="s">
        <v>3258</v>
      </c>
      <c r="AC20" s="21" t="s">
        <v>3666</v>
      </c>
      <c r="AD20" s="21" t="s">
        <v>3664</v>
      </c>
      <c r="AE20" s="29"/>
      <c r="AF20" s="29"/>
      <c r="AH20" s="21" t="s">
        <v>3264</v>
      </c>
    </row>
    <row r="21" spans="1:34" ht="40.200000000000003" x14ac:dyDescent="0.3">
      <c r="A21" s="1" t="s">
        <v>1352</v>
      </c>
      <c r="B21" s="1">
        <v>1</v>
      </c>
      <c r="C21" s="19">
        <v>40931.652777777781</v>
      </c>
      <c r="D21" s="19">
        <v>42431.402777777781</v>
      </c>
      <c r="E21" t="s">
        <v>2648</v>
      </c>
      <c r="F21" t="s">
        <v>2649</v>
      </c>
      <c r="G21" t="s">
        <v>1804</v>
      </c>
      <c r="H21" t="s">
        <v>1691</v>
      </c>
      <c r="I21" s="1" t="s">
        <v>15</v>
      </c>
      <c r="J21" s="1" t="str">
        <f t="shared" si="0"/>
        <v>ST100 [degC]</v>
      </c>
      <c r="K21" t="s">
        <v>4264</v>
      </c>
      <c r="L21" s="46" t="s">
        <v>4301</v>
      </c>
      <c r="M21" s="1">
        <v>-10</v>
      </c>
      <c r="N21" s="1">
        <v>30</v>
      </c>
      <c r="S21" s="1"/>
      <c r="T21" s="1"/>
      <c r="U21" s="1"/>
      <c r="W21">
        <v>20</v>
      </c>
      <c r="X21">
        <v>50</v>
      </c>
      <c r="Y21" s="1" t="s">
        <v>3316</v>
      </c>
      <c r="Z21" s="21" t="s">
        <v>3262</v>
      </c>
      <c r="AA21" s="21" t="s">
        <v>3263</v>
      </c>
      <c r="AB21" s="21" t="s">
        <v>3258</v>
      </c>
      <c r="AC21" s="21" t="s">
        <v>4292</v>
      </c>
      <c r="AD21" s="21" t="s">
        <v>3664</v>
      </c>
      <c r="AE21" s="29"/>
      <c r="AF21" s="29"/>
      <c r="AH21" s="21" t="s">
        <v>3264</v>
      </c>
    </row>
    <row r="22" spans="1:34" ht="40.200000000000003" x14ac:dyDescent="0.3">
      <c r="A22" s="1" t="s">
        <v>1347</v>
      </c>
      <c r="B22" s="1">
        <v>0.05</v>
      </c>
      <c r="C22" s="19">
        <v>42431.458333333336</v>
      </c>
      <c r="D22" s="19"/>
      <c r="E22" t="s">
        <v>2648</v>
      </c>
      <c r="F22" t="s">
        <v>2649</v>
      </c>
      <c r="G22" t="s">
        <v>3641</v>
      </c>
      <c r="H22" t="s">
        <v>1681</v>
      </c>
      <c r="I22" s="1" t="s">
        <v>15</v>
      </c>
      <c r="J22" s="1" t="str">
        <f t="shared" si="0"/>
        <v>ST005 [degC]</v>
      </c>
      <c r="K22" t="s">
        <v>4259</v>
      </c>
      <c r="L22" s="46" t="s">
        <v>4301</v>
      </c>
      <c r="M22" s="1">
        <v>-25</v>
      </c>
      <c r="N22" s="1">
        <v>50</v>
      </c>
      <c r="S22" s="1"/>
      <c r="T22" s="1"/>
      <c r="U22" s="1"/>
      <c r="W22">
        <v>10</v>
      </c>
      <c r="X22">
        <v>50</v>
      </c>
      <c r="Y22" s="1" t="s">
        <v>3316</v>
      </c>
      <c r="Z22" s="21" t="s">
        <v>3262</v>
      </c>
      <c r="AA22" s="21" t="s">
        <v>3263</v>
      </c>
      <c r="AB22" s="21" t="s">
        <v>3258</v>
      </c>
      <c r="AC22" s="21" t="s">
        <v>3666</v>
      </c>
      <c r="AD22" s="21" t="s">
        <v>3664</v>
      </c>
      <c r="AE22" s="29"/>
      <c r="AF22" s="29"/>
      <c r="AH22" s="21" t="s">
        <v>3264</v>
      </c>
    </row>
    <row r="23" spans="1:34" ht="40.200000000000003" x14ac:dyDescent="0.3">
      <c r="A23" s="1" t="s">
        <v>1348</v>
      </c>
      <c r="B23" s="1">
        <v>0.1</v>
      </c>
      <c r="C23" s="19">
        <v>42431.458333333336</v>
      </c>
      <c r="D23" s="19"/>
      <c r="E23" t="s">
        <v>2648</v>
      </c>
      <c r="F23" t="s">
        <v>2649</v>
      </c>
      <c r="G23" t="s">
        <v>3642</v>
      </c>
      <c r="H23" t="s">
        <v>1683</v>
      </c>
      <c r="I23" s="1" t="s">
        <v>15</v>
      </c>
      <c r="J23" s="1" t="str">
        <f t="shared" si="0"/>
        <v>ST010 [degC]</v>
      </c>
      <c r="K23" t="s">
        <v>4260</v>
      </c>
      <c r="L23" s="46" t="s">
        <v>4301</v>
      </c>
      <c r="M23" s="1">
        <v>-25</v>
      </c>
      <c r="N23" s="1">
        <v>50</v>
      </c>
      <c r="S23" s="1"/>
      <c r="T23" s="1"/>
      <c r="U23" s="1"/>
      <c r="W23">
        <v>10</v>
      </c>
      <c r="X23">
        <v>50</v>
      </c>
      <c r="Y23" s="1" t="s">
        <v>3316</v>
      </c>
      <c r="Z23" s="21" t="s">
        <v>3262</v>
      </c>
      <c r="AA23" s="21" t="s">
        <v>3263</v>
      </c>
      <c r="AB23" s="21" t="s">
        <v>3258</v>
      </c>
      <c r="AC23" s="21" t="s">
        <v>3666</v>
      </c>
      <c r="AD23" s="21" t="s">
        <v>3664</v>
      </c>
      <c r="AE23" s="29"/>
      <c r="AF23" s="29"/>
      <c r="AH23" s="21" t="s">
        <v>3264</v>
      </c>
    </row>
    <row r="24" spans="1:34" ht="40.200000000000003" x14ac:dyDescent="0.3">
      <c r="A24" s="1" t="s">
        <v>1349</v>
      </c>
      <c r="B24" s="1">
        <v>0.2</v>
      </c>
      <c r="C24" s="19">
        <v>42431.458333333336</v>
      </c>
      <c r="D24" s="19"/>
      <c r="E24" t="s">
        <v>2648</v>
      </c>
      <c r="F24" t="s">
        <v>2649</v>
      </c>
      <c r="G24" t="s">
        <v>3643</v>
      </c>
      <c r="H24" t="s">
        <v>1685</v>
      </c>
      <c r="I24" s="1" t="s">
        <v>15</v>
      </c>
      <c r="J24" s="1" t="str">
        <f t="shared" si="0"/>
        <v>ST020 [degC]</v>
      </c>
      <c r="K24" t="s">
        <v>4261</v>
      </c>
      <c r="L24" s="46" t="s">
        <v>4301</v>
      </c>
      <c r="M24" s="1">
        <v>-25</v>
      </c>
      <c r="N24" s="1">
        <v>50</v>
      </c>
      <c r="S24" s="1"/>
      <c r="T24" s="1"/>
      <c r="U24" s="1"/>
      <c r="W24">
        <v>20</v>
      </c>
      <c r="X24">
        <v>50</v>
      </c>
      <c r="Y24" s="1" t="s">
        <v>3316</v>
      </c>
      <c r="Z24" s="21" t="s">
        <v>3262</v>
      </c>
      <c r="AA24" s="21" t="s">
        <v>3263</v>
      </c>
      <c r="AB24" s="21" t="s">
        <v>3258</v>
      </c>
      <c r="AC24" s="21" t="s">
        <v>3666</v>
      </c>
      <c r="AD24" s="21" t="s">
        <v>3664</v>
      </c>
      <c r="AE24" s="29"/>
      <c r="AF24" s="29"/>
      <c r="AH24" s="21" t="s">
        <v>3264</v>
      </c>
    </row>
    <row r="25" spans="1:34" ht="40.200000000000003" x14ac:dyDescent="0.3">
      <c r="A25" s="1" t="s">
        <v>1350</v>
      </c>
      <c r="B25" s="1">
        <v>0.3</v>
      </c>
      <c r="C25" s="19">
        <v>42431.458333333336</v>
      </c>
      <c r="D25" s="19"/>
      <c r="E25" t="s">
        <v>2648</v>
      </c>
      <c r="F25" t="s">
        <v>2649</v>
      </c>
      <c r="G25" t="s">
        <v>3644</v>
      </c>
      <c r="H25" t="s">
        <v>1687</v>
      </c>
      <c r="I25" s="1" t="s">
        <v>15</v>
      </c>
      <c r="J25" s="1" t="str">
        <f t="shared" si="0"/>
        <v>ST030 [degC]</v>
      </c>
      <c r="K25" t="s">
        <v>4262</v>
      </c>
      <c r="L25" s="46" t="s">
        <v>4301</v>
      </c>
      <c r="M25" s="1">
        <v>-25</v>
      </c>
      <c r="N25" s="1">
        <v>50</v>
      </c>
      <c r="S25" s="1"/>
      <c r="T25" s="1"/>
      <c r="U25" s="1"/>
      <c r="W25">
        <v>20</v>
      </c>
      <c r="X25">
        <v>50</v>
      </c>
      <c r="Y25" s="1" t="s">
        <v>3316</v>
      </c>
      <c r="Z25" s="21" t="s">
        <v>3262</v>
      </c>
      <c r="AA25" s="21" t="s">
        <v>3263</v>
      </c>
      <c r="AB25" s="21" t="s">
        <v>3258</v>
      </c>
      <c r="AC25" s="21" t="s">
        <v>3666</v>
      </c>
      <c r="AD25" s="21" t="s">
        <v>3664</v>
      </c>
      <c r="AE25" s="29"/>
      <c r="AF25" s="29"/>
      <c r="AH25" s="21" t="s">
        <v>3264</v>
      </c>
    </row>
    <row r="26" spans="1:34" ht="40.200000000000003" x14ac:dyDescent="0.3">
      <c r="A26" s="1" t="s">
        <v>1353</v>
      </c>
      <c r="B26" s="1">
        <v>0.4</v>
      </c>
      <c r="C26" s="19">
        <v>42431.458333333336</v>
      </c>
      <c r="D26" s="19"/>
      <c r="E26" t="s">
        <v>2648</v>
      </c>
      <c r="F26" t="s">
        <v>2649</v>
      </c>
      <c r="G26" t="s">
        <v>3645</v>
      </c>
      <c r="H26" t="s">
        <v>3433</v>
      </c>
      <c r="I26" s="1" t="s">
        <v>15</v>
      </c>
      <c r="J26" s="1" t="str">
        <f t="shared" si="0"/>
        <v>ST040 [degC]</v>
      </c>
      <c r="K26" t="s">
        <v>4275</v>
      </c>
      <c r="L26" s="46" t="s">
        <v>4301</v>
      </c>
      <c r="M26" s="1">
        <v>-25</v>
      </c>
      <c r="N26" s="1">
        <v>50</v>
      </c>
      <c r="S26" s="1"/>
      <c r="T26" s="1"/>
      <c r="U26" s="1"/>
      <c r="W26">
        <v>20</v>
      </c>
      <c r="X26">
        <v>50</v>
      </c>
      <c r="Y26" s="1" t="s">
        <v>3316</v>
      </c>
      <c r="Z26" s="21" t="s">
        <v>3262</v>
      </c>
      <c r="AA26" s="21" t="s">
        <v>3263</v>
      </c>
      <c r="AB26" s="21" t="s">
        <v>3258</v>
      </c>
      <c r="AC26" s="21" t="s">
        <v>3666</v>
      </c>
      <c r="AD26" s="21" t="s">
        <v>3664</v>
      </c>
      <c r="AE26" s="29"/>
      <c r="AF26" s="29"/>
      <c r="AH26" s="21" t="s">
        <v>3264</v>
      </c>
    </row>
    <row r="27" spans="1:34" ht="40.200000000000003" x14ac:dyDescent="0.3">
      <c r="A27" s="1" t="s">
        <v>1351</v>
      </c>
      <c r="B27" s="1">
        <v>0.5</v>
      </c>
      <c r="C27" s="19">
        <v>42431.458333333336</v>
      </c>
      <c r="D27" s="19"/>
      <c r="E27" t="s">
        <v>2648</v>
      </c>
      <c r="F27" t="s">
        <v>2649</v>
      </c>
      <c r="G27" t="s">
        <v>3646</v>
      </c>
      <c r="H27" t="s">
        <v>1689</v>
      </c>
      <c r="I27" s="1" t="s">
        <v>15</v>
      </c>
      <c r="J27" s="1" t="str">
        <f t="shared" si="0"/>
        <v>ST050 [degC]</v>
      </c>
      <c r="K27" t="s">
        <v>4263</v>
      </c>
      <c r="L27" s="46" t="s">
        <v>4301</v>
      </c>
      <c r="M27" s="1">
        <v>-10</v>
      </c>
      <c r="N27" s="1">
        <v>30</v>
      </c>
      <c r="S27" s="1"/>
      <c r="T27" s="1"/>
      <c r="U27" s="1"/>
      <c r="W27">
        <v>20</v>
      </c>
      <c r="X27">
        <v>50</v>
      </c>
      <c r="Y27" s="1" t="s">
        <v>3316</v>
      </c>
      <c r="Z27" s="21" t="s">
        <v>3262</v>
      </c>
      <c r="AA27" s="21" t="s">
        <v>3263</v>
      </c>
      <c r="AB27" s="21" t="s">
        <v>3258</v>
      </c>
      <c r="AC27" s="21" t="s">
        <v>4292</v>
      </c>
      <c r="AD27" s="21" t="s">
        <v>3664</v>
      </c>
      <c r="AE27" s="29"/>
      <c r="AF27" s="29"/>
      <c r="AH27" s="21" t="s">
        <v>3264</v>
      </c>
    </row>
    <row r="28" spans="1:34" ht="40.200000000000003" x14ac:dyDescent="0.3">
      <c r="A28" s="1" t="s">
        <v>1352</v>
      </c>
      <c r="B28" s="1">
        <v>1</v>
      </c>
      <c r="C28" s="19">
        <v>42431.458333333336</v>
      </c>
      <c r="D28" s="19"/>
      <c r="E28" t="s">
        <v>2648</v>
      </c>
      <c r="F28" t="s">
        <v>2649</v>
      </c>
      <c r="G28" t="s">
        <v>3647</v>
      </c>
      <c r="H28" t="s">
        <v>1691</v>
      </c>
      <c r="I28" s="1" t="s">
        <v>15</v>
      </c>
      <c r="J28" s="1" t="str">
        <f t="shared" si="0"/>
        <v>ST100 [degC]</v>
      </c>
      <c r="K28" t="s">
        <v>4264</v>
      </c>
      <c r="L28" s="46" t="s">
        <v>4301</v>
      </c>
      <c r="M28" s="1">
        <v>-10</v>
      </c>
      <c r="N28" s="1">
        <v>30</v>
      </c>
      <c r="S28" s="1"/>
      <c r="T28" s="1"/>
      <c r="U28" s="1"/>
      <c r="W28">
        <v>20</v>
      </c>
      <c r="X28">
        <v>50</v>
      </c>
      <c r="Y28" s="1" t="s">
        <v>3316</v>
      </c>
      <c r="Z28" s="21" t="s">
        <v>3262</v>
      </c>
      <c r="AA28" s="21" t="s">
        <v>3263</v>
      </c>
      <c r="AB28" s="21" t="s">
        <v>3258</v>
      </c>
      <c r="AC28" s="21" t="s">
        <v>4291</v>
      </c>
      <c r="AD28" s="21" t="s">
        <v>3664</v>
      </c>
      <c r="AE28" s="29"/>
      <c r="AF28" s="29"/>
      <c r="AH28" s="21" t="s">
        <v>3264</v>
      </c>
    </row>
    <row r="29" spans="1:34" ht="86.4" x14ac:dyDescent="0.3">
      <c r="A29" s="1" t="s">
        <v>1359</v>
      </c>
      <c r="B29" s="1"/>
      <c r="C29" s="19">
        <v>40931.652777777781</v>
      </c>
      <c r="E29" t="s">
        <v>2648</v>
      </c>
      <c r="F29" t="s">
        <v>2649</v>
      </c>
      <c r="G29" t="s">
        <v>190</v>
      </c>
      <c r="H29" t="s">
        <v>2654</v>
      </c>
      <c r="I29" s="26" t="s">
        <v>50</v>
      </c>
      <c r="J29" s="1" t="str">
        <f t="shared" si="0"/>
        <v>precip_KS1 [mm]</v>
      </c>
      <c r="K29" t="s">
        <v>3689</v>
      </c>
      <c r="L29" s="46" t="s">
        <v>4301</v>
      </c>
      <c r="M29" s="26">
        <v>0</v>
      </c>
      <c r="N29" s="1">
        <v>35</v>
      </c>
      <c r="S29" s="1"/>
      <c r="T29" s="1"/>
      <c r="U29" s="1"/>
      <c r="W29">
        <v>20</v>
      </c>
      <c r="X29">
        <v>50</v>
      </c>
      <c r="Y29" s="1" t="s">
        <v>3316</v>
      </c>
      <c r="Z29" s="21" t="s">
        <v>3262</v>
      </c>
      <c r="AA29" s="21" t="s">
        <v>3263</v>
      </c>
      <c r="AB29" s="21" t="s">
        <v>3258</v>
      </c>
      <c r="AH29" s="18" t="s">
        <v>3537</v>
      </c>
    </row>
    <row r="30" spans="1:34" ht="57.6" x14ac:dyDescent="0.3">
      <c r="A30" s="1" t="s">
        <v>1361</v>
      </c>
      <c r="B30" s="1">
        <v>2</v>
      </c>
      <c r="C30" s="19">
        <v>40931.652777777781</v>
      </c>
      <c r="E30" t="s">
        <v>2648</v>
      </c>
      <c r="F30" t="s">
        <v>2649</v>
      </c>
      <c r="G30" t="s">
        <v>1805</v>
      </c>
      <c r="H30" t="s">
        <v>2655</v>
      </c>
      <c r="I30" t="s">
        <v>10</v>
      </c>
      <c r="J30" s="1" t="str">
        <f t="shared" ref="J30:J70" si="2">CONCATENATE(H30," [",I30,"]")</f>
        <v>airpres_KS1 [hPa]</v>
      </c>
      <c r="K30" t="s">
        <v>3690</v>
      </c>
      <c r="L30" s="46" t="s">
        <v>4301</v>
      </c>
      <c r="M30">
        <v>920</v>
      </c>
      <c r="N30" s="1">
        <v>1050</v>
      </c>
      <c r="Q30" s="1" t="s">
        <v>2661</v>
      </c>
      <c r="W30">
        <v>20</v>
      </c>
      <c r="X30">
        <v>50</v>
      </c>
      <c r="Y30" s="1" t="s">
        <v>3316</v>
      </c>
      <c r="Z30" s="21" t="s">
        <v>3262</v>
      </c>
      <c r="AA30" s="21" t="s">
        <v>3263</v>
      </c>
      <c r="AB30" s="21" t="s">
        <v>3258</v>
      </c>
      <c r="AC30" s="21" t="s">
        <v>4273</v>
      </c>
      <c r="AD30" s="21" t="s">
        <v>3318</v>
      </c>
      <c r="AH30" s="18" t="s">
        <v>3544</v>
      </c>
    </row>
    <row r="31" spans="1:34" ht="14.4" x14ac:dyDescent="0.3">
      <c r="A31" t="s">
        <v>2597</v>
      </c>
      <c r="B31" s="26">
        <v>0.1</v>
      </c>
      <c r="C31" s="19">
        <v>40931.652777777781</v>
      </c>
      <c r="D31" s="19">
        <v>42431.402777777781</v>
      </c>
      <c r="E31" t="s">
        <v>2648</v>
      </c>
      <c r="F31" t="s">
        <v>2649</v>
      </c>
      <c r="G31" t="s">
        <v>1806</v>
      </c>
      <c r="H31" t="s">
        <v>1668</v>
      </c>
      <c r="I31" s="1" t="s">
        <v>5</v>
      </c>
      <c r="J31" s="1" t="str">
        <f t="shared" si="2"/>
        <v>SM010 [%]</v>
      </c>
      <c r="K31" t="s">
        <v>4249</v>
      </c>
      <c r="L31" s="46" t="s">
        <v>4301</v>
      </c>
      <c r="M31" s="1">
        <v>5</v>
      </c>
      <c r="N31" s="1">
        <v>60</v>
      </c>
      <c r="W31">
        <v>20</v>
      </c>
      <c r="X31">
        <v>50</v>
      </c>
      <c r="Y31" s="1" t="s">
        <v>3316</v>
      </c>
      <c r="Z31" s="21" t="s">
        <v>3262</v>
      </c>
      <c r="AA31" s="21" t="s">
        <v>3263</v>
      </c>
      <c r="AB31" s="21" t="s">
        <v>3258</v>
      </c>
    </row>
    <row r="32" spans="1:34" ht="14.4" x14ac:dyDescent="0.3">
      <c r="A32" t="s">
        <v>2598</v>
      </c>
      <c r="B32" s="26">
        <v>0.2</v>
      </c>
      <c r="C32" s="19">
        <v>40931.652777777781</v>
      </c>
      <c r="D32" s="19">
        <v>42431.402777777781</v>
      </c>
      <c r="E32" t="s">
        <v>2648</v>
      </c>
      <c r="F32" t="s">
        <v>2649</v>
      </c>
      <c r="G32" t="s">
        <v>1807</v>
      </c>
      <c r="H32" t="s">
        <v>1669</v>
      </c>
      <c r="I32" s="1" t="s">
        <v>5</v>
      </c>
      <c r="J32" s="1" t="str">
        <f t="shared" si="2"/>
        <v>SM020 [%]</v>
      </c>
      <c r="K32" t="s">
        <v>4250</v>
      </c>
      <c r="L32" s="46" t="s">
        <v>4301</v>
      </c>
      <c r="M32" s="1">
        <v>5</v>
      </c>
      <c r="N32" s="1">
        <v>60</v>
      </c>
      <c r="W32">
        <v>20</v>
      </c>
      <c r="X32">
        <v>50</v>
      </c>
      <c r="Y32" s="1" t="s">
        <v>3316</v>
      </c>
      <c r="Z32" s="21" t="s">
        <v>3262</v>
      </c>
      <c r="AA32" s="21" t="s">
        <v>3263</v>
      </c>
      <c r="AB32" s="21" t="s">
        <v>3258</v>
      </c>
    </row>
    <row r="33" spans="1:30" ht="14.4" x14ac:dyDescent="0.3">
      <c r="A33" t="s">
        <v>2599</v>
      </c>
      <c r="B33" s="26">
        <v>0.3</v>
      </c>
      <c r="C33" s="19">
        <v>40931.652777777781</v>
      </c>
      <c r="D33" s="19">
        <v>42431.402777777781</v>
      </c>
      <c r="E33" t="s">
        <v>2648</v>
      </c>
      <c r="F33" t="s">
        <v>2649</v>
      </c>
      <c r="G33" t="s">
        <v>1808</v>
      </c>
      <c r="H33" t="s">
        <v>1670</v>
      </c>
      <c r="I33" s="1" t="s">
        <v>5</v>
      </c>
      <c r="J33" s="1" t="str">
        <f t="shared" si="2"/>
        <v>SM030 [%]</v>
      </c>
      <c r="K33" t="s">
        <v>4251</v>
      </c>
      <c r="L33" s="46" t="s">
        <v>4301</v>
      </c>
      <c r="M33" s="1">
        <v>5</v>
      </c>
      <c r="N33" s="1">
        <v>60</v>
      </c>
      <c r="W33">
        <v>20</v>
      </c>
      <c r="X33">
        <v>50</v>
      </c>
      <c r="Y33" s="1" t="s">
        <v>3316</v>
      </c>
      <c r="Z33" s="21" t="s">
        <v>3262</v>
      </c>
      <c r="AA33" s="21" t="s">
        <v>3263</v>
      </c>
      <c r="AB33" s="21" t="s">
        <v>3258</v>
      </c>
    </row>
    <row r="34" spans="1:30" ht="14.4" x14ac:dyDescent="0.3">
      <c r="A34" t="s">
        <v>2600</v>
      </c>
      <c r="B34" s="26">
        <v>0.4</v>
      </c>
      <c r="C34" s="19">
        <v>40931.652777777781</v>
      </c>
      <c r="D34" s="19">
        <v>42431.402777777781</v>
      </c>
      <c r="E34" t="s">
        <v>2648</v>
      </c>
      <c r="F34" t="s">
        <v>2649</v>
      </c>
      <c r="G34" t="s">
        <v>1809</v>
      </c>
      <c r="H34" t="s">
        <v>3397</v>
      </c>
      <c r="I34" s="1" t="s">
        <v>5</v>
      </c>
      <c r="J34" s="1" t="str">
        <f t="shared" si="2"/>
        <v>SM040 [%]</v>
      </c>
      <c r="K34" t="s">
        <v>4252</v>
      </c>
      <c r="L34" s="46" t="s">
        <v>4301</v>
      </c>
      <c r="M34" s="1">
        <v>5</v>
      </c>
      <c r="N34" s="1">
        <v>60</v>
      </c>
      <c r="W34">
        <v>20</v>
      </c>
      <c r="X34">
        <v>50</v>
      </c>
      <c r="Y34" s="1" t="s">
        <v>3316</v>
      </c>
      <c r="Z34" s="21" t="s">
        <v>3262</v>
      </c>
      <c r="AA34" s="21" t="s">
        <v>3263</v>
      </c>
      <c r="AB34" s="21" t="s">
        <v>3258</v>
      </c>
    </row>
    <row r="35" spans="1:30" ht="14.4" x14ac:dyDescent="0.3">
      <c r="A35" t="s">
        <v>2601</v>
      </c>
      <c r="B35" s="26">
        <v>0.5</v>
      </c>
      <c r="C35" s="19">
        <v>40931.652777777781</v>
      </c>
      <c r="D35" s="19">
        <v>42431.402777777781</v>
      </c>
      <c r="E35" t="s">
        <v>2648</v>
      </c>
      <c r="F35" t="s">
        <v>2649</v>
      </c>
      <c r="G35" t="s">
        <v>1810</v>
      </c>
      <c r="H35" t="s">
        <v>1671</v>
      </c>
      <c r="I35" s="1" t="s">
        <v>5</v>
      </c>
      <c r="J35" s="1" t="str">
        <f t="shared" si="2"/>
        <v>SM050 [%]</v>
      </c>
      <c r="K35" t="s">
        <v>4253</v>
      </c>
      <c r="L35" s="46" t="s">
        <v>4301</v>
      </c>
      <c r="M35" s="1">
        <v>5</v>
      </c>
      <c r="N35" s="1">
        <v>60</v>
      </c>
      <c r="W35">
        <v>20</v>
      </c>
      <c r="X35">
        <v>50</v>
      </c>
      <c r="Y35" s="1" t="s">
        <v>3316</v>
      </c>
      <c r="Z35" s="21" t="s">
        <v>3262</v>
      </c>
      <c r="AA35" s="21" t="s">
        <v>3263</v>
      </c>
      <c r="AB35" s="21" t="s">
        <v>3258</v>
      </c>
    </row>
    <row r="36" spans="1:30" ht="14.4" x14ac:dyDescent="0.3">
      <c r="A36" t="s">
        <v>2597</v>
      </c>
      <c r="B36" s="26">
        <v>0.1</v>
      </c>
      <c r="C36" s="19">
        <v>42431.458333333336</v>
      </c>
      <c r="D36" s="19"/>
      <c r="E36" t="s">
        <v>2648</v>
      </c>
      <c r="F36" t="s">
        <v>2649</v>
      </c>
      <c r="G36" t="s">
        <v>1806</v>
      </c>
      <c r="H36" t="s">
        <v>1668</v>
      </c>
      <c r="I36" s="1" t="s">
        <v>5</v>
      </c>
      <c r="J36" s="1" t="str">
        <f t="shared" ref="J36:J41" si="3">CONCATENATE(H36," [",I36,"]")</f>
        <v>SM010 [%]</v>
      </c>
      <c r="K36" t="s">
        <v>4249</v>
      </c>
      <c r="L36" s="46" t="s">
        <v>4301</v>
      </c>
      <c r="M36" s="1">
        <v>5</v>
      </c>
      <c r="N36" s="1">
        <v>60</v>
      </c>
      <c r="W36">
        <v>20</v>
      </c>
      <c r="X36">
        <v>50</v>
      </c>
      <c r="Y36" s="1" t="s">
        <v>3316</v>
      </c>
      <c r="Z36" s="21" t="s">
        <v>3262</v>
      </c>
      <c r="AA36" s="21" t="s">
        <v>3263</v>
      </c>
      <c r="AB36" s="21" t="s">
        <v>3258</v>
      </c>
    </row>
    <row r="37" spans="1:30" ht="14.4" x14ac:dyDescent="0.3">
      <c r="A37" t="s">
        <v>2598</v>
      </c>
      <c r="B37" s="26">
        <v>0.2</v>
      </c>
      <c r="C37" s="19">
        <v>42431.458333333336</v>
      </c>
      <c r="D37" s="19"/>
      <c r="E37" t="s">
        <v>2648</v>
      </c>
      <c r="F37" t="s">
        <v>2649</v>
      </c>
      <c r="G37" t="s">
        <v>1807</v>
      </c>
      <c r="H37" t="s">
        <v>1669</v>
      </c>
      <c r="I37" s="1" t="s">
        <v>5</v>
      </c>
      <c r="J37" s="1" t="str">
        <f t="shared" si="3"/>
        <v>SM020 [%]</v>
      </c>
      <c r="K37" t="s">
        <v>4250</v>
      </c>
      <c r="L37" s="46" t="s">
        <v>4301</v>
      </c>
      <c r="M37" s="1">
        <v>5</v>
      </c>
      <c r="N37" s="1">
        <v>60</v>
      </c>
      <c r="W37">
        <v>20</v>
      </c>
      <c r="X37">
        <v>50</v>
      </c>
      <c r="Y37" s="1" t="s">
        <v>3316</v>
      </c>
      <c r="Z37" s="21" t="s">
        <v>3262</v>
      </c>
      <c r="AA37" s="21" t="s">
        <v>3263</v>
      </c>
      <c r="AB37" s="21" t="s">
        <v>3258</v>
      </c>
    </row>
    <row r="38" spans="1:30" ht="14.4" x14ac:dyDescent="0.3">
      <c r="A38" t="s">
        <v>2599</v>
      </c>
      <c r="B38" s="26">
        <v>0.3</v>
      </c>
      <c r="C38" s="19">
        <v>42431.458333333336</v>
      </c>
      <c r="D38" s="19"/>
      <c r="E38" t="s">
        <v>2648</v>
      </c>
      <c r="F38" t="s">
        <v>2649</v>
      </c>
      <c r="G38" t="s">
        <v>1808</v>
      </c>
      <c r="H38" t="s">
        <v>1670</v>
      </c>
      <c r="I38" s="1" t="s">
        <v>5</v>
      </c>
      <c r="J38" s="1" t="str">
        <f t="shared" si="3"/>
        <v>SM030 [%]</v>
      </c>
      <c r="K38" t="s">
        <v>4251</v>
      </c>
      <c r="L38" s="46" t="s">
        <v>4301</v>
      </c>
      <c r="M38" s="1">
        <v>5</v>
      </c>
      <c r="N38" s="1">
        <v>60</v>
      </c>
      <c r="W38">
        <v>20</v>
      </c>
      <c r="X38">
        <v>50</v>
      </c>
      <c r="Y38" s="1" t="s">
        <v>3316</v>
      </c>
      <c r="Z38" s="21" t="s">
        <v>3262</v>
      </c>
      <c r="AA38" s="21" t="s">
        <v>3263</v>
      </c>
      <c r="AB38" s="21" t="s">
        <v>3258</v>
      </c>
    </row>
    <row r="39" spans="1:30" ht="14.4" x14ac:dyDescent="0.3">
      <c r="A39" t="s">
        <v>2600</v>
      </c>
      <c r="B39" s="26">
        <v>0.4</v>
      </c>
      <c r="C39" s="19">
        <v>42431.458333333336</v>
      </c>
      <c r="D39" s="19"/>
      <c r="E39" t="s">
        <v>2648</v>
      </c>
      <c r="F39" t="s">
        <v>2649</v>
      </c>
      <c r="G39" t="s">
        <v>1809</v>
      </c>
      <c r="H39" t="s">
        <v>3397</v>
      </c>
      <c r="I39" s="1" t="s">
        <v>5</v>
      </c>
      <c r="J39" s="1" t="str">
        <f t="shared" si="3"/>
        <v>SM040 [%]</v>
      </c>
      <c r="K39" t="s">
        <v>4252</v>
      </c>
      <c r="L39" s="46" t="s">
        <v>4301</v>
      </c>
      <c r="M39" s="1">
        <v>5</v>
      </c>
      <c r="N39" s="1">
        <v>60</v>
      </c>
      <c r="W39">
        <v>20</v>
      </c>
      <c r="X39">
        <v>50</v>
      </c>
      <c r="Y39" s="1" t="s">
        <v>3316</v>
      </c>
      <c r="Z39" s="21" t="s">
        <v>3262</v>
      </c>
      <c r="AA39" s="21" t="s">
        <v>3263</v>
      </c>
      <c r="AB39" s="21" t="s">
        <v>3258</v>
      </c>
    </row>
    <row r="40" spans="1:30" ht="14.4" x14ac:dyDescent="0.3">
      <c r="A40" t="s">
        <v>3652</v>
      </c>
      <c r="B40" s="26">
        <v>0.6</v>
      </c>
      <c r="C40" s="19">
        <v>42431.458333333336</v>
      </c>
      <c r="D40" s="19"/>
      <c r="E40" t="s">
        <v>2648</v>
      </c>
      <c r="F40" t="s">
        <v>2649</v>
      </c>
      <c r="G40" t="s">
        <v>3648</v>
      </c>
      <c r="H40" t="s">
        <v>3650</v>
      </c>
      <c r="I40" s="1" t="s">
        <v>5</v>
      </c>
      <c r="J40" s="1" t="str">
        <f t="shared" si="3"/>
        <v>SM060 [%]</v>
      </c>
      <c r="K40" t="s">
        <v>4276</v>
      </c>
      <c r="L40" s="46" t="s">
        <v>4301</v>
      </c>
      <c r="M40" s="1">
        <v>5</v>
      </c>
      <c r="N40" s="1">
        <v>60</v>
      </c>
      <c r="W40">
        <v>20</v>
      </c>
      <c r="X40">
        <v>50</v>
      </c>
      <c r="Y40" s="1" t="s">
        <v>3316</v>
      </c>
      <c r="Z40" s="21" t="s">
        <v>3262</v>
      </c>
      <c r="AA40" s="21" t="s">
        <v>3263</v>
      </c>
      <c r="AB40" s="21" t="s">
        <v>3258</v>
      </c>
    </row>
    <row r="41" spans="1:30" ht="14.4" x14ac:dyDescent="0.3">
      <c r="A41" t="s">
        <v>3653</v>
      </c>
      <c r="B41" s="26">
        <v>1</v>
      </c>
      <c r="C41" s="19">
        <v>42431.458333333336</v>
      </c>
      <c r="D41" s="19"/>
      <c r="E41" t="s">
        <v>2648</v>
      </c>
      <c r="F41" t="s">
        <v>2649</v>
      </c>
      <c r="G41" t="s">
        <v>3649</v>
      </c>
      <c r="H41" t="s">
        <v>3651</v>
      </c>
      <c r="I41" s="1" t="s">
        <v>5</v>
      </c>
      <c r="J41" s="1" t="str">
        <f t="shared" si="3"/>
        <v>SM100 [%]</v>
      </c>
      <c r="K41" t="s">
        <v>6934</v>
      </c>
      <c r="L41" s="46" t="s">
        <v>4301</v>
      </c>
      <c r="M41" s="1">
        <v>5</v>
      </c>
      <c r="N41" s="1">
        <v>60</v>
      </c>
      <c r="W41">
        <v>20</v>
      </c>
      <c r="X41">
        <v>50</v>
      </c>
      <c r="Y41" s="1" t="s">
        <v>3316</v>
      </c>
      <c r="Z41" s="21" t="s">
        <v>3262</v>
      </c>
      <c r="AA41" s="21" t="s">
        <v>3263</v>
      </c>
      <c r="AB41" s="21" t="s">
        <v>3258</v>
      </c>
    </row>
    <row r="42" spans="1:30" ht="40.200000000000003" x14ac:dyDescent="0.3">
      <c r="A42" t="s">
        <v>3534</v>
      </c>
      <c r="B42" s="26">
        <v>2</v>
      </c>
      <c r="C42" s="19">
        <v>40931.652777777781</v>
      </c>
      <c r="D42" s="19">
        <v>41796.527777777781</v>
      </c>
      <c r="E42" t="s">
        <v>2648</v>
      </c>
      <c r="F42" t="s">
        <v>2649</v>
      </c>
      <c r="G42" t="s">
        <v>3510</v>
      </c>
      <c r="H42" t="s">
        <v>3510</v>
      </c>
      <c r="I42" s="1" t="s">
        <v>434</v>
      </c>
      <c r="J42" s="1" t="str">
        <f t="shared" si="2"/>
        <v>windspeed_x [m/s]</v>
      </c>
      <c r="K42" t="s">
        <v>4241</v>
      </c>
      <c r="L42" s="46" t="s">
        <v>4301</v>
      </c>
      <c r="M42" s="3">
        <v>-50</v>
      </c>
      <c r="N42" s="3">
        <v>50</v>
      </c>
      <c r="Y42" s="1" t="s">
        <v>3316</v>
      </c>
      <c r="Z42" s="21" t="s">
        <v>3262</v>
      </c>
      <c r="AA42" s="21" t="s">
        <v>3263</v>
      </c>
      <c r="AB42" s="21" t="s">
        <v>3258</v>
      </c>
      <c r="AC42" s="21" t="s">
        <v>3637</v>
      </c>
    </row>
    <row r="43" spans="1:30" ht="40.200000000000003" x14ac:dyDescent="0.3">
      <c r="A43" t="s">
        <v>3535</v>
      </c>
      <c r="B43" s="26">
        <v>2</v>
      </c>
      <c r="C43" s="19">
        <v>40931.652777777781</v>
      </c>
      <c r="D43" s="19">
        <v>41796.527777777781</v>
      </c>
      <c r="E43" t="s">
        <v>2648</v>
      </c>
      <c r="F43" t="s">
        <v>2649</v>
      </c>
      <c r="G43" t="s">
        <v>3509</v>
      </c>
      <c r="H43" t="s">
        <v>3509</v>
      </c>
      <c r="I43" s="1" t="s">
        <v>434</v>
      </c>
      <c r="J43" s="1" t="str">
        <f t="shared" si="2"/>
        <v>windspeed_y [m/s]</v>
      </c>
      <c r="K43" t="s">
        <v>4242</v>
      </c>
      <c r="L43" s="46" t="s">
        <v>4301</v>
      </c>
      <c r="M43" s="3">
        <v>-50</v>
      </c>
      <c r="N43" s="3">
        <v>50</v>
      </c>
      <c r="Y43" s="1" t="s">
        <v>3316</v>
      </c>
      <c r="Z43" s="21" t="s">
        <v>3262</v>
      </c>
      <c r="AA43" s="21" t="s">
        <v>3263</v>
      </c>
      <c r="AB43" s="21" t="s">
        <v>3258</v>
      </c>
      <c r="AC43" s="21" t="s">
        <v>3637</v>
      </c>
    </row>
    <row r="44" spans="1:30" ht="40.200000000000003" x14ac:dyDescent="0.3">
      <c r="A44" t="s">
        <v>2639</v>
      </c>
      <c r="B44" s="26">
        <v>2</v>
      </c>
      <c r="C44" s="19">
        <v>40931.652777777781</v>
      </c>
      <c r="E44" t="s">
        <v>2648</v>
      </c>
      <c r="F44" t="s">
        <v>2649</v>
      </c>
      <c r="G44" t="s">
        <v>1811</v>
      </c>
      <c r="H44" t="s">
        <v>3635</v>
      </c>
      <c r="I44" s="1" t="s">
        <v>434</v>
      </c>
      <c r="J44" s="1" t="str">
        <f t="shared" si="2"/>
        <v>WS [m/s]</v>
      </c>
      <c r="K44" t="s">
        <v>3691</v>
      </c>
      <c r="L44" s="46" t="s">
        <v>4301</v>
      </c>
      <c r="M44" s="1">
        <v>0</v>
      </c>
      <c r="N44" s="1">
        <v>60</v>
      </c>
      <c r="W44">
        <v>20</v>
      </c>
      <c r="X44">
        <v>50</v>
      </c>
      <c r="Y44" s="1" t="s">
        <v>3316</v>
      </c>
      <c r="Z44" s="21" t="s">
        <v>3262</v>
      </c>
      <c r="AA44" s="21" t="s">
        <v>3263</v>
      </c>
      <c r="AB44" s="21" t="s">
        <v>3258</v>
      </c>
      <c r="AC44" s="21" t="s">
        <v>3637</v>
      </c>
      <c r="AD44" t="s">
        <v>6909</v>
      </c>
    </row>
    <row r="45" spans="1:30" ht="40.200000000000003" x14ac:dyDescent="0.3">
      <c r="A45" t="s">
        <v>2640</v>
      </c>
      <c r="B45" s="26">
        <v>2</v>
      </c>
      <c r="C45" s="19">
        <v>40931.652777777781</v>
      </c>
      <c r="E45" t="s">
        <v>2648</v>
      </c>
      <c r="F45" t="s">
        <v>2649</v>
      </c>
      <c r="G45" t="s">
        <v>1812</v>
      </c>
      <c r="H45" t="s">
        <v>3474</v>
      </c>
      <c r="I45" s="26" t="s">
        <v>411</v>
      </c>
      <c r="J45" s="26" t="str">
        <f t="shared" si="2"/>
        <v>WD [deg]</v>
      </c>
      <c r="K45" t="s">
        <v>4243</v>
      </c>
      <c r="L45" s="46" t="s">
        <v>4301</v>
      </c>
      <c r="M45" s="26">
        <v>0</v>
      </c>
      <c r="N45" s="26">
        <v>360</v>
      </c>
      <c r="W45">
        <v>20</v>
      </c>
      <c r="X45">
        <v>50</v>
      </c>
      <c r="Y45" s="1" t="s">
        <v>3316</v>
      </c>
      <c r="Z45" s="21" t="s">
        <v>3262</v>
      </c>
      <c r="AA45" s="21" t="s">
        <v>3263</v>
      </c>
      <c r="AB45" s="21" t="s">
        <v>3258</v>
      </c>
      <c r="AC45" s="21" t="s">
        <v>3637</v>
      </c>
      <c r="AD45" t="s">
        <v>6909</v>
      </c>
    </row>
    <row r="46" spans="1:30" ht="14.4" x14ac:dyDescent="0.3">
      <c r="A46" t="s">
        <v>2641</v>
      </c>
      <c r="B46" s="26">
        <v>2</v>
      </c>
      <c r="C46" s="19">
        <v>40931.652777777781</v>
      </c>
      <c r="E46" t="s">
        <v>2648</v>
      </c>
      <c r="F46" t="s">
        <v>2649</v>
      </c>
      <c r="G46" t="s">
        <v>1813</v>
      </c>
      <c r="H46" t="s">
        <v>3636</v>
      </c>
      <c r="I46" s="26" t="s">
        <v>411</v>
      </c>
      <c r="J46" s="26" t="str">
        <f t="shared" si="2"/>
        <v>WD_std [deg]</v>
      </c>
      <c r="K46" t="s">
        <v>4244</v>
      </c>
      <c r="L46" s="46" t="s">
        <v>4301</v>
      </c>
      <c r="Y46" s="1" t="s">
        <v>3316</v>
      </c>
      <c r="Z46" s="21" t="s">
        <v>3262</v>
      </c>
      <c r="AA46" s="21" t="s">
        <v>3263</v>
      </c>
      <c r="AB46" s="21" t="s">
        <v>3258</v>
      </c>
    </row>
    <row r="47" spans="1:30" ht="40.200000000000003" x14ac:dyDescent="0.3">
      <c r="A47" t="s">
        <v>2642</v>
      </c>
      <c r="B47" s="26">
        <v>2</v>
      </c>
      <c r="C47" s="19">
        <v>40931.652777777781</v>
      </c>
      <c r="E47" t="s">
        <v>2648</v>
      </c>
      <c r="F47" t="s">
        <v>2649</v>
      </c>
      <c r="G47" t="s">
        <v>1814</v>
      </c>
      <c r="H47" t="s">
        <v>1818</v>
      </c>
      <c r="I47" s="1" t="s">
        <v>15</v>
      </c>
      <c r="J47" s="26" t="str">
        <f t="shared" si="2"/>
        <v>TSon [degC]</v>
      </c>
      <c r="K47" t="s">
        <v>4265</v>
      </c>
      <c r="L47" s="46" t="s">
        <v>4301</v>
      </c>
      <c r="M47" s="1">
        <v>-35</v>
      </c>
      <c r="N47" s="1">
        <v>50</v>
      </c>
      <c r="O47" s="1"/>
      <c r="R47" s="1"/>
      <c r="S47" s="1"/>
      <c r="T47" s="1"/>
      <c r="U47" s="1"/>
      <c r="Y47" s="1" t="s">
        <v>3316</v>
      </c>
      <c r="Z47" s="21" t="s">
        <v>3262</v>
      </c>
      <c r="AA47" s="21" t="s">
        <v>3263</v>
      </c>
      <c r="AB47" s="21" t="s">
        <v>3258</v>
      </c>
      <c r="AC47" s="21" t="s">
        <v>3637</v>
      </c>
      <c r="AD47" t="s">
        <v>6909</v>
      </c>
    </row>
    <row r="48" spans="1:30" ht="14.4" x14ac:dyDescent="0.3">
      <c r="A48" t="s">
        <v>2643</v>
      </c>
      <c r="B48" s="26">
        <v>2</v>
      </c>
      <c r="C48" s="19">
        <v>41066.527777777781</v>
      </c>
      <c r="E48" t="s">
        <v>2648</v>
      </c>
      <c r="F48" t="s">
        <v>2649</v>
      </c>
      <c r="G48" t="s">
        <v>1815</v>
      </c>
      <c r="H48" t="s">
        <v>1819</v>
      </c>
      <c r="J48" s="26" t="str">
        <f t="shared" si="2"/>
        <v>err1 []</v>
      </c>
      <c r="K48" t="s">
        <v>4269</v>
      </c>
      <c r="L48" s="46" t="s">
        <v>4301</v>
      </c>
      <c r="Y48" s="1" t="s">
        <v>3316</v>
      </c>
      <c r="Z48" s="21" t="s">
        <v>3262</v>
      </c>
      <c r="AA48" s="21" t="s">
        <v>3263</v>
      </c>
      <c r="AB48" s="21" t="s">
        <v>3258</v>
      </c>
    </row>
    <row r="49" spans="1:34" ht="14.4" x14ac:dyDescent="0.3">
      <c r="A49" t="s">
        <v>2644</v>
      </c>
      <c r="B49" s="26">
        <v>2</v>
      </c>
      <c r="C49" s="19">
        <v>41066.527777777781</v>
      </c>
      <c r="E49" t="s">
        <v>2648</v>
      </c>
      <c r="F49" t="s">
        <v>2649</v>
      </c>
      <c r="G49" t="s">
        <v>1816</v>
      </c>
      <c r="H49" t="s">
        <v>1820</v>
      </c>
      <c r="J49" s="26" t="str">
        <f t="shared" si="2"/>
        <v>err2 []</v>
      </c>
      <c r="K49" t="s">
        <v>4270</v>
      </c>
      <c r="L49" s="46" t="s">
        <v>4301</v>
      </c>
      <c r="Y49" s="1" t="s">
        <v>3316</v>
      </c>
      <c r="Z49" s="21" t="s">
        <v>3262</v>
      </c>
      <c r="AA49" s="21" t="s">
        <v>3263</v>
      </c>
      <c r="AB49" s="21" t="s">
        <v>3258</v>
      </c>
    </row>
    <row r="50" spans="1:34" ht="14.4" x14ac:dyDescent="0.3">
      <c r="A50" t="s">
        <v>2645</v>
      </c>
      <c r="B50" s="26">
        <v>2</v>
      </c>
      <c r="C50" s="19">
        <v>41060.604166666664</v>
      </c>
      <c r="D50" s="19"/>
      <c r="E50" t="s">
        <v>2648</v>
      </c>
      <c r="F50" t="s">
        <v>2649</v>
      </c>
      <c r="G50" t="s">
        <v>1646</v>
      </c>
      <c r="H50" t="s">
        <v>1821</v>
      </c>
      <c r="J50" s="26" t="str">
        <f t="shared" si="2"/>
        <v>heatingwind []</v>
      </c>
      <c r="K50" t="s">
        <v>4268</v>
      </c>
      <c r="L50" s="46" t="s">
        <v>4301</v>
      </c>
      <c r="Y50" s="1" t="s">
        <v>3316</v>
      </c>
      <c r="Z50" s="21" t="s">
        <v>3262</v>
      </c>
      <c r="AA50" s="21" t="s">
        <v>3263</v>
      </c>
      <c r="AB50" s="21" t="s">
        <v>3258</v>
      </c>
    </row>
    <row r="51" spans="1:34" ht="14.4" x14ac:dyDescent="0.3">
      <c r="A51" t="s">
        <v>3517</v>
      </c>
      <c r="B51" s="26">
        <v>2</v>
      </c>
      <c r="C51" s="19">
        <v>41060.604166666664</v>
      </c>
      <c r="D51" s="19">
        <v>41262.555555555555</v>
      </c>
      <c r="E51" t="s">
        <v>2648</v>
      </c>
      <c r="F51" t="s">
        <v>2649</v>
      </c>
      <c r="G51" t="s">
        <v>3518</v>
      </c>
      <c r="H51" t="s">
        <v>3518</v>
      </c>
      <c r="J51" s="26" t="str">
        <f t="shared" si="2"/>
        <v>Heating_2DSonic []</v>
      </c>
      <c r="K51" t="s">
        <v>4271</v>
      </c>
      <c r="L51" s="46" t="s">
        <v>4301</v>
      </c>
      <c r="Y51" s="1" t="s">
        <v>3316</v>
      </c>
      <c r="Z51" s="21" t="s">
        <v>3262</v>
      </c>
      <c r="AA51" s="21" t="s">
        <v>3263</v>
      </c>
      <c r="AB51" s="21" t="s">
        <v>3258</v>
      </c>
    </row>
    <row r="52" spans="1:34" ht="14.4" x14ac:dyDescent="0.3">
      <c r="A52" s="1" t="s">
        <v>2647</v>
      </c>
      <c r="B52" s="1">
        <v>1</v>
      </c>
      <c r="C52" s="19">
        <v>41094.534722222219</v>
      </c>
      <c r="E52" t="s">
        <v>2648</v>
      </c>
      <c r="F52" t="s">
        <v>2649</v>
      </c>
      <c r="G52" t="s">
        <v>164</v>
      </c>
      <c r="H52" t="s">
        <v>2672</v>
      </c>
      <c r="I52" t="s">
        <v>160</v>
      </c>
      <c r="J52" s="26" t="str">
        <f t="shared" si="2"/>
        <v>KS1_Voltage [V]</v>
      </c>
      <c r="K52" t="s">
        <v>4266</v>
      </c>
      <c r="L52" s="46" t="s">
        <v>4301</v>
      </c>
      <c r="M52" s="1">
        <v>11</v>
      </c>
      <c r="N52" s="1">
        <v>14</v>
      </c>
      <c r="Y52" s="1" t="s">
        <v>3316</v>
      </c>
      <c r="Z52" s="21" t="s">
        <v>3262</v>
      </c>
      <c r="AA52" s="21" t="s">
        <v>3263</v>
      </c>
      <c r="AB52" s="21" t="s">
        <v>3258</v>
      </c>
      <c r="AH52" t="s">
        <v>3393</v>
      </c>
    </row>
    <row r="53" spans="1:34" ht="14.4" x14ac:dyDescent="0.3">
      <c r="A53" s="1" t="s">
        <v>2646</v>
      </c>
      <c r="B53" s="1">
        <v>1</v>
      </c>
      <c r="C53" s="19">
        <v>41094.534722222219</v>
      </c>
      <c r="E53" t="s">
        <v>2648</v>
      </c>
      <c r="F53" t="s">
        <v>2649</v>
      </c>
      <c r="G53" t="s">
        <v>155</v>
      </c>
      <c r="H53" t="s">
        <v>2673</v>
      </c>
      <c r="I53" s="1" t="s">
        <v>15</v>
      </c>
      <c r="J53" s="26" t="str">
        <f t="shared" si="2"/>
        <v>KS1_Ptemp [degC]</v>
      </c>
      <c r="K53" t="s">
        <v>4267</v>
      </c>
      <c r="L53" s="46" t="s">
        <v>4301</v>
      </c>
      <c r="M53" s="1">
        <v>-20</v>
      </c>
      <c r="N53" s="1">
        <v>60</v>
      </c>
      <c r="O53" s="1"/>
      <c r="R53" s="1"/>
      <c r="S53" s="1"/>
      <c r="T53" s="1"/>
      <c r="U53" s="1"/>
      <c r="Y53" s="1" t="s">
        <v>3316</v>
      </c>
      <c r="Z53" s="21" t="s">
        <v>3262</v>
      </c>
      <c r="AA53" s="21" t="s">
        <v>3263</v>
      </c>
      <c r="AB53" s="21" t="s">
        <v>3258</v>
      </c>
    </row>
    <row r="54" spans="1:34" ht="14.4" x14ac:dyDescent="0.3">
      <c r="A54" s="1" t="s">
        <v>371</v>
      </c>
      <c r="B54" s="1">
        <v>2</v>
      </c>
      <c r="C54" s="19">
        <v>41262.555555555555</v>
      </c>
      <c r="E54" t="s">
        <v>2648</v>
      </c>
      <c r="F54" t="s">
        <v>2649</v>
      </c>
      <c r="G54" t="s">
        <v>1340</v>
      </c>
      <c r="H54" t="s">
        <v>1340</v>
      </c>
      <c r="I54" t="s">
        <v>5</v>
      </c>
      <c r="J54" s="26" t="str">
        <f t="shared" si="2"/>
        <v>Heating_CNR4 [%]</v>
      </c>
      <c r="K54" t="s">
        <v>4248</v>
      </c>
      <c r="L54" s="46" t="s">
        <v>4301</v>
      </c>
      <c r="Y54" s="1" t="s">
        <v>3316</v>
      </c>
      <c r="Z54" s="21" t="s">
        <v>3262</v>
      </c>
      <c r="AA54" s="21" t="s">
        <v>3263</v>
      </c>
      <c r="AB54" s="21" t="s">
        <v>3258</v>
      </c>
    </row>
    <row r="55" spans="1:34" ht="14.4" x14ac:dyDescent="0.3">
      <c r="A55" s="26" t="s">
        <v>3513</v>
      </c>
      <c r="B55" s="26">
        <v>2</v>
      </c>
      <c r="C55" s="19">
        <v>41066.527777777781</v>
      </c>
      <c r="D55" s="19">
        <v>41262.555555555555</v>
      </c>
      <c r="E55" t="s">
        <v>2648</v>
      </c>
      <c r="F55" t="s">
        <v>2649</v>
      </c>
      <c r="G55" t="s">
        <v>3515</v>
      </c>
      <c r="H55" t="s">
        <v>3515</v>
      </c>
      <c r="J55" s="26" t="str">
        <f t="shared" si="2"/>
        <v>Sonic_err1 []</v>
      </c>
      <c r="K55" t="s">
        <v>4277</v>
      </c>
      <c r="L55" s="46" t="s">
        <v>4301</v>
      </c>
      <c r="Y55" s="1" t="s">
        <v>3316</v>
      </c>
      <c r="Z55" s="21" t="s">
        <v>3262</v>
      </c>
      <c r="AA55" s="21" t="s">
        <v>3263</v>
      </c>
      <c r="AB55" s="21" t="s">
        <v>3258</v>
      </c>
    </row>
    <row r="56" spans="1:34" ht="14.4" x14ac:dyDescent="0.3">
      <c r="A56" s="26" t="s">
        <v>3514</v>
      </c>
      <c r="B56" s="26">
        <v>2</v>
      </c>
      <c r="C56" s="19">
        <v>41066.527777777781</v>
      </c>
      <c r="D56" s="19">
        <v>41262.555555555555</v>
      </c>
      <c r="E56" t="s">
        <v>2648</v>
      </c>
      <c r="F56" t="s">
        <v>2649</v>
      </c>
      <c r="G56" t="s">
        <v>3516</v>
      </c>
      <c r="H56" t="s">
        <v>3516</v>
      </c>
      <c r="J56" s="26" t="str">
        <f t="shared" si="2"/>
        <v>Sonic_err2 []</v>
      </c>
      <c r="K56" t="s">
        <v>4278</v>
      </c>
      <c r="L56" s="46" t="s">
        <v>4301</v>
      </c>
      <c r="Y56" s="1" t="s">
        <v>3316</v>
      </c>
      <c r="Z56" s="21" t="s">
        <v>3262</v>
      </c>
      <c r="AA56" s="21" t="s">
        <v>3263</v>
      </c>
      <c r="AB56" s="21" t="s">
        <v>3258</v>
      </c>
    </row>
    <row r="57" spans="1:34" ht="28.8" x14ac:dyDescent="0.3">
      <c r="A57" s="18" t="s">
        <v>2471</v>
      </c>
      <c r="B57" s="18"/>
      <c r="C57" s="19">
        <v>40931.652777777781</v>
      </c>
      <c r="E57" t="s">
        <v>2648</v>
      </c>
      <c r="H57" t="s">
        <v>1710</v>
      </c>
      <c r="I57" t="s">
        <v>130</v>
      </c>
      <c r="J57" s="26" t="str">
        <f t="shared" si="2"/>
        <v>Rn [W/m**2]</v>
      </c>
      <c r="K57" t="s">
        <v>3675</v>
      </c>
      <c r="L57" s="46" t="s">
        <v>4301</v>
      </c>
      <c r="M57">
        <v>-500</v>
      </c>
      <c r="N57">
        <v>1200</v>
      </c>
      <c r="Q57" t="s">
        <v>3323</v>
      </c>
      <c r="W57">
        <v>20</v>
      </c>
      <c r="X57">
        <v>50</v>
      </c>
      <c r="Y57" s="1" t="s">
        <v>3316</v>
      </c>
      <c r="Z57" s="21" t="s">
        <v>3262</v>
      </c>
      <c r="AA57" s="21" t="s">
        <v>3263</v>
      </c>
      <c r="AB57" s="21" t="s">
        <v>3258</v>
      </c>
      <c r="AC57" s="1" t="s">
        <v>3633</v>
      </c>
    </row>
    <row r="58" spans="1:34" ht="14.4" x14ac:dyDescent="0.3">
      <c r="A58" s="18" t="s">
        <v>2492</v>
      </c>
      <c r="B58" s="18"/>
      <c r="C58" s="19">
        <v>40931.652777777781</v>
      </c>
      <c r="E58" t="s">
        <v>2648</v>
      </c>
      <c r="H58" t="s">
        <v>1708</v>
      </c>
      <c r="I58" t="s">
        <v>130</v>
      </c>
      <c r="J58" s="26" t="str">
        <f t="shared" si="2"/>
        <v>TDR [W/m**2]</v>
      </c>
      <c r="K58" t="s">
        <v>3676</v>
      </c>
      <c r="L58" s="46" t="s">
        <v>4301</v>
      </c>
      <c r="Q58" t="s">
        <v>3266</v>
      </c>
      <c r="W58">
        <v>20</v>
      </c>
      <c r="X58">
        <v>50</v>
      </c>
      <c r="Y58" s="1" t="s">
        <v>3316</v>
      </c>
      <c r="Z58" s="21" t="s">
        <v>3262</v>
      </c>
      <c r="AA58" s="21" t="s">
        <v>3263</v>
      </c>
      <c r="AB58" s="21" t="s">
        <v>3258</v>
      </c>
      <c r="AC58" s="1" t="s">
        <v>3633</v>
      </c>
    </row>
    <row r="59" spans="1:34" ht="14.4" x14ac:dyDescent="0.3">
      <c r="A59" s="18" t="s">
        <v>2493</v>
      </c>
      <c r="B59" s="18"/>
      <c r="C59" s="19">
        <v>40931.652777777781</v>
      </c>
      <c r="E59" t="s">
        <v>2648</v>
      </c>
      <c r="H59" t="s">
        <v>1709</v>
      </c>
      <c r="I59" t="s">
        <v>130</v>
      </c>
      <c r="J59" s="26" t="str">
        <f t="shared" si="2"/>
        <v>TUR [W/m**2]</v>
      </c>
      <c r="K59" t="s">
        <v>3677</v>
      </c>
      <c r="L59" s="46" t="s">
        <v>4301</v>
      </c>
      <c r="Q59" t="s">
        <v>3267</v>
      </c>
      <c r="W59">
        <v>20</v>
      </c>
      <c r="X59">
        <v>50</v>
      </c>
      <c r="Y59" s="1" t="s">
        <v>3316</v>
      </c>
      <c r="Z59" s="21" t="s">
        <v>3262</v>
      </c>
      <c r="AA59" s="21" t="s">
        <v>3263</v>
      </c>
      <c r="AB59" s="21" t="s">
        <v>3258</v>
      </c>
      <c r="AC59" s="1" t="s">
        <v>3633</v>
      </c>
    </row>
    <row r="60" spans="1:34" ht="14.4" x14ac:dyDescent="0.3">
      <c r="A60" s="18" t="s">
        <v>2494</v>
      </c>
      <c r="B60" s="18"/>
      <c r="C60" s="19">
        <v>40931.652777777781</v>
      </c>
      <c r="E60" t="s">
        <v>2648</v>
      </c>
      <c r="H60" t="s">
        <v>1711</v>
      </c>
      <c r="I60" t="s">
        <v>5</v>
      </c>
      <c r="J60" s="26" t="str">
        <f t="shared" si="2"/>
        <v>Albedo [%]</v>
      </c>
      <c r="K60" t="s">
        <v>3674</v>
      </c>
      <c r="L60" s="46" t="s">
        <v>4301</v>
      </c>
      <c r="Q60" t="s">
        <v>3306</v>
      </c>
      <c r="W60">
        <v>20</v>
      </c>
      <c r="X60">
        <v>50</v>
      </c>
      <c r="Y60" s="1" t="s">
        <v>3316</v>
      </c>
      <c r="Z60" s="21" t="s">
        <v>3262</v>
      </c>
      <c r="AA60" s="21" t="s">
        <v>3263</v>
      </c>
      <c r="AB60" s="21" t="s">
        <v>3258</v>
      </c>
      <c r="AC60" s="1" t="s">
        <v>3633</v>
      </c>
    </row>
    <row r="61" spans="1:34" ht="14.4" x14ac:dyDescent="0.3">
      <c r="A61" s="18" t="s">
        <v>1828</v>
      </c>
      <c r="B61" s="18"/>
      <c r="C61" s="19">
        <v>40931.652777777781</v>
      </c>
      <c r="E61" t="s">
        <v>2648</v>
      </c>
      <c r="H61" t="s">
        <v>1712</v>
      </c>
      <c r="I61" t="s">
        <v>15</v>
      </c>
      <c r="J61" s="26" t="str">
        <f t="shared" si="2"/>
        <v>Trad_pyr [degC]</v>
      </c>
      <c r="K61" t="s">
        <v>3678</v>
      </c>
      <c r="L61" s="46" t="s">
        <v>4301</v>
      </c>
      <c r="M61" s="1">
        <v>-35</v>
      </c>
      <c r="N61" s="1">
        <v>50</v>
      </c>
      <c r="Q61" t="s">
        <v>169</v>
      </c>
      <c r="W61">
        <v>20</v>
      </c>
      <c r="X61">
        <v>50</v>
      </c>
      <c r="Y61" s="1" t="s">
        <v>3316</v>
      </c>
      <c r="Z61" s="21" t="s">
        <v>3262</v>
      </c>
      <c r="AA61" s="21" t="s">
        <v>3263</v>
      </c>
      <c r="AB61" s="21" t="s">
        <v>3258</v>
      </c>
      <c r="AC61" s="1" t="s">
        <v>3633</v>
      </c>
    </row>
    <row r="62" spans="1:34" ht="14.4" x14ac:dyDescent="0.3">
      <c r="A62" s="18" t="s">
        <v>3310</v>
      </c>
      <c r="B62" s="18"/>
      <c r="C62" s="19">
        <v>40931.652777777781</v>
      </c>
      <c r="E62" t="s">
        <v>2648</v>
      </c>
      <c r="H62" t="s">
        <v>3324</v>
      </c>
      <c r="I62" t="s">
        <v>15</v>
      </c>
      <c r="J62" s="26" t="str">
        <f t="shared" si="2"/>
        <v>Tdew [degC]</v>
      </c>
      <c r="K62" t="s">
        <v>3679</v>
      </c>
      <c r="L62" s="46" t="s">
        <v>4301</v>
      </c>
      <c r="Q62" t="s">
        <v>2660</v>
      </c>
      <c r="W62">
        <v>20</v>
      </c>
      <c r="X62">
        <v>50</v>
      </c>
      <c r="Y62" s="1" t="s">
        <v>3316</v>
      </c>
      <c r="Z62" s="21" t="s">
        <v>3262</v>
      </c>
      <c r="AA62" s="21" t="s">
        <v>3263</v>
      </c>
      <c r="AB62" s="21" t="s">
        <v>3258</v>
      </c>
      <c r="AC62" s="1" t="s">
        <v>3633</v>
      </c>
    </row>
    <row r="63" spans="1:34" ht="14.4" x14ac:dyDescent="0.3">
      <c r="A63" s="18" t="s">
        <v>3311</v>
      </c>
      <c r="B63" s="18"/>
      <c r="C63" s="19">
        <v>40931.652777777781</v>
      </c>
      <c r="E63" t="s">
        <v>2648</v>
      </c>
      <c r="H63" t="s">
        <v>3325</v>
      </c>
      <c r="I63" t="s">
        <v>456</v>
      </c>
      <c r="J63" s="26" t="str">
        <f t="shared" si="2"/>
        <v>sh [g/kg]</v>
      </c>
      <c r="K63" t="s">
        <v>3680</v>
      </c>
      <c r="L63" s="46" t="s">
        <v>4301</v>
      </c>
      <c r="Q63" t="s">
        <v>3326</v>
      </c>
      <c r="W63">
        <v>20</v>
      </c>
      <c r="X63">
        <v>50</v>
      </c>
      <c r="Y63" s="1" t="s">
        <v>3316</v>
      </c>
      <c r="Z63" s="21" t="s">
        <v>3262</v>
      </c>
      <c r="AA63" s="21" t="s">
        <v>3263</v>
      </c>
      <c r="AB63" s="21" t="s">
        <v>3258</v>
      </c>
      <c r="AC63" s="1" t="s">
        <v>3633</v>
      </c>
    </row>
    <row r="64" spans="1:34" ht="14.4" x14ac:dyDescent="0.3">
      <c r="A64" s="18" t="s">
        <v>3312</v>
      </c>
      <c r="B64" s="18"/>
      <c r="C64" s="19">
        <v>40931.652777777781</v>
      </c>
      <c r="E64" t="s">
        <v>2648</v>
      </c>
      <c r="H64" t="s">
        <v>3473</v>
      </c>
      <c r="I64" t="s">
        <v>10</v>
      </c>
      <c r="J64" s="26" t="str">
        <f t="shared" si="2"/>
        <v>VPmax [hPa]</v>
      </c>
      <c r="K64" t="s">
        <v>4247</v>
      </c>
      <c r="L64" s="46" t="s">
        <v>4301</v>
      </c>
      <c r="Q64" t="s">
        <v>2652</v>
      </c>
      <c r="W64">
        <v>20</v>
      </c>
      <c r="X64">
        <v>50</v>
      </c>
      <c r="Y64" s="1" t="s">
        <v>3316</v>
      </c>
      <c r="Z64" s="21" t="s">
        <v>3262</v>
      </c>
      <c r="AA64" s="21" t="s">
        <v>3263</v>
      </c>
      <c r="AB64" s="21" t="s">
        <v>3258</v>
      </c>
      <c r="AC64" s="1" t="s">
        <v>3633</v>
      </c>
    </row>
    <row r="65" spans="1:30" ht="14.4" x14ac:dyDescent="0.3">
      <c r="A65" s="1" t="s">
        <v>1376</v>
      </c>
      <c r="B65" s="1"/>
      <c r="C65" s="19">
        <v>40931.652777777781</v>
      </c>
      <c r="E65" t="s">
        <v>2648</v>
      </c>
      <c r="H65" t="s">
        <v>3330</v>
      </c>
      <c r="I65" t="s">
        <v>10</v>
      </c>
      <c r="J65" s="26" t="str">
        <f t="shared" si="2"/>
        <v>VPact [hPa]</v>
      </c>
      <c r="K65" t="s">
        <v>4245</v>
      </c>
      <c r="L65" s="46" t="s">
        <v>4301</v>
      </c>
      <c r="Q65" t="s">
        <v>2660</v>
      </c>
      <c r="W65">
        <v>20</v>
      </c>
      <c r="X65">
        <v>50</v>
      </c>
      <c r="Y65" s="1" t="s">
        <v>3316</v>
      </c>
      <c r="Z65" s="21" t="s">
        <v>3262</v>
      </c>
      <c r="AA65" s="21" t="s">
        <v>3263</v>
      </c>
      <c r="AB65" s="21" t="s">
        <v>3258</v>
      </c>
      <c r="AC65" s="1" t="s">
        <v>3633</v>
      </c>
    </row>
    <row r="66" spans="1:30" ht="14.4" x14ac:dyDescent="0.3">
      <c r="A66" s="1" t="s">
        <v>1377</v>
      </c>
      <c r="B66" s="1"/>
      <c r="C66" s="19">
        <v>40931.652777777781</v>
      </c>
      <c r="E66" t="s">
        <v>2648</v>
      </c>
      <c r="H66" t="s">
        <v>3331</v>
      </c>
      <c r="I66" t="s">
        <v>10</v>
      </c>
      <c r="J66" s="26" t="str">
        <f t="shared" si="2"/>
        <v>VPdef [hPa]</v>
      </c>
      <c r="K66" t="s">
        <v>4246</v>
      </c>
      <c r="L66" s="46" t="s">
        <v>4301</v>
      </c>
      <c r="Q66" t="s">
        <v>2660</v>
      </c>
      <c r="W66">
        <v>20</v>
      </c>
      <c r="X66">
        <v>50</v>
      </c>
      <c r="Y66" s="1" t="s">
        <v>3316</v>
      </c>
      <c r="Z66" s="21" t="s">
        <v>3262</v>
      </c>
      <c r="AA66" s="21" t="s">
        <v>3263</v>
      </c>
      <c r="AB66" s="21" t="s">
        <v>3258</v>
      </c>
      <c r="AC66" s="1" t="s">
        <v>3633</v>
      </c>
    </row>
    <row r="67" spans="1:30" ht="14.4" x14ac:dyDescent="0.3">
      <c r="A67" s="1" t="s">
        <v>1378</v>
      </c>
      <c r="B67" s="1"/>
      <c r="C67" s="19">
        <v>40931.652777777781</v>
      </c>
      <c r="E67" t="s">
        <v>2648</v>
      </c>
      <c r="H67" t="s">
        <v>3327</v>
      </c>
      <c r="I67" t="s">
        <v>449</v>
      </c>
      <c r="J67" s="26" t="str">
        <f t="shared" si="2"/>
        <v>Tpot [K]</v>
      </c>
      <c r="K67" t="s">
        <v>4279</v>
      </c>
      <c r="L67" s="46" t="s">
        <v>4301</v>
      </c>
      <c r="Q67" t="s">
        <v>3332</v>
      </c>
      <c r="W67">
        <v>20</v>
      </c>
      <c r="X67">
        <v>50</v>
      </c>
      <c r="Y67" s="1" t="s">
        <v>3316</v>
      </c>
      <c r="Z67" s="21" t="s">
        <v>3262</v>
      </c>
      <c r="AA67" s="21" t="s">
        <v>3263</v>
      </c>
      <c r="AB67" s="21" t="s">
        <v>3258</v>
      </c>
      <c r="AC67" s="1" t="s">
        <v>3633</v>
      </c>
    </row>
    <row r="68" spans="1:30" ht="14.4" x14ac:dyDescent="0.3">
      <c r="A68" s="1" t="s">
        <v>1379</v>
      </c>
      <c r="B68" s="1"/>
      <c r="C68" s="19">
        <v>40931.652777777781</v>
      </c>
      <c r="E68" t="s">
        <v>2648</v>
      </c>
      <c r="H68" t="s">
        <v>3328</v>
      </c>
      <c r="I68" t="s">
        <v>141</v>
      </c>
      <c r="J68" s="26" t="str">
        <f t="shared" si="2"/>
        <v>H2Oc [mmol/mol]</v>
      </c>
      <c r="K68" t="s">
        <v>3681</v>
      </c>
      <c r="L68" s="46" t="s">
        <v>4301</v>
      </c>
      <c r="Q68" t="s">
        <v>3326</v>
      </c>
      <c r="W68">
        <v>20</v>
      </c>
      <c r="X68">
        <v>50</v>
      </c>
      <c r="Y68" s="1" t="s">
        <v>3316</v>
      </c>
      <c r="Z68" s="21" t="s">
        <v>3262</v>
      </c>
      <c r="AA68" s="21" t="s">
        <v>3263</v>
      </c>
      <c r="AB68" s="21" t="s">
        <v>3258</v>
      </c>
      <c r="AC68" s="1" t="s">
        <v>3633</v>
      </c>
    </row>
    <row r="69" spans="1:30" ht="14.4" x14ac:dyDescent="0.3">
      <c r="A69" s="1" t="s">
        <v>1380</v>
      </c>
      <c r="B69" s="1"/>
      <c r="C69" s="19">
        <v>40931.652777777781</v>
      </c>
      <c r="E69" t="s">
        <v>2648</v>
      </c>
      <c r="H69" t="s">
        <v>3329</v>
      </c>
      <c r="I69" t="s">
        <v>1713</v>
      </c>
      <c r="J69" s="26" t="str">
        <f t="shared" si="2"/>
        <v>rho [kg/m3]</v>
      </c>
      <c r="K69" t="s">
        <v>3682</v>
      </c>
      <c r="L69" s="46" t="s">
        <v>4301</v>
      </c>
      <c r="Q69" t="s">
        <v>3326</v>
      </c>
      <c r="W69">
        <v>20</v>
      </c>
      <c r="X69">
        <v>50</v>
      </c>
      <c r="Y69" s="1" t="s">
        <v>3316</v>
      </c>
      <c r="Z69" s="21" t="s">
        <v>3262</v>
      </c>
      <c r="AA69" s="21" t="s">
        <v>3263</v>
      </c>
      <c r="AB69" s="21" t="s">
        <v>3258</v>
      </c>
      <c r="AC69" s="1" t="s">
        <v>3633</v>
      </c>
    </row>
    <row r="70" spans="1:30" ht="14.4" x14ac:dyDescent="0.3">
      <c r="A70" s="1" t="s">
        <v>1716</v>
      </c>
      <c r="B70" s="1">
        <v>0.05</v>
      </c>
      <c r="C70" s="19">
        <v>40931.652777777781</v>
      </c>
      <c r="E70" t="s">
        <v>2648</v>
      </c>
      <c r="H70" t="s">
        <v>458</v>
      </c>
      <c r="I70" t="s">
        <v>130</v>
      </c>
      <c r="J70" s="26" t="str">
        <f t="shared" si="2"/>
        <v>SHFm [W/m**2]</v>
      </c>
      <c r="K70" t="s">
        <v>4280</v>
      </c>
      <c r="L70" s="46" t="s">
        <v>4301</v>
      </c>
      <c r="Q70" t="s">
        <v>3313</v>
      </c>
      <c r="W70">
        <v>20</v>
      </c>
      <c r="X70">
        <v>50</v>
      </c>
      <c r="Y70" s="1" t="s">
        <v>3316</v>
      </c>
      <c r="Z70" s="21" t="s">
        <v>3262</v>
      </c>
      <c r="AA70" s="21" t="s">
        <v>3263</v>
      </c>
      <c r="AB70" s="21" t="s">
        <v>3258</v>
      </c>
      <c r="AC70" s="1" t="s">
        <v>3633</v>
      </c>
    </row>
    <row r="71" spans="1:30" ht="14.4" x14ac:dyDescent="0.3">
      <c r="J71" s="26"/>
      <c r="K71" s="26"/>
      <c r="L71" s="26"/>
    </row>
    <row r="72" spans="1:30" ht="40.200000000000003" x14ac:dyDescent="0.3">
      <c r="A72" s="1" t="s">
        <v>6700</v>
      </c>
      <c r="B72" s="1">
        <v>0</v>
      </c>
      <c r="C72" s="19"/>
      <c r="E72" t="s">
        <v>2648</v>
      </c>
      <c r="F72" s="1" t="s">
        <v>6827</v>
      </c>
      <c r="H72" t="s">
        <v>6820</v>
      </c>
      <c r="I72" s="1" t="s">
        <v>130</v>
      </c>
      <c r="J72" s="1" t="str">
        <f t="shared" ref="J72:J74" si="4">CONCATENATE(H72," [",I72,"]")</f>
        <v>SHF01_fin [W/m**2]</v>
      </c>
      <c r="L72" s="46"/>
      <c r="M72" s="1">
        <v>-200</v>
      </c>
      <c r="N72" s="1">
        <v>200</v>
      </c>
      <c r="Q72" t="s">
        <v>1516</v>
      </c>
      <c r="R72" t="s">
        <v>1516</v>
      </c>
      <c r="S72" s="1"/>
      <c r="T72" s="1"/>
      <c r="U72" s="1"/>
      <c r="Y72" s="1" t="s">
        <v>3316</v>
      </c>
      <c r="Z72" s="21" t="s">
        <v>3262</v>
      </c>
      <c r="AA72" s="21" t="s">
        <v>3263</v>
      </c>
      <c r="AB72" s="21" t="s">
        <v>3258</v>
      </c>
      <c r="AC72" s="21" t="s">
        <v>4292</v>
      </c>
      <c r="AD72" s="21"/>
    </row>
    <row r="73" spans="1:30" ht="40.200000000000003" x14ac:dyDescent="0.3">
      <c r="A73" s="1" t="s">
        <v>6714</v>
      </c>
      <c r="B73" s="1">
        <v>0</v>
      </c>
      <c r="C73" s="19"/>
      <c r="E73" t="s">
        <v>2648</v>
      </c>
      <c r="F73" s="1" t="s">
        <v>6827</v>
      </c>
      <c r="H73" t="s">
        <v>6823</v>
      </c>
      <c r="I73" s="1" t="s">
        <v>130</v>
      </c>
      <c r="J73" s="1" t="str">
        <f t="shared" si="4"/>
        <v>SHF02_fin [W/m**2]</v>
      </c>
      <c r="L73" s="46"/>
      <c r="M73" s="1">
        <v>-200</v>
      </c>
      <c r="N73" s="1">
        <v>200</v>
      </c>
      <c r="Q73" t="s">
        <v>1517</v>
      </c>
      <c r="R73" t="s">
        <v>1517</v>
      </c>
      <c r="S73" s="1"/>
      <c r="T73" s="1"/>
      <c r="U73" s="1"/>
      <c r="Y73" s="1" t="s">
        <v>3316</v>
      </c>
      <c r="Z73" s="21" t="s">
        <v>3262</v>
      </c>
      <c r="AA73" s="21" t="s">
        <v>3263</v>
      </c>
      <c r="AB73" s="21" t="s">
        <v>3258</v>
      </c>
      <c r="AC73" s="21" t="s">
        <v>4292</v>
      </c>
      <c r="AD73" s="21"/>
    </row>
    <row r="74" spans="1:30" ht="40.200000000000003" x14ac:dyDescent="0.3">
      <c r="A74" s="1" t="s">
        <v>6715</v>
      </c>
      <c r="B74" s="1">
        <v>0</v>
      </c>
      <c r="C74" s="19"/>
      <c r="E74" t="s">
        <v>2648</v>
      </c>
      <c r="F74" s="1" t="s">
        <v>6827</v>
      </c>
      <c r="H74" t="s">
        <v>6704</v>
      </c>
      <c r="I74" s="1" t="s">
        <v>130</v>
      </c>
      <c r="J74" s="1" t="str">
        <f t="shared" si="4"/>
        <v>SHF03_fin [W/m**2]</v>
      </c>
      <c r="L74" s="46"/>
      <c r="M74" s="1">
        <v>-200</v>
      </c>
      <c r="N74" s="1">
        <v>200</v>
      </c>
      <c r="Q74" t="s">
        <v>1518</v>
      </c>
      <c r="R74" t="s">
        <v>1518</v>
      </c>
      <c r="S74" s="1"/>
      <c r="T74" s="1"/>
      <c r="U74" s="1"/>
      <c r="Y74" s="1" t="s">
        <v>3316</v>
      </c>
      <c r="Z74" s="21" t="s">
        <v>3262</v>
      </c>
      <c r="AA74" s="21" t="s">
        <v>3263</v>
      </c>
      <c r="AB74" s="21" t="s">
        <v>3258</v>
      </c>
      <c r="AC74" s="21" t="s">
        <v>3669</v>
      </c>
      <c r="AD74" s="21"/>
    </row>
    <row r="75" spans="1:30" ht="14.4" x14ac:dyDescent="0.3">
      <c r="J75" s="26"/>
      <c r="K75" s="26"/>
      <c r="L75" s="26"/>
    </row>
    <row r="76" spans="1:30" ht="14.4" x14ac:dyDescent="0.3">
      <c r="J76" s="26"/>
      <c r="K76" s="26"/>
      <c r="L76" s="26"/>
    </row>
    <row r="77" spans="1:30" ht="14.4" x14ac:dyDescent="0.3">
      <c r="J77" s="26"/>
      <c r="K77" s="26"/>
      <c r="L77" s="26"/>
    </row>
    <row r="78" spans="1:30" ht="14.4" x14ac:dyDescent="0.3">
      <c r="J78" s="26"/>
      <c r="K78" s="26"/>
      <c r="L78" s="26"/>
    </row>
    <row r="79" spans="1:30" ht="14.4" x14ac:dyDescent="0.3">
      <c r="J79" s="26"/>
      <c r="K79" s="26"/>
      <c r="L79" s="26"/>
    </row>
    <row r="80" spans="1:30" ht="14.4" x14ac:dyDescent="0.3">
      <c r="J80" s="26"/>
      <c r="K80" s="26"/>
      <c r="L80" s="26"/>
    </row>
    <row r="81" spans="10:12" ht="14.4" x14ac:dyDescent="0.3">
      <c r="J81" s="26"/>
      <c r="K81" s="26"/>
      <c r="L81" s="26"/>
    </row>
    <row r="82" spans="10:12" ht="14.4" x14ac:dyDescent="0.3">
      <c r="J82" s="26"/>
      <c r="K82" s="26"/>
      <c r="L82" s="26"/>
    </row>
  </sheetData>
  <pageMargins left="0.7" right="0.7" top="0.78740157499999996" bottom="0.78740157499999996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4.4" x14ac:dyDescent="0.3"/>
  <cols>
    <col min="1" max="1" width="39.44140625" bestFit="1" customWidth="1"/>
    <col min="2" max="2" width="39.44140625" customWidth="1"/>
    <col min="3" max="3" width="15.33203125" bestFit="1" customWidth="1"/>
    <col min="4" max="4" width="36.33203125" customWidth="1"/>
    <col min="5" max="5" width="11.33203125" bestFit="1" customWidth="1"/>
    <col min="6" max="6" width="43.88671875" bestFit="1" customWidth="1"/>
    <col min="7" max="7" width="18.44140625" bestFit="1" customWidth="1"/>
    <col min="8" max="8" width="13.109375" bestFit="1" customWidth="1"/>
    <col min="9" max="9" width="8.44140625" bestFit="1" customWidth="1"/>
    <col min="10" max="10" width="18.44140625" customWidth="1"/>
    <col min="11" max="11" width="47.44140625" bestFit="1" customWidth="1"/>
    <col min="12" max="12" width="14" bestFit="1" customWidth="1"/>
    <col min="13" max="14" width="5" bestFit="1" customWidth="1"/>
    <col min="15" max="15" width="8.88671875" bestFit="1" customWidth="1"/>
    <col min="16" max="16" width="9.109375" bestFit="1" customWidth="1"/>
    <col min="17" max="17" width="39.6640625" bestFit="1" customWidth="1"/>
    <col min="18" max="18" width="10.44140625" bestFit="1" customWidth="1"/>
    <col min="19" max="19" width="8.109375" bestFit="1" customWidth="1"/>
    <col min="20" max="21" width="8.109375" customWidth="1"/>
    <col min="22" max="22" width="9.88671875" bestFit="1" customWidth="1"/>
    <col min="23" max="24" width="15.88671875" style="1" customWidth="1"/>
    <col min="25" max="25" width="9.88671875" customWidth="1"/>
  </cols>
  <sheetData>
    <row r="1" spans="1:37" ht="72" x14ac:dyDescent="0.3">
      <c r="A1" s="2" t="s">
        <v>2101</v>
      </c>
      <c r="B1" s="188" t="s">
        <v>4405</v>
      </c>
      <c r="C1" s="3" t="s">
        <v>0</v>
      </c>
      <c r="D1" s="3" t="s">
        <v>1</v>
      </c>
      <c r="E1" s="3" t="s">
        <v>2592</v>
      </c>
      <c r="F1" s="3" t="s">
        <v>1871</v>
      </c>
      <c r="G1" s="3" t="s">
        <v>2593</v>
      </c>
      <c r="H1" s="3" t="s">
        <v>2098</v>
      </c>
      <c r="I1" s="3" t="s">
        <v>2099</v>
      </c>
      <c r="J1" s="3" t="s">
        <v>2100</v>
      </c>
      <c r="K1" s="3" t="s">
        <v>3671</v>
      </c>
      <c r="L1" s="3" t="s">
        <v>4306</v>
      </c>
      <c r="M1" s="3" t="s">
        <v>2406</v>
      </c>
      <c r="N1" s="3" t="s">
        <v>2407</v>
      </c>
      <c r="O1" s="3" t="s">
        <v>2631</v>
      </c>
      <c r="P1" s="3" t="s">
        <v>2632</v>
      </c>
      <c r="Q1" s="3" t="s">
        <v>2476</v>
      </c>
      <c r="R1" s="3" t="s">
        <v>2431</v>
      </c>
      <c r="S1" s="3" t="s">
        <v>465</v>
      </c>
      <c r="T1" s="1" t="s">
        <v>466</v>
      </c>
      <c r="U1" s="1" t="s">
        <v>467</v>
      </c>
      <c r="V1" s="1" t="s">
        <v>2104</v>
      </c>
      <c r="W1" s="18" t="s">
        <v>6449</v>
      </c>
      <c r="X1" s="18" t="s">
        <v>6450</v>
      </c>
      <c r="Y1" s="36" t="s">
        <v>3315</v>
      </c>
      <c r="Z1" s="34" t="s">
        <v>3278</v>
      </c>
      <c r="AA1" s="34" t="s">
        <v>3279</v>
      </c>
      <c r="AB1" s="34" t="s">
        <v>3280</v>
      </c>
      <c r="AC1" s="34" t="s">
        <v>3281</v>
      </c>
      <c r="AD1" s="34" t="s">
        <v>3282</v>
      </c>
      <c r="AE1" s="34" t="s">
        <v>3283</v>
      </c>
      <c r="AF1" s="34" t="s">
        <v>3284</v>
      </c>
      <c r="AG1" s="34" t="s">
        <v>3285</v>
      </c>
      <c r="AH1" s="34" t="s">
        <v>3286</v>
      </c>
      <c r="AI1" s="34" t="s">
        <v>3287</v>
      </c>
      <c r="AJ1" s="34" t="s">
        <v>3288</v>
      </c>
      <c r="AK1" s="34" t="s">
        <v>3289</v>
      </c>
    </row>
    <row r="2" spans="1:37" ht="53.4" x14ac:dyDescent="0.3">
      <c r="A2" s="18" t="s">
        <v>323</v>
      </c>
      <c r="B2" s="18"/>
      <c r="C2" s="19">
        <v>40917.569444444445</v>
      </c>
      <c r="E2" t="s">
        <v>2650</v>
      </c>
      <c r="F2" t="s">
        <v>2651</v>
      </c>
      <c r="G2" t="s">
        <v>324</v>
      </c>
      <c r="H2" t="s">
        <v>324</v>
      </c>
      <c r="I2" s="1" t="s">
        <v>130</v>
      </c>
      <c r="J2" s="1" t="str">
        <f>CONCATENATE(H2," [",I2,"]")</f>
        <v>SWDR [W/m**2]</v>
      </c>
      <c r="K2" t="s">
        <v>3683</v>
      </c>
      <c r="L2" s="46" t="s">
        <v>4303</v>
      </c>
      <c r="M2" s="1">
        <v>-100</v>
      </c>
      <c r="N2" s="1">
        <v>1300</v>
      </c>
      <c r="O2" s="1">
        <v>0</v>
      </c>
      <c r="P2" s="1">
        <v>1300</v>
      </c>
      <c r="Q2" t="s">
        <v>2433</v>
      </c>
      <c r="W2">
        <v>20</v>
      </c>
      <c r="X2">
        <v>50</v>
      </c>
      <c r="Y2" s="1" t="s">
        <v>3316</v>
      </c>
      <c r="Z2" s="21" t="s">
        <v>3262</v>
      </c>
      <c r="AA2" s="21" t="s">
        <v>3263</v>
      </c>
      <c r="AB2" s="21" t="s">
        <v>3258</v>
      </c>
      <c r="AC2" s="21" t="s">
        <v>3670</v>
      </c>
      <c r="AE2" s="39" t="s">
        <v>3583</v>
      </c>
    </row>
    <row r="3" spans="1:37" ht="53.4" x14ac:dyDescent="0.3">
      <c r="A3" s="18" t="s">
        <v>327</v>
      </c>
      <c r="B3" s="18"/>
      <c r="C3" s="19">
        <v>40917.569444444445</v>
      </c>
      <c r="E3" t="s">
        <v>2650</v>
      </c>
      <c r="F3" t="s">
        <v>2651</v>
      </c>
      <c r="G3" t="s">
        <v>328</v>
      </c>
      <c r="H3" t="s">
        <v>328</v>
      </c>
      <c r="I3" s="1" t="s">
        <v>130</v>
      </c>
      <c r="J3" s="1" t="str">
        <f>CONCATENATE(H3," [",I3,"]")</f>
        <v>SWUR [W/m**2]</v>
      </c>
      <c r="K3" t="s">
        <v>3684</v>
      </c>
      <c r="L3" s="46" t="s">
        <v>4303</v>
      </c>
      <c r="M3" s="1">
        <v>-100</v>
      </c>
      <c r="N3" s="1">
        <v>1100</v>
      </c>
      <c r="O3" s="1">
        <v>0</v>
      </c>
      <c r="P3" s="1">
        <v>1100</v>
      </c>
      <c r="Q3" t="s">
        <v>2432</v>
      </c>
      <c r="W3">
        <v>20</v>
      </c>
      <c r="X3">
        <v>50</v>
      </c>
      <c r="Y3" s="1" t="s">
        <v>3316</v>
      </c>
      <c r="Z3" s="21" t="s">
        <v>3262</v>
      </c>
      <c r="AA3" s="21" t="s">
        <v>3263</v>
      </c>
      <c r="AB3" s="21" t="s">
        <v>3258</v>
      </c>
      <c r="AC3" s="21" t="s">
        <v>3670</v>
      </c>
      <c r="AE3" s="39" t="s">
        <v>3583</v>
      </c>
    </row>
    <row r="4" spans="1:37" ht="40.200000000000003" x14ac:dyDescent="0.3">
      <c r="A4" s="18" t="s">
        <v>166</v>
      </c>
      <c r="B4" s="18"/>
      <c r="C4" s="19">
        <v>40917.569444444445</v>
      </c>
      <c r="E4" t="s">
        <v>2650</v>
      </c>
      <c r="F4" t="s">
        <v>2651</v>
      </c>
      <c r="G4" t="s">
        <v>167</v>
      </c>
      <c r="H4" t="s">
        <v>167</v>
      </c>
      <c r="I4" s="1" t="s">
        <v>130</v>
      </c>
      <c r="J4" s="1" t="str">
        <f t="shared" ref="J4:J42" si="0">CONCATENATE(H4," [",I4,"]")</f>
        <v>LWDR [W/m**2]</v>
      </c>
      <c r="K4" t="s">
        <v>4254</v>
      </c>
      <c r="L4" s="46" t="s">
        <v>4303</v>
      </c>
      <c r="M4" s="1">
        <v>180</v>
      </c>
      <c r="N4" s="1">
        <v>520</v>
      </c>
      <c r="Q4" t="s">
        <v>2656</v>
      </c>
      <c r="W4">
        <v>20</v>
      </c>
      <c r="X4">
        <v>50</v>
      </c>
      <c r="Y4" s="1" t="s">
        <v>3316</v>
      </c>
      <c r="Z4" s="21" t="s">
        <v>3262</v>
      </c>
      <c r="AA4" s="21" t="s">
        <v>3263</v>
      </c>
      <c r="AB4" s="21" t="s">
        <v>3258</v>
      </c>
      <c r="AC4" s="21" t="s">
        <v>3760</v>
      </c>
      <c r="AE4" s="39" t="s">
        <v>3583</v>
      </c>
    </row>
    <row r="5" spans="1:37" ht="40.200000000000003" x14ac:dyDescent="0.3">
      <c r="A5" s="18" t="s">
        <v>168</v>
      </c>
      <c r="B5" s="18"/>
      <c r="C5" s="19">
        <v>40917.569444444445</v>
      </c>
      <c r="E5" t="s">
        <v>2650</v>
      </c>
      <c r="F5" t="s">
        <v>2651</v>
      </c>
      <c r="G5" t="s">
        <v>169</v>
      </c>
      <c r="H5" t="s">
        <v>169</v>
      </c>
      <c r="I5" s="1" t="s">
        <v>130</v>
      </c>
      <c r="J5" s="1" t="str">
        <f t="shared" si="0"/>
        <v>LWUR [W/m**2]</v>
      </c>
      <c r="K5" t="s">
        <v>3685</v>
      </c>
      <c r="L5" s="46" t="s">
        <v>4303</v>
      </c>
      <c r="M5" s="1">
        <v>220</v>
      </c>
      <c r="N5" s="1">
        <v>600</v>
      </c>
      <c r="Q5" t="s">
        <v>2657</v>
      </c>
      <c r="W5">
        <v>20</v>
      </c>
      <c r="X5">
        <v>50</v>
      </c>
      <c r="Y5" s="1" t="s">
        <v>3316</v>
      </c>
      <c r="Z5" s="21" t="s">
        <v>3262</v>
      </c>
      <c r="AA5" s="21" t="s">
        <v>3263</v>
      </c>
      <c r="AB5" s="21" t="s">
        <v>3258</v>
      </c>
      <c r="AC5" s="21" t="s">
        <v>3760</v>
      </c>
      <c r="AE5" s="39" t="s">
        <v>3583</v>
      </c>
    </row>
    <row r="6" spans="1:37" ht="40.200000000000003" x14ac:dyDescent="0.3">
      <c r="A6" s="1" t="s">
        <v>24</v>
      </c>
      <c r="B6" s="1"/>
      <c r="C6" s="19">
        <v>40917.569444444445</v>
      </c>
      <c r="E6" t="s">
        <v>2650</v>
      </c>
      <c r="F6" t="s">
        <v>2651</v>
      </c>
      <c r="G6" t="s">
        <v>1326</v>
      </c>
      <c r="H6" t="s">
        <v>25</v>
      </c>
      <c r="I6" s="1" t="s">
        <v>15</v>
      </c>
      <c r="J6" s="1" t="str">
        <f t="shared" si="0"/>
        <v>Tpyr [degC]</v>
      </c>
      <c r="K6" t="s">
        <v>3672</v>
      </c>
      <c r="L6" s="46" t="s">
        <v>4303</v>
      </c>
      <c r="M6" s="1">
        <v>-35</v>
      </c>
      <c r="N6" s="1">
        <v>60</v>
      </c>
      <c r="Q6" s="1" t="s">
        <v>3582</v>
      </c>
      <c r="Y6" s="1" t="s">
        <v>3316</v>
      </c>
      <c r="Z6" s="21" t="s">
        <v>3262</v>
      </c>
      <c r="AA6" s="21" t="s">
        <v>3263</v>
      </c>
      <c r="AB6" s="21" t="s">
        <v>3258</v>
      </c>
      <c r="AC6" s="21" t="s">
        <v>3759</v>
      </c>
      <c r="AH6" t="s">
        <v>3393</v>
      </c>
    </row>
    <row r="7" spans="1:37" ht="40.200000000000003" x14ac:dyDescent="0.3">
      <c r="A7" s="1" t="s">
        <v>331</v>
      </c>
      <c r="B7" s="1">
        <v>0.05</v>
      </c>
      <c r="C7" s="19">
        <v>40917.569444444445</v>
      </c>
      <c r="E7" t="s">
        <v>2650</v>
      </c>
      <c r="F7" t="s">
        <v>2651</v>
      </c>
      <c r="G7" t="s">
        <v>1516</v>
      </c>
      <c r="H7" t="s">
        <v>1516</v>
      </c>
      <c r="I7" s="1" t="s">
        <v>130</v>
      </c>
      <c r="J7" s="1" t="str">
        <f t="shared" si="0"/>
        <v>SHF01 [W/m**2]</v>
      </c>
      <c r="K7" t="s">
        <v>4255</v>
      </c>
      <c r="L7" s="46" t="s">
        <v>4303</v>
      </c>
      <c r="M7" s="1">
        <v>-200</v>
      </c>
      <c r="N7" s="1">
        <v>200</v>
      </c>
      <c r="Q7" t="s">
        <v>6802</v>
      </c>
      <c r="S7" s="1"/>
      <c r="T7" s="1"/>
      <c r="U7" s="1"/>
      <c r="W7">
        <v>20</v>
      </c>
      <c r="X7">
        <v>50</v>
      </c>
      <c r="Y7" s="1" t="s">
        <v>3316</v>
      </c>
      <c r="Z7" s="21" t="s">
        <v>3262</v>
      </c>
      <c r="AA7" s="21" t="s">
        <v>3263</v>
      </c>
      <c r="AB7" s="21" t="s">
        <v>3258</v>
      </c>
      <c r="AC7" s="21" t="s">
        <v>3669</v>
      </c>
      <c r="AD7" s="21"/>
    </row>
    <row r="8" spans="1:37" ht="40.200000000000003" x14ac:dyDescent="0.3">
      <c r="A8" s="1" t="s">
        <v>332</v>
      </c>
      <c r="B8" s="1">
        <v>0.05</v>
      </c>
      <c r="C8" s="19">
        <v>40917.569444444445</v>
      </c>
      <c r="E8" t="s">
        <v>2650</v>
      </c>
      <c r="F8" t="s">
        <v>2651</v>
      </c>
      <c r="G8" t="s">
        <v>1517</v>
      </c>
      <c r="H8" t="s">
        <v>1517</v>
      </c>
      <c r="I8" s="1" t="s">
        <v>130</v>
      </c>
      <c r="J8" s="1" t="str">
        <f t="shared" si="0"/>
        <v>SHF02 [W/m**2]</v>
      </c>
      <c r="K8" t="s">
        <v>4256</v>
      </c>
      <c r="L8" s="46" t="s">
        <v>4303</v>
      </c>
      <c r="M8" s="1">
        <v>-200</v>
      </c>
      <c r="N8" s="1">
        <v>200</v>
      </c>
      <c r="Q8" t="s">
        <v>6803</v>
      </c>
      <c r="S8" s="1"/>
      <c r="T8" s="1"/>
      <c r="U8" s="1"/>
      <c r="W8">
        <v>20</v>
      </c>
      <c r="X8">
        <v>50</v>
      </c>
      <c r="Y8" s="1" t="s">
        <v>3316</v>
      </c>
      <c r="Z8" s="21" t="s">
        <v>3262</v>
      </c>
      <c r="AA8" s="21" t="s">
        <v>3263</v>
      </c>
      <c r="AB8" s="21" t="s">
        <v>3258</v>
      </c>
      <c r="AC8" s="21" t="s">
        <v>3669</v>
      </c>
      <c r="AD8" s="21"/>
    </row>
    <row r="9" spans="1:37" ht="40.200000000000003" x14ac:dyDescent="0.3">
      <c r="A9" s="1" t="s">
        <v>333</v>
      </c>
      <c r="B9" s="1">
        <v>0.05</v>
      </c>
      <c r="C9" s="19">
        <v>40917.569444444445</v>
      </c>
      <c r="E9" t="s">
        <v>2650</v>
      </c>
      <c r="F9" t="s">
        <v>2651</v>
      </c>
      <c r="G9" t="s">
        <v>1518</v>
      </c>
      <c r="H9" t="s">
        <v>1518</v>
      </c>
      <c r="I9" s="1" t="s">
        <v>130</v>
      </c>
      <c r="J9" s="1" t="str">
        <f t="shared" si="0"/>
        <v>SHF03 [W/m**2]</v>
      </c>
      <c r="K9" t="s">
        <v>4257</v>
      </c>
      <c r="L9" s="46" t="s">
        <v>4303</v>
      </c>
      <c r="M9" s="1">
        <v>-200</v>
      </c>
      <c r="N9" s="1">
        <v>200</v>
      </c>
      <c r="Q9" t="s">
        <v>6710</v>
      </c>
      <c r="S9" s="1"/>
      <c r="T9" s="1"/>
      <c r="U9" s="1"/>
      <c r="W9">
        <v>20</v>
      </c>
      <c r="X9">
        <v>50</v>
      </c>
      <c r="Y9" s="1" t="s">
        <v>3316</v>
      </c>
      <c r="Z9" s="21" t="s">
        <v>3262</v>
      </c>
      <c r="AA9" s="21" t="s">
        <v>3263</v>
      </c>
      <c r="AB9" s="21" t="s">
        <v>3258</v>
      </c>
      <c r="AC9" s="21" t="s">
        <v>3669</v>
      </c>
      <c r="AD9" s="21"/>
    </row>
    <row r="10" spans="1:37" x14ac:dyDescent="0.3">
      <c r="A10" s="1" t="s">
        <v>1327</v>
      </c>
      <c r="B10" s="1"/>
      <c r="C10" s="19">
        <v>40917.569444444445</v>
      </c>
      <c r="E10" t="s">
        <v>2650</v>
      </c>
      <c r="F10" t="s">
        <v>2651</v>
      </c>
      <c r="G10" t="s">
        <v>1699</v>
      </c>
      <c r="H10" t="s">
        <v>2664</v>
      </c>
      <c r="I10" s="1" t="s">
        <v>15</v>
      </c>
      <c r="J10" s="1" t="str">
        <f t="shared" si="0"/>
        <v>Tair_KS2 [degC]</v>
      </c>
      <c r="K10" t="s">
        <v>3686</v>
      </c>
      <c r="L10" s="46" t="s">
        <v>4303</v>
      </c>
      <c r="M10" s="1">
        <v>-35</v>
      </c>
      <c r="N10" s="1">
        <v>50</v>
      </c>
      <c r="O10" s="1"/>
      <c r="P10" s="1"/>
      <c r="Q10" s="1" t="s">
        <v>2658</v>
      </c>
      <c r="R10" s="1"/>
      <c r="S10" s="1"/>
      <c r="T10" s="1"/>
      <c r="U10" s="1"/>
      <c r="W10">
        <v>20</v>
      </c>
      <c r="X10">
        <v>50</v>
      </c>
      <c r="Y10" s="1" t="s">
        <v>3316</v>
      </c>
      <c r="Z10" s="21" t="s">
        <v>3262</v>
      </c>
      <c r="AA10" s="21" t="s">
        <v>3263</v>
      </c>
      <c r="AB10" s="21" t="s">
        <v>3258</v>
      </c>
      <c r="AC10" s="21" t="s">
        <v>3584</v>
      </c>
    </row>
    <row r="11" spans="1:37" x14ac:dyDescent="0.3">
      <c r="A11" s="1" t="s">
        <v>1329</v>
      </c>
      <c r="B11" s="1"/>
      <c r="C11" s="19">
        <v>40917.569444444445</v>
      </c>
      <c r="E11" t="s">
        <v>2650</v>
      </c>
      <c r="F11" t="s">
        <v>2651</v>
      </c>
      <c r="G11" t="s">
        <v>1700</v>
      </c>
      <c r="H11" t="s">
        <v>2665</v>
      </c>
      <c r="I11" s="1" t="s">
        <v>5</v>
      </c>
      <c r="J11" s="1" t="str">
        <f t="shared" si="0"/>
        <v>RH_KS2 [%]</v>
      </c>
      <c r="K11" t="s">
        <v>3687</v>
      </c>
      <c r="L11" s="46" t="s">
        <v>4303</v>
      </c>
      <c r="M11" s="1">
        <v>0</v>
      </c>
      <c r="N11" s="1">
        <v>105</v>
      </c>
      <c r="O11" s="1"/>
      <c r="P11" s="1">
        <v>100</v>
      </c>
      <c r="Q11" s="1" t="s">
        <v>2659</v>
      </c>
      <c r="R11" s="1"/>
      <c r="S11" s="1"/>
      <c r="T11" s="1"/>
      <c r="U11" s="1"/>
      <c r="W11">
        <v>20</v>
      </c>
      <c r="X11">
        <v>50</v>
      </c>
      <c r="Y11" s="1" t="s">
        <v>3316</v>
      </c>
      <c r="Z11" s="21" t="s">
        <v>3262</v>
      </c>
      <c r="AA11" s="21" t="s">
        <v>3263</v>
      </c>
      <c r="AB11" s="21" t="s">
        <v>3258</v>
      </c>
      <c r="AC11" s="21" t="s">
        <v>3584</v>
      </c>
    </row>
    <row r="12" spans="1:37" x14ac:dyDescent="0.3">
      <c r="A12" s="1" t="s">
        <v>1360</v>
      </c>
      <c r="B12" s="1"/>
      <c r="C12" s="19">
        <v>40917.569444444445</v>
      </c>
      <c r="E12" t="s">
        <v>2650</v>
      </c>
      <c r="F12" t="s">
        <v>2651</v>
      </c>
      <c r="G12" t="s">
        <v>402</v>
      </c>
      <c r="H12" t="s">
        <v>1817</v>
      </c>
      <c r="I12" s="1" t="s">
        <v>3314</v>
      </c>
      <c r="J12" s="1" t="str">
        <f t="shared" si="0"/>
        <v>HMPfan [r per interval]</v>
      </c>
      <c r="K12" t="s">
        <v>3673</v>
      </c>
      <c r="L12" s="46" t="s">
        <v>4303</v>
      </c>
      <c r="M12" s="26">
        <v>150</v>
      </c>
      <c r="N12" s="26">
        <v>180</v>
      </c>
      <c r="Q12" t="s">
        <v>2660</v>
      </c>
      <c r="W12"/>
      <c r="X12"/>
      <c r="Y12" s="1" t="s">
        <v>3316</v>
      </c>
      <c r="Z12" s="21" t="s">
        <v>3262</v>
      </c>
      <c r="AA12" s="21" t="s">
        <v>3263</v>
      </c>
      <c r="AB12" s="21" t="s">
        <v>3258</v>
      </c>
    </row>
    <row r="13" spans="1:37" x14ac:dyDescent="0.3">
      <c r="A13" s="1" t="s">
        <v>329</v>
      </c>
      <c r="B13" s="1"/>
      <c r="C13" s="19">
        <v>40917.569444444445</v>
      </c>
      <c r="E13" t="s">
        <v>2650</v>
      </c>
      <c r="F13" t="s">
        <v>2651</v>
      </c>
      <c r="G13" t="s">
        <v>1797</v>
      </c>
      <c r="H13" t="s">
        <v>330</v>
      </c>
      <c r="I13" s="26" t="s">
        <v>133</v>
      </c>
      <c r="J13" s="1" t="str">
        <f t="shared" si="0"/>
        <v>snowheight [m]</v>
      </c>
      <c r="K13" t="s">
        <v>3688</v>
      </c>
      <c r="L13" s="46" t="s">
        <v>4303</v>
      </c>
      <c r="M13" s="26">
        <v>0.01</v>
      </c>
      <c r="N13" s="26">
        <v>1.8</v>
      </c>
      <c r="W13"/>
      <c r="X13"/>
      <c r="Y13" s="1" t="s">
        <v>3316</v>
      </c>
      <c r="Z13" s="21" t="s">
        <v>3262</v>
      </c>
      <c r="AA13" s="21" t="s">
        <v>3263</v>
      </c>
      <c r="AB13" s="21" t="s">
        <v>3258</v>
      </c>
      <c r="AC13" t="s">
        <v>3634</v>
      </c>
    </row>
    <row r="14" spans="1:37" x14ac:dyDescent="0.3">
      <c r="A14" s="1" t="s">
        <v>125</v>
      </c>
      <c r="B14" s="1"/>
      <c r="C14" s="19">
        <v>41102.611111111109</v>
      </c>
      <c r="E14" t="s">
        <v>2650</v>
      </c>
      <c r="F14" t="s">
        <v>2651</v>
      </c>
      <c r="G14" t="s">
        <v>2662</v>
      </c>
      <c r="H14" t="s">
        <v>126</v>
      </c>
      <c r="J14" s="1" t="str">
        <f t="shared" si="0"/>
        <v>snowdiag []</v>
      </c>
      <c r="K14" t="s">
        <v>4258</v>
      </c>
      <c r="L14" s="46" t="s">
        <v>4303</v>
      </c>
      <c r="M14" s="26">
        <v>152</v>
      </c>
      <c r="Q14" t="s">
        <v>330</v>
      </c>
      <c r="W14"/>
      <c r="X14"/>
      <c r="Y14" s="1" t="s">
        <v>3316</v>
      </c>
      <c r="Z14" s="21" t="s">
        <v>3262</v>
      </c>
      <c r="AA14" s="21" t="s">
        <v>3263</v>
      </c>
      <c r="AB14" s="21"/>
    </row>
    <row r="15" spans="1:37" ht="40.200000000000003" x14ac:dyDescent="0.3">
      <c r="A15" s="1" t="s">
        <v>1347</v>
      </c>
      <c r="B15" s="1">
        <v>0.05</v>
      </c>
      <c r="C15" s="19">
        <v>40917.569444444445</v>
      </c>
      <c r="E15" t="s">
        <v>2650</v>
      </c>
      <c r="F15" t="s">
        <v>2651</v>
      </c>
      <c r="G15" t="s">
        <v>1680</v>
      </c>
      <c r="H15" t="s">
        <v>1681</v>
      </c>
      <c r="I15" s="1" t="s">
        <v>15</v>
      </c>
      <c r="J15" s="1" t="str">
        <f t="shared" si="0"/>
        <v>ST005 [degC]</v>
      </c>
      <c r="K15" t="s">
        <v>4259</v>
      </c>
      <c r="L15" s="46" t="s">
        <v>4303</v>
      </c>
      <c r="M15" s="1">
        <v>-25</v>
      </c>
      <c r="N15" s="1">
        <v>50</v>
      </c>
      <c r="S15" s="1"/>
      <c r="T15" s="1"/>
      <c r="U15" s="1"/>
      <c r="W15">
        <v>10</v>
      </c>
      <c r="X15">
        <v>50</v>
      </c>
      <c r="Y15" s="1" t="s">
        <v>3316</v>
      </c>
      <c r="Z15" s="21" t="s">
        <v>3262</v>
      </c>
      <c r="AA15" s="21" t="s">
        <v>3263</v>
      </c>
      <c r="AB15" s="21" t="s">
        <v>3258</v>
      </c>
      <c r="AC15" s="21" t="s">
        <v>3666</v>
      </c>
      <c r="AD15" s="21" t="s">
        <v>3664</v>
      </c>
      <c r="AE15" s="29"/>
      <c r="AF15" s="29"/>
      <c r="AH15" s="21" t="s">
        <v>3264</v>
      </c>
    </row>
    <row r="16" spans="1:37" ht="40.200000000000003" x14ac:dyDescent="0.3">
      <c r="A16" s="1" t="s">
        <v>1348</v>
      </c>
      <c r="B16" s="1">
        <v>0.1</v>
      </c>
      <c r="C16" s="19">
        <v>40917.569444444445</v>
      </c>
      <c r="E16" t="s">
        <v>2650</v>
      </c>
      <c r="F16" t="s">
        <v>2651</v>
      </c>
      <c r="G16" t="s">
        <v>1682</v>
      </c>
      <c r="H16" t="s">
        <v>1683</v>
      </c>
      <c r="I16" s="1" t="s">
        <v>15</v>
      </c>
      <c r="J16" s="1" t="str">
        <f t="shared" si="0"/>
        <v>ST010 [degC]</v>
      </c>
      <c r="K16" t="s">
        <v>4260</v>
      </c>
      <c r="L16" s="46" t="s">
        <v>4303</v>
      </c>
      <c r="M16" s="1">
        <v>-25</v>
      </c>
      <c r="N16" s="1">
        <v>50</v>
      </c>
      <c r="S16" s="1"/>
      <c r="T16" s="1"/>
      <c r="U16" s="1"/>
      <c r="W16">
        <v>10</v>
      </c>
      <c r="X16">
        <v>50</v>
      </c>
      <c r="Y16" s="1" t="s">
        <v>3316</v>
      </c>
      <c r="Z16" s="21" t="s">
        <v>3262</v>
      </c>
      <c r="AA16" s="21" t="s">
        <v>3263</v>
      </c>
      <c r="AB16" s="21" t="s">
        <v>3258</v>
      </c>
      <c r="AC16" s="21" t="s">
        <v>3666</v>
      </c>
      <c r="AD16" s="21" t="s">
        <v>3664</v>
      </c>
      <c r="AE16" s="29"/>
      <c r="AF16" s="29"/>
      <c r="AH16" s="21" t="s">
        <v>3264</v>
      </c>
    </row>
    <row r="17" spans="1:34" ht="40.200000000000003" x14ac:dyDescent="0.3">
      <c r="A17" s="1" t="s">
        <v>1349</v>
      </c>
      <c r="B17" s="1">
        <v>0.2</v>
      </c>
      <c r="C17" s="19">
        <v>40917.569444444445</v>
      </c>
      <c r="E17" t="s">
        <v>2650</v>
      </c>
      <c r="F17" t="s">
        <v>2651</v>
      </c>
      <c r="G17" t="s">
        <v>1684</v>
      </c>
      <c r="H17" t="s">
        <v>1685</v>
      </c>
      <c r="I17" s="1" t="s">
        <v>15</v>
      </c>
      <c r="J17" s="1" t="str">
        <f t="shared" si="0"/>
        <v>ST020 [degC]</v>
      </c>
      <c r="K17" t="s">
        <v>4261</v>
      </c>
      <c r="L17" s="46" t="s">
        <v>4303</v>
      </c>
      <c r="M17" s="1">
        <v>-25</v>
      </c>
      <c r="N17" s="1">
        <v>50</v>
      </c>
      <c r="S17" s="1"/>
      <c r="T17" s="1"/>
      <c r="U17" s="1"/>
      <c r="W17">
        <v>20</v>
      </c>
      <c r="X17">
        <v>50</v>
      </c>
      <c r="Y17" s="1" t="s">
        <v>3316</v>
      </c>
      <c r="Z17" s="21" t="s">
        <v>3262</v>
      </c>
      <c r="AA17" s="21" t="s">
        <v>3263</v>
      </c>
      <c r="AB17" s="21" t="s">
        <v>3258</v>
      </c>
      <c r="AC17" s="21" t="s">
        <v>6002</v>
      </c>
      <c r="AD17" s="21" t="s">
        <v>3664</v>
      </c>
      <c r="AE17" s="29"/>
      <c r="AF17" s="29"/>
      <c r="AH17" s="21" t="s">
        <v>3264</v>
      </c>
    </row>
    <row r="18" spans="1:34" ht="40.200000000000003" x14ac:dyDescent="0.3">
      <c r="A18" s="1" t="s">
        <v>1350</v>
      </c>
      <c r="B18" s="1">
        <v>0.3</v>
      </c>
      <c r="C18" s="19">
        <v>40917.569444444445</v>
      </c>
      <c r="E18" t="s">
        <v>2650</v>
      </c>
      <c r="F18" t="s">
        <v>2651</v>
      </c>
      <c r="G18" t="s">
        <v>1686</v>
      </c>
      <c r="H18" t="s">
        <v>1687</v>
      </c>
      <c r="I18" s="1" t="s">
        <v>15</v>
      </c>
      <c r="J18" s="1" t="str">
        <f t="shared" si="0"/>
        <v>ST030 [degC]</v>
      </c>
      <c r="K18" t="s">
        <v>4262</v>
      </c>
      <c r="L18" s="46" t="s">
        <v>4303</v>
      </c>
      <c r="M18" s="1">
        <v>-25</v>
      </c>
      <c r="N18" s="1">
        <v>50</v>
      </c>
      <c r="S18" s="1"/>
      <c r="T18" s="1"/>
      <c r="U18" s="1"/>
      <c r="W18">
        <v>20</v>
      </c>
      <c r="X18">
        <v>50</v>
      </c>
      <c r="Y18" s="1" t="s">
        <v>3316</v>
      </c>
      <c r="Z18" s="21" t="s">
        <v>3262</v>
      </c>
      <c r="AA18" s="21" t="s">
        <v>3263</v>
      </c>
      <c r="AB18" s="21" t="s">
        <v>3258</v>
      </c>
      <c r="AC18" s="21" t="s">
        <v>4292</v>
      </c>
      <c r="AD18" s="21" t="s">
        <v>3664</v>
      </c>
      <c r="AE18" s="29"/>
      <c r="AF18" s="29"/>
      <c r="AH18" s="21" t="s">
        <v>3264</v>
      </c>
    </row>
    <row r="19" spans="1:34" ht="40.200000000000003" x14ac:dyDescent="0.3">
      <c r="A19" s="1" t="s">
        <v>1351</v>
      </c>
      <c r="B19" s="1">
        <v>0.5</v>
      </c>
      <c r="C19" s="19">
        <v>40917.569444444445</v>
      </c>
      <c r="E19" t="s">
        <v>2650</v>
      </c>
      <c r="F19" t="s">
        <v>2651</v>
      </c>
      <c r="G19" t="s">
        <v>1688</v>
      </c>
      <c r="H19" t="s">
        <v>1689</v>
      </c>
      <c r="I19" s="1" t="s">
        <v>15</v>
      </c>
      <c r="J19" s="1" t="str">
        <f t="shared" si="0"/>
        <v>ST050 [degC]</v>
      </c>
      <c r="K19" t="s">
        <v>4263</v>
      </c>
      <c r="L19" s="46" t="s">
        <v>4303</v>
      </c>
      <c r="M19" s="1">
        <v>-10</v>
      </c>
      <c r="N19" s="1">
        <v>30</v>
      </c>
      <c r="S19" s="1"/>
      <c r="T19" s="1"/>
      <c r="U19" s="1"/>
      <c r="W19">
        <v>20</v>
      </c>
      <c r="X19">
        <v>50</v>
      </c>
      <c r="Y19" s="1" t="s">
        <v>3316</v>
      </c>
      <c r="Z19" s="21" t="s">
        <v>3262</v>
      </c>
      <c r="AA19" s="21" t="s">
        <v>3263</v>
      </c>
      <c r="AB19" s="21" t="s">
        <v>3258</v>
      </c>
      <c r="AC19" s="21" t="s">
        <v>5941</v>
      </c>
      <c r="AD19" s="21" t="s">
        <v>3664</v>
      </c>
      <c r="AE19" s="29"/>
      <c r="AF19" s="29"/>
      <c r="AH19" s="21" t="s">
        <v>3264</v>
      </c>
    </row>
    <row r="20" spans="1:34" ht="40.200000000000003" x14ac:dyDescent="0.3">
      <c r="A20" s="1" t="s">
        <v>1352</v>
      </c>
      <c r="B20" s="1">
        <v>1</v>
      </c>
      <c r="C20" s="19">
        <v>40917.569444444445</v>
      </c>
      <c r="E20" t="s">
        <v>2650</v>
      </c>
      <c r="F20" t="s">
        <v>2651</v>
      </c>
      <c r="G20" t="s">
        <v>1690</v>
      </c>
      <c r="H20" t="s">
        <v>1691</v>
      </c>
      <c r="I20" s="1" t="s">
        <v>15</v>
      </c>
      <c r="J20" s="1" t="str">
        <f t="shared" si="0"/>
        <v>ST100 [degC]</v>
      </c>
      <c r="K20" t="s">
        <v>4264</v>
      </c>
      <c r="L20" s="46" t="s">
        <v>4303</v>
      </c>
      <c r="M20" s="1">
        <v>-10</v>
      </c>
      <c r="N20" s="1">
        <v>30</v>
      </c>
      <c r="S20" s="1"/>
      <c r="T20" s="1"/>
      <c r="U20" s="1"/>
      <c r="W20">
        <v>20</v>
      </c>
      <c r="X20">
        <v>50</v>
      </c>
      <c r="Y20" s="1" t="s">
        <v>3316</v>
      </c>
      <c r="Z20" s="21" t="s">
        <v>3262</v>
      </c>
      <c r="AA20" s="21" t="s">
        <v>3263</v>
      </c>
      <c r="AB20" s="21" t="s">
        <v>3258</v>
      </c>
      <c r="AC20" s="21" t="s">
        <v>4577</v>
      </c>
      <c r="AD20" s="21"/>
      <c r="AE20" s="29"/>
      <c r="AF20" s="29"/>
      <c r="AH20" s="21" t="s">
        <v>3264</v>
      </c>
    </row>
    <row r="21" spans="1:34" ht="86.4" x14ac:dyDescent="0.3">
      <c r="A21" s="1" t="s">
        <v>1359</v>
      </c>
      <c r="B21" s="1"/>
      <c r="C21" s="19">
        <v>40917.569444444445</v>
      </c>
      <c r="E21" t="s">
        <v>2650</v>
      </c>
      <c r="F21" t="s">
        <v>2651</v>
      </c>
      <c r="G21" t="s">
        <v>190</v>
      </c>
      <c r="H21" t="s">
        <v>2666</v>
      </c>
      <c r="I21" s="26" t="s">
        <v>50</v>
      </c>
      <c r="J21" s="1" t="str">
        <f t="shared" si="0"/>
        <v>precip_KS2 [mm]</v>
      </c>
      <c r="K21" t="s">
        <v>3689</v>
      </c>
      <c r="L21" s="46" t="s">
        <v>4303</v>
      </c>
      <c r="M21" s="26">
        <v>0</v>
      </c>
      <c r="N21" s="1">
        <v>35</v>
      </c>
      <c r="S21" s="1"/>
      <c r="T21" s="1"/>
      <c r="U21" s="1"/>
      <c r="W21">
        <v>20</v>
      </c>
      <c r="X21">
        <v>50</v>
      </c>
      <c r="Y21" s="1" t="s">
        <v>3316</v>
      </c>
      <c r="Z21" s="21" t="s">
        <v>3262</v>
      </c>
      <c r="AA21" s="21" t="s">
        <v>3263</v>
      </c>
      <c r="AB21" s="21" t="s">
        <v>3258</v>
      </c>
      <c r="AH21" s="18" t="s">
        <v>3537</v>
      </c>
    </row>
    <row r="22" spans="1:34" ht="57.6" x14ac:dyDescent="0.3">
      <c r="A22" s="1" t="s">
        <v>1361</v>
      </c>
      <c r="B22" s="1"/>
      <c r="C22" s="19">
        <v>40917.569444444445</v>
      </c>
      <c r="E22" t="s">
        <v>2650</v>
      </c>
      <c r="F22" t="s">
        <v>2651</v>
      </c>
      <c r="G22" t="s">
        <v>1695</v>
      </c>
      <c r="H22" t="s">
        <v>2667</v>
      </c>
      <c r="I22" t="s">
        <v>10</v>
      </c>
      <c r="J22" s="1" t="str">
        <f t="shared" si="0"/>
        <v>airpres_KS2 [hPa]</v>
      </c>
      <c r="K22" t="s">
        <v>3690</v>
      </c>
      <c r="L22" s="46" t="s">
        <v>4303</v>
      </c>
      <c r="M22">
        <v>920</v>
      </c>
      <c r="N22" s="1">
        <v>1050</v>
      </c>
      <c r="Q22" s="1" t="s">
        <v>2661</v>
      </c>
      <c r="W22">
        <v>20</v>
      </c>
      <c r="X22">
        <v>50</v>
      </c>
      <c r="Y22" s="1" t="s">
        <v>3316</v>
      </c>
      <c r="Z22" s="21" t="s">
        <v>3262</v>
      </c>
      <c r="AA22" s="21" t="s">
        <v>3263</v>
      </c>
      <c r="AB22" s="21" t="s">
        <v>3258</v>
      </c>
      <c r="AC22" s="21" t="s">
        <v>4273</v>
      </c>
      <c r="AD22" s="21" t="s">
        <v>3318</v>
      </c>
      <c r="AH22" s="18" t="s">
        <v>3543</v>
      </c>
    </row>
    <row r="23" spans="1:34" x14ac:dyDescent="0.3">
      <c r="A23" t="s">
        <v>2597</v>
      </c>
      <c r="B23">
        <v>0.1</v>
      </c>
      <c r="C23" s="19">
        <v>40917.569444444445</v>
      </c>
      <c r="E23" t="s">
        <v>2650</v>
      </c>
      <c r="F23" t="s">
        <v>2651</v>
      </c>
      <c r="G23" t="s">
        <v>2602</v>
      </c>
      <c r="H23" t="s">
        <v>1668</v>
      </c>
      <c r="I23" s="1" t="s">
        <v>5</v>
      </c>
      <c r="J23" s="1" t="str">
        <f t="shared" si="0"/>
        <v>SM010 [%]</v>
      </c>
      <c r="K23" t="s">
        <v>4249</v>
      </c>
      <c r="L23" s="46" t="s">
        <v>4303</v>
      </c>
      <c r="M23" s="1">
        <v>5</v>
      </c>
      <c r="N23" s="1">
        <v>60</v>
      </c>
      <c r="W23">
        <v>20</v>
      </c>
      <c r="X23">
        <v>50</v>
      </c>
      <c r="Y23" s="1" t="s">
        <v>3316</v>
      </c>
      <c r="Z23" s="21" t="s">
        <v>3262</v>
      </c>
      <c r="AA23" s="21" t="s">
        <v>3263</v>
      </c>
      <c r="AB23" s="21" t="s">
        <v>3258</v>
      </c>
    </row>
    <row r="24" spans="1:34" x14ac:dyDescent="0.3">
      <c r="A24" t="s">
        <v>2598</v>
      </c>
      <c r="B24">
        <v>0.2</v>
      </c>
      <c r="C24" s="19">
        <v>40917.569444444445</v>
      </c>
      <c r="E24" t="s">
        <v>2650</v>
      </c>
      <c r="F24" t="s">
        <v>2651</v>
      </c>
      <c r="G24" t="s">
        <v>2603</v>
      </c>
      <c r="H24" t="s">
        <v>1669</v>
      </c>
      <c r="I24" s="1" t="s">
        <v>5</v>
      </c>
      <c r="J24" s="1" t="str">
        <f t="shared" si="0"/>
        <v>SM020 [%]</v>
      </c>
      <c r="K24" t="s">
        <v>4250</v>
      </c>
      <c r="L24" s="46" t="s">
        <v>4303</v>
      </c>
      <c r="M24" s="1">
        <v>5</v>
      </c>
      <c r="N24" s="1">
        <v>60</v>
      </c>
      <c r="W24">
        <v>20</v>
      </c>
      <c r="X24">
        <v>50</v>
      </c>
      <c r="Y24" s="1" t="s">
        <v>3316</v>
      </c>
      <c r="Z24" s="21" t="s">
        <v>3262</v>
      </c>
      <c r="AA24" s="21" t="s">
        <v>3263</v>
      </c>
      <c r="AB24" s="21" t="s">
        <v>3258</v>
      </c>
    </row>
    <row r="25" spans="1:34" x14ac:dyDescent="0.3">
      <c r="A25" t="s">
        <v>2599</v>
      </c>
      <c r="B25">
        <v>0.3</v>
      </c>
      <c r="C25" s="19">
        <v>40917.569444444445</v>
      </c>
      <c r="E25" t="s">
        <v>2650</v>
      </c>
      <c r="F25" t="s">
        <v>2651</v>
      </c>
      <c r="G25" t="s">
        <v>2604</v>
      </c>
      <c r="H25" t="s">
        <v>1670</v>
      </c>
      <c r="I25" s="1" t="s">
        <v>5</v>
      </c>
      <c r="J25" s="1" t="str">
        <f t="shared" si="0"/>
        <v>SM030 [%]</v>
      </c>
      <c r="K25" t="s">
        <v>4251</v>
      </c>
      <c r="L25" s="46" t="s">
        <v>4303</v>
      </c>
      <c r="M25" s="1">
        <v>5</v>
      </c>
      <c r="N25" s="1">
        <v>60</v>
      </c>
      <c r="W25">
        <v>20</v>
      </c>
      <c r="X25">
        <v>50</v>
      </c>
      <c r="Y25" s="1" t="s">
        <v>3316</v>
      </c>
      <c r="Z25" s="21" t="s">
        <v>3262</v>
      </c>
      <c r="AA25" s="21" t="s">
        <v>3263</v>
      </c>
      <c r="AB25" s="21" t="s">
        <v>3258</v>
      </c>
    </row>
    <row r="26" spans="1:34" x14ac:dyDescent="0.3">
      <c r="A26" t="s">
        <v>2600</v>
      </c>
      <c r="B26">
        <v>0.4</v>
      </c>
      <c r="C26" s="19">
        <v>40917.569444444445</v>
      </c>
      <c r="E26" t="s">
        <v>2650</v>
      </c>
      <c r="F26" t="s">
        <v>2651</v>
      </c>
      <c r="G26" t="s">
        <v>2605</v>
      </c>
      <c r="H26" t="s">
        <v>3397</v>
      </c>
      <c r="I26" s="1" t="s">
        <v>5</v>
      </c>
      <c r="J26" s="1" t="str">
        <f t="shared" si="0"/>
        <v>SM040 [%]</v>
      </c>
      <c r="K26" t="s">
        <v>4252</v>
      </c>
      <c r="L26" s="46" t="s">
        <v>4303</v>
      </c>
      <c r="M26" s="1">
        <v>5</v>
      </c>
      <c r="N26" s="1">
        <v>60</v>
      </c>
      <c r="W26">
        <v>20</v>
      </c>
      <c r="X26">
        <v>50</v>
      </c>
      <c r="Y26" s="1" t="s">
        <v>3316</v>
      </c>
      <c r="Z26" s="21" t="s">
        <v>3262</v>
      </c>
      <c r="AA26" s="21" t="s">
        <v>3263</v>
      </c>
      <c r="AB26" s="21" t="s">
        <v>3258</v>
      </c>
    </row>
    <row r="27" spans="1:34" x14ac:dyDescent="0.3">
      <c r="A27" t="s">
        <v>2601</v>
      </c>
      <c r="B27">
        <v>0.5</v>
      </c>
      <c r="C27" s="19">
        <v>40917.569444444445</v>
      </c>
      <c r="E27" t="s">
        <v>2650</v>
      </c>
      <c r="F27" t="s">
        <v>2651</v>
      </c>
      <c r="G27" t="s">
        <v>2663</v>
      </c>
      <c r="H27" t="s">
        <v>1671</v>
      </c>
      <c r="I27" s="1" t="s">
        <v>5</v>
      </c>
      <c r="J27" s="1" t="str">
        <f t="shared" si="0"/>
        <v>SM050 [%]</v>
      </c>
      <c r="K27" t="s">
        <v>4253</v>
      </c>
      <c r="L27" s="46" t="s">
        <v>4303</v>
      </c>
      <c r="M27" s="1">
        <v>5</v>
      </c>
      <c r="N27" s="1">
        <v>60</v>
      </c>
      <c r="W27">
        <v>20</v>
      </c>
      <c r="X27">
        <v>50</v>
      </c>
      <c r="Y27" s="1" t="s">
        <v>3316</v>
      </c>
      <c r="Z27" s="21" t="s">
        <v>3262</v>
      </c>
      <c r="AA27" s="21" t="s">
        <v>3263</v>
      </c>
      <c r="AB27" s="21" t="s">
        <v>3258</v>
      </c>
    </row>
    <row r="28" spans="1:34" ht="40.200000000000003" x14ac:dyDescent="0.3">
      <c r="A28" t="s">
        <v>2639</v>
      </c>
      <c r="C28" s="19">
        <v>40917.569444444445</v>
      </c>
      <c r="E28" t="s">
        <v>2650</v>
      </c>
      <c r="F28" t="s">
        <v>2651</v>
      </c>
      <c r="G28" t="s">
        <v>1811</v>
      </c>
      <c r="H28" t="s">
        <v>3635</v>
      </c>
      <c r="I28" s="1" t="s">
        <v>434</v>
      </c>
      <c r="J28" s="1" t="str">
        <f t="shared" si="0"/>
        <v>WS [m/s]</v>
      </c>
      <c r="K28" t="s">
        <v>3691</v>
      </c>
      <c r="L28" s="46" t="s">
        <v>4303</v>
      </c>
      <c r="M28" s="1">
        <v>0</v>
      </c>
      <c r="N28" s="1">
        <v>60</v>
      </c>
      <c r="W28">
        <v>20</v>
      </c>
      <c r="X28">
        <v>50</v>
      </c>
      <c r="Y28" s="1" t="s">
        <v>3316</v>
      </c>
      <c r="Z28" s="21" t="s">
        <v>3262</v>
      </c>
      <c r="AA28" s="21" t="s">
        <v>3263</v>
      </c>
      <c r="AB28" s="21" t="s">
        <v>3258</v>
      </c>
      <c r="AC28" s="21" t="s">
        <v>3637</v>
      </c>
    </row>
    <row r="29" spans="1:34" ht="40.200000000000003" x14ac:dyDescent="0.3">
      <c r="A29" t="s">
        <v>2640</v>
      </c>
      <c r="C29" s="19">
        <v>40917.569444444445</v>
      </c>
      <c r="E29" t="s">
        <v>2650</v>
      </c>
      <c r="F29" t="s">
        <v>2651</v>
      </c>
      <c r="G29" t="s">
        <v>1812</v>
      </c>
      <c r="H29" t="s">
        <v>3474</v>
      </c>
      <c r="I29" s="26" t="s">
        <v>411</v>
      </c>
      <c r="J29" s="26" t="str">
        <f t="shared" si="0"/>
        <v>WD [deg]</v>
      </c>
      <c r="K29" t="s">
        <v>4243</v>
      </c>
      <c r="L29" s="46" t="s">
        <v>4303</v>
      </c>
      <c r="M29" s="26">
        <v>0</v>
      </c>
      <c r="N29" s="26">
        <v>360</v>
      </c>
      <c r="W29">
        <v>20</v>
      </c>
      <c r="X29">
        <v>50</v>
      </c>
      <c r="Y29" s="1" t="s">
        <v>3316</v>
      </c>
      <c r="Z29" s="21" t="s">
        <v>3262</v>
      </c>
      <c r="AA29" s="21" t="s">
        <v>3263</v>
      </c>
      <c r="AB29" s="21" t="s">
        <v>3258</v>
      </c>
      <c r="AC29" s="21" t="s">
        <v>3637</v>
      </c>
    </row>
    <row r="30" spans="1:34" x14ac:dyDescent="0.3">
      <c r="A30" t="s">
        <v>2641</v>
      </c>
      <c r="C30" s="19">
        <v>40917.569444444445</v>
      </c>
      <c r="E30" t="s">
        <v>2650</v>
      </c>
      <c r="F30" t="s">
        <v>2651</v>
      </c>
      <c r="G30" t="s">
        <v>1813</v>
      </c>
      <c r="H30" t="s">
        <v>3636</v>
      </c>
      <c r="I30" s="26" t="s">
        <v>411</v>
      </c>
      <c r="J30" s="26" t="str">
        <f t="shared" si="0"/>
        <v>WD_std [deg]</v>
      </c>
      <c r="K30" t="s">
        <v>4244</v>
      </c>
      <c r="L30" s="46" t="s">
        <v>4303</v>
      </c>
      <c r="Y30" s="1" t="s">
        <v>3316</v>
      </c>
      <c r="Z30" s="21" t="s">
        <v>3262</v>
      </c>
      <c r="AA30" s="21" t="s">
        <v>3263</v>
      </c>
      <c r="AB30" s="21" t="s">
        <v>3258</v>
      </c>
    </row>
    <row r="31" spans="1:34" ht="40.200000000000003" x14ac:dyDescent="0.3">
      <c r="A31" t="s">
        <v>2642</v>
      </c>
      <c r="C31" s="19">
        <v>40917.569444444445</v>
      </c>
      <c r="E31" t="s">
        <v>2650</v>
      </c>
      <c r="F31" t="s">
        <v>2651</v>
      </c>
      <c r="G31" t="s">
        <v>152</v>
      </c>
      <c r="H31" t="s">
        <v>1818</v>
      </c>
      <c r="I31" s="1" t="s">
        <v>15</v>
      </c>
      <c r="J31" s="26" t="str">
        <f t="shared" si="0"/>
        <v>TSon [degC]</v>
      </c>
      <c r="K31" t="s">
        <v>4265</v>
      </c>
      <c r="L31" s="46" t="s">
        <v>4303</v>
      </c>
      <c r="M31" s="1">
        <v>-35</v>
      </c>
      <c r="N31" s="1">
        <v>50</v>
      </c>
      <c r="O31" s="1"/>
      <c r="P31" s="1"/>
      <c r="Q31" s="1"/>
      <c r="R31" s="1"/>
      <c r="S31" s="1"/>
      <c r="T31" s="1"/>
      <c r="U31" s="1"/>
      <c r="Y31" s="1" t="s">
        <v>3316</v>
      </c>
      <c r="Z31" s="21" t="s">
        <v>3262</v>
      </c>
      <c r="AA31" s="21" t="s">
        <v>3263</v>
      </c>
      <c r="AB31" s="21" t="s">
        <v>3258</v>
      </c>
      <c r="AC31" s="21" t="s">
        <v>3637</v>
      </c>
    </row>
    <row r="32" spans="1:34" x14ac:dyDescent="0.3">
      <c r="A32" t="s">
        <v>2643</v>
      </c>
      <c r="C32" s="19">
        <v>40917.569444444445</v>
      </c>
      <c r="E32" t="s">
        <v>2650</v>
      </c>
      <c r="F32" t="s">
        <v>2651</v>
      </c>
      <c r="G32" t="s">
        <v>1815</v>
      </c>
      <c r="H32" t="s">
        <v>1819</v>
      </c>
      <c r="J32" s="26" t="str">
        <f t="shared" si="0"/>
        <v>err1 []</v>
      </c>
      <c r="K32" t="s">
        <v>4269</v>
      </c>
      <c r="L32" s="46" t="s">
        <v>4303</v>
      </c>
      <c r="Y32" s="1" t="s">
        <v>3316</v>
      </c>
      <c r="Z32" s="21" t="s">
        <v>3262</v>
      </c>
      <c r="AA32" s="21" t="s">
        <v>3263</v>
      </c>
      <c r="AB32" s="21" t="s">
        <v>3258</v>
      </c>
    </row>
    <row r="33" spans="1:34" x14ac:dyDescent="0.3">
      <c r="A33" t="s">
        <v>2644</v>
      </c>
      <c r="C33" s="19">
        <v>40917.569444444445</v>
      </c>
      <c r="E33" t="s">
        <v>2650</v>
      </c>
      <c r="F33" t="s">
        <v>2651</v>
      </c>
      <c r="G33" t="s">
        <v>1816</v>
      </c>
      <c r="H33" t="s">
        <v>1820</v>
      </c>
      <c r="J33" s="26" t="str">
        <f t="shared" si="0"/>
        <v>err2 []</v>
      </c>
      <c r="K33" t="s">
        <v>4270</v>
      </c>
      <c r="L33" s="46" t="s">
        <v>4303</v>
      </c>
      <c r="Y33" s="1" t="s">
        <v>3316</v>
      </c>
      <c r="Z33" s="21" t="s">
        <v>3262</v>
      </c>
      <c r="AA33" s="21" t="s">
        <v>3263</v>
      </c>
      <c r="AB33" s="21" t="s">
        <v>3258</v>
      </c>
    </row>
    <row r="34" spans="1:34" x14ac:dyDescent="0.3">
      <c r="A34" t="s">
        <v>2645</v>
      </c>
      <c r="C34" s="19">
        <v>40917.569444444445</v>
      </c>
      <c r="E34" t="s">
        <v>2650</v>
      </c>
      <c r="F34" t="s">
        <v>2651</v>
      </c>
      <c r="G34" t="s">
        <v>1646</v>
      </c>
      <c r="H34" t="s">
        <v>1821</v>
      </c>
      <c r="J34" s="26" t="str">
        <f t="shared" si="0"/>
        <v>heatingwind []</v>
      </c>
      <c r="K34" t="s">
        <v>4268</v>
      </c>
      <c r="L34" s="46" t="s">
        <v>4303</v>
      </c>
      <c r="Y34" s="1" t="s">
        <v>3316</v>
      </c>
      <c r="Z34" s="21" t="s">
        <v>3262</v>
      </c>
      <c r="AA34" s="21" t="s">
        <v>3263</v>
      </c>
      <c r="AB34" s="21" t="s">
        <v>3258</v>
      </c>
    </row>
    <row r="35" spans="1:34" x14ac:dyDescent="0.3">
      <c r="A35" s="1" t="s">
        <v>2647</v>
      </c>
      <c r="B35" s="1"/>
      <c r="C35" s="19">
        <v>41102.611111111109</v>
      </c>
      <c r="E35" t="s">
        <v>2650</v>
      </c>
      <c r="F35" t="s">
        <v>2651</v>
      </c>
      <c r="G35" t="s">
        <v>164</v>
      </c>
      <c r="H35" t="s">
        <v>2668</v>
      </c>
      <c r="I35" t="s">
        <v>160</v>
      </c>
      <c r="J35" s="26" t="str">
        <f t="shared" si="0"/>
        <v>KS2_Voltage [V]</v>
      </c>
      <c r="K35" t="s">
        <v>4266</v>
      </c>
      <c r="L35" s="46" t="s">
        <v>4303</v>
      </c>
      <c r="M35" s="1">
        <v>11</v>
      </c>
      <c r="N35" s="1">
        <v>14</v>
      </c>
      <c r="Y35" s="1" t="s">
        <v>3316</v>
      </c>
      <c r="Z35" s="21" t="s">
        <v>3262</v>
      </c>
      <c r="AA35" s="21" t="s">
        <v>3263</v>
      </c>
      <c r="AB35" s="21" t="s">
        <v>3258</v>
      </c>
      <c r="AH35" t="s">
        <v>3393</v>
      </c>
    </row>
    <row r="36" spans="1:34" x14ac:dyDescent="0.3">
      <c r="A36" s="1" t="s">
        <v>2646</v>
      </c>
      <c r="B36" s="1"/>
      <c r="C36" s="19">
        <v>41102.611111111109</v>
      </c>
      <c r="E36" t="s">
        <v>2650</v>
      </c>
      <c r="F36" t="s">
        <v>2651</v>
      </c>
      <c r="G36" t="s">
        <v>155</v>
      </c>
      <c r="H36" t="s">
        <v>2669</v>
      </c>
      <c r="I36" s="1" t="s">
        <v>15</v>
      </c>
      <c r="J36" s="26" t="str">
        <f t="shared" si="0"/>
        <v>KS2_Ptemp [degC]</v>
      </c>
      <c r="K36" t="s">
        <v>4267</v>
      </c>
      <c r="L36" s="46" t="s">
        <v>4303</v>
      </c>
      <c r="M36" s="1">
        <v>-20</v>
      </c>
      <c r="N36" s="1">
        <v>60</v>
      </c>
      <c r="O36" s="1"/>
      <c r="P36" s="1"/>
      <c r="Q36" s="1"/>
      <c r="R36" s="1"/>
      <c r="S36" s="1"/>
      <c r="T36" s="1"/>
      <c r="U36" s="1"/>
      <c r="Y36" s="1" t="s">
        <v>3316</v>
      </c>
      <c r="Z36" s="21" t="s">
        <v>3262</v>
      </c>
      <c r="AA36" s="21" t="s">
        <v>3263</v>
      </c>
      <c r="AB36" s="21" t="s">
        <v>3258</v>
      </c>
    </row>
    <row r="37" spans="1:34" x14ac:dyDescent="0.3">
      <c r="A37" s="1" t="s">
        <v>371</v>
      </c>
      <c r="B37" s="1"/>
      <c r="C37" s="19">
        <v>40917.569444444445</v>
      </c>
      <c r="E37" t="s">
        <v>2650</v>
      </c>
      <c r="F37" t="s">
        <v>2651</v>
      </c>
      <c r="G37" t="s">
        <v>1340</v>
      </c>
      <c r="H37" t="s">
        <v>1340</v>
      </c>
      <c r="I37" t="s">
        <v>5</v>
      </c>
      <c r="J37" s="26" t="str">
        <f t="shared" si="0"/>
        <v>Heating_CNR4 [%]</v>
      </c>
      <c r="K37" t="s">
        <v>4248</v>
      </c>
      <c r="L37" s="46" t="s">
        <v>4303</v>
      </c>
      <c r="Y37" s="1" t="s">
        <v>3316</v>
      </c>
      <c r="Z37" s="21" t="s">
        <v>3262</v>
      </c>
      <c r="AA37" s="21" t="s">
        <v>3263</v>
      </c>
      <c r="AB37" s="21" t="s">
        <v>3258</v>
      </c>
    </row>
    <row r="38" spans="1:34" ht="40.200000000000003" x14ac:dyDescent="0.3">
      <c r="A38" t="s">
        <v>3536</v>
      </c>
      <c r="C38" s="19">
        <v>40917.569444444445</v>
      </c>
      <c r="D38" s="19">
        <v>41066.493055555555</v>
      </c>
      <c r="E38" t="s">
        <v>2650</v>
      </c>
      <c r="F38" t="s">
        <v>3526</v>
      </c>
      <c r="G38" t="s">
        <v>3510</v>
      </c>
      <c r="H38" t="s">
        <v>3510</v>
      </c>
      <c r="I38" s="1" t="s">
        <v>434</v>
      </c>
      <c r="J38" s="1" t="str">
        <f t="shared" si="0"/>
        <v>windspeed_x [m/s]</v>
      </c>
      <c r="K38" t="s">
        <v>4241</v>
      </c>
      <c r="L38" s="46" t="s">
        <v>4303</v>
      </c>
      <c r="M38" s="3">
        <v>-50</v>
      </c>
      <c r="N38" s="3">
        <v>50</v>
      </c>
      <c r="Y38" s="1" t="s">
        <v>3316</v>
      </c>
      <c r="Z38" s="21" t="s">
        <v>3262</v>
      </c>
      <c r="AA38" s="21" t="s">
        <v>3263</v>
      </c>
      <c r="AB38" s="21" t="s">
        <v>3258</v>
      </c>
      <c r="AC38" s="21" t="s">
        <v>3637</v>
      </c>
    </row>
    <row r="39" spans="1:34" ht="40.200000000000003" x14ac:dyDescent="0.3">
      <c r="A39" t="s">
        <v>3535</v>
      </c>
      <c r="C39" s="19">
        <v>40917.569444444445</v>
      </c>
      <c r="D39" s="19">
        <v>41066.493055555555</v>
      </c>
      <c r="E39" t="s">
        <v>2650</v>
      </c>
      <c r="F39" t="s">
        <v>3526</v>
      </c>
      <c r="G39" t="s">
        <v>3509</v>
      </c>
      <c r="H39" t="s">
        <v>3509</v>
      </c>
      <c r="I39" s="1" t="s">
        <v>434</v>
      </c>
      <c r="J39" s="1" t="str">
        <f t="shared" si="0"/>
        <v>windspeed_y [m/s]</v>
      </c>
      <c r="K39" t="s">
        <v>4242</v>
      </c>
      <c r="L39" s="46" t="s">
        <v>4303</v>
      </c>
      <c r="M39" s="3">
        <v>-50</v>
      </c>
      <c r="N39" s="3">
        <v>50</v>
      </c>
      <c r="Y39" s="1" t="s">
        <v>3316</v>
      </c>
      <c r="Z39" s="21" t="s">
        <v>3262</v>
      </c>
      <c r="AA39" s="21" t="s">
        <v>3263</v>
      </c>
      <c r="AB39" s="21" t="s">
        <v>3258</v>
      </c>
      <c r="AC39" s="21" t="s">
        <v>3637</v>
      </c>
    </row>
    <row r="40" spans="1:34" x14ac:dyDescent="0.3">
      <c r="A40" s="26" t="s">
        <v>3527</v>
      </c>
      <c r="B40" s="26"/>
      <c r="C40" s="19">
        <v>40917.569444444445</v>
      </c>
      <c r="D40" s="19">
        <v>41036.347222222219</v>
      </c>
      <c r="E40" t="s">
        <v>2650</v>
      </c>
      <c r="F40" t="s">
        <v>3526</v>
      </c>
      <c r="G40" t="s">
        <v>3528</v>
      </c>
      <c r="H40" t="s">
        <v>3528</v>
      </c>
      <c r="I40" s="1"/>
      <c r="J40" s="1" t="str">
        <f t="shared" si="0"/>
        <v>status_value_hex []</v>
      </c>
      <c r="L40" s="46"/>
      <c r="M40" s="1"/>
      <c r="N40" s="1"/>
      <c r="W40"/>
      <c r="X40"/>
      <c r="Y40" s="1" t="s">
        <v>3316</v>
      </c>
      <c r="Z40" s="21" t="s">
        <v>3262</v>
      </c>
      <c r="AA40" s="21" t="s">
        <v>3263</v>
      </c>
      <c r="AB40" s="21" t="s">
        <v>3258</v>
      </c>
    </row>
    <row r="41" spans="1:34" x14ac:dyDescent="0.3">
      <c r="A41" s="26" t="s">
        <v>3529</v>
      </c>
      <c r="B41" s="26"/>
      <c r="C41" s="19">
        <v>40917.569444444445</v>
      </c>
      <c r="D41" s="19">
        <v>41036.347222222219</v>
      </c>
      <c r="E41" t="s">
        <v>2650</v>
      </c>
      <c r="F41" t="s">
        <v>3526</v>
      </c>
      <c r="G41" t="s">
        <v>3530</v>
      </c>
      <c r="H41" t="s">
        <v>3530</v>
      </c>
      <c r="I41" s="1"/>
      <c r="J41" s="1" t="str">
        <f t="shared" si="0"/>
        <v>checksum_hex []</v>
      </c>
      <c r="L41" s="46"/>
      <c r="M41" s="1"/>
      <c r="N41" s="1"/>
      <c r="Y41" s="1"/>
      <c r="Z41" s="21" t="s">
        <v>3262</v>
      </c>
      <c r="AA41" s="21" t="s">
        <v>3263</v>
      </c>
      <c r="AB41" s="21" t="s">
        <v>3258</v>
      </c>
    </row>
    <row r="42" spans="1:34" x14ac:dyDescent="0.3">
      <c r="A42" t="s">
        <v>3517</v>
      </c>
      <c r="C42" s="19">
        <v>41060.604166666664</v>
      </c>
      <c r="D42" s="19">
        <v>41066.493055555555</v>
      </c>
      <c r="E42" t="s">
        <v>2650</v>
      </c>
      <c r="F42" t="s">
        <v>3526</v>
      </c>
      <c r="G42" t="s">
        <v>3531</v>
      </c>
      <c r="H42" t="s">
        <v>3531</v>
      </c>
      <c r="J42" s="26" t="str">
        <f t="shared" si="0"/>
        <v>Heating_2D_Sonic []</v>
      </c>
      <c r="K42" t="s">
        <v>4271</v>
      </c>
      <c r="L42" s="46" t="s">
        <v>4303</v>
      </c>
      <c r="Y42" s="1" t="s">
        <v>3316</v>
      </c>
      <c r="Z42" s="21" t="s">
        <v>3262</v>
      </c>
      <c r="AA42" s="21" t="s">
        <v>3263</v>
      </c>
      <c r="AB42" s="21" t="s">
        <v>3258</v>
      </c>
    </row>
    <row r="43" spans="1:34" ht="28.8" x14ac:dyDescent="0.3">
      <c r="A43" s="18" t="s">
        <v>2471</v>
      </c>
      <c r="B43" s="18"/>
      <c r="E43" t="s">
        <v>2650</v>
      </c>
      <c r="F43" t="s">
        <v>3526</v>
      </c>
      <c r="H43" t="s">
        <v>1710</v>
      </c>
      <c r="I43" t="s">
        <v>130</v>
      </c>
      <c r="J43" s="26" t="str">
        <f t="shared" ref="J43:J56" si="1">CONCATENATE(H43," [",I43,"]")</f>
        <v>Rn [W/m**2]</v>
      </c>
      <c r="K43" t="s">
        <v>3675</v>
      </c>
      <c r="L43" s="46" t="s">
        <v>4303</v>
      </c>
      <c r="M43">
        <v>-500</v>
      </c>
      <c r="N43">
        <v>1200</v>
      </c>
      <c r="Q43" t="s">
        <v>3323</v>
      </c>
      <c r="W43">
        <v>20</v>
      </c>
      <c r="X43">
        <v>50</v>
      </c>
      <c r="Y43" s="1" t="s">
        <v>3316</v>
      </c>
      <c r="Z43" s="21" t="s">
        <v>3262</v>
      </c>
      <c r="AA43" s="21" t="s">
        <v>3263</v>
      </c>
      <c r="AB43" s="21" t="s">
        <v>3258</v>
      </c>
      <c r="AC43" s="1" t="s">
        <v>3633</v>
      </c>
    </row>
    <row r="44" spans="1:34" x14ac:dyDescent="0.3">
      <c r="A44" s="18" t="s">
        <v>2492</v>
      </c>
      <c r="B44" s="18"/>
      <c r="E44" t="s">
        <v>2650</v>
      </c>
      <c r="F44" t="s">
        <v>3526</v>
      </c>
      <c r="H44" t="s">
        <v>1708</v>
      </c>
      <c r="I44" t="s">
        <v>130</v>
      </c>
      <c r="J44" s="26" t="str">
        <f t="shared" si="1"/>
        <v>TDR [W/m**2]</v>
      </c>
      <c r="K44" t="s">
        <v>3676</v>
      </c>
      <c r="L44" s="46" t="s">
        <v>4303</v>
      </c>
      <c r="Q44" t="s">
        <v>3266</v>
      </c>
      <c r="W44">
        <v>20</v>
      </c>
      <c r="X44">
        <v>50</v>
      </c>
      <c r="Y44" s="1" t="s">
        <v>3316</v>
      </c>
      <c r="Z44" s="21" t="s">
        <v>3262</v>
      </c>
      <c r="AA44" s="21" t="s">
        <v>3263</v>
      </c>
      <c r="AB44" s="21" t="s">
        <v>3258</v>
      </c>
      <c r="AC44" s="1" t="s">
        <v>3633</v>
      </c>
    </row>
    <row r="45" spans="1:34" x14ac:dyDescent="0.3">
      <c r="A45" s="18" t="s">
        <v>2493</v>
      </c>
      <c r="B45" s="18"/>
      <c r="E45" t="s">
        <v>2650</v>
      </c>
      <c r="F45" t="s">
        <v>3526</v>
      </c>
      <c r="H45" t="s">
        <v>1709</v>
      </c>
      <c r="I45" t="s">
        <v>130</v>
      </c>
      <c r="J45" s="26" t="str">
        <f t="shared" si="1"/>
        <v>TUR [W/m**2]</v>
      </c>
      <c r="K45" t="s">
        <v>3677</v>
      </c>
      <c r="L45" s="46" t="s">
        <v>4303</v>
      </c>
      <c r="Q45" t="s">
        <v>3267</v>
      </c>
      <c r="W45">
        <v>20</v>
      </c>
      <c r="X45">
        <v>50</v>
      </c>
      <c r="Y45" s="1" t="s">
        <v>3316</v>
      </c>
      <c r="Z45" s="21" t="s">
        <v>3262</v>
      </c>
      <c r="AA45" s="21" t="s">
        <v>3263</v>
      </c>
      <c r="AB45" s="21" t="s">
        <v>3258</v>
      </c>
      <c r="AC45" s="1" t="s">
        <v>3633</v>
      </c>
    </row>
    <row r="46" spans="1:34" x14ac:dyDescent="0.3">
      <c r="A46" s="18" t="s">
        <v>2494</v>
      </c>
      <c r="B46" s="18"/>
      <c r="E46" t="s">
        <v>2650</v>
      </c>
      <c r="F46" t="s">
        <v>3526</v>
      </c>
      <c r="H46" t="s">
        <v>1711</v>
      </c>
      <c r="I46" t="s">
        <v>5</v>
      </c>
      <c r="J46" s="26" t="str">
        <f t="shared" si="1"/>
        <v>Albedo [%]</v>
      </c>
      <c r="K46" t="s">
        <v>3674</v>
      </c>
      <c r="L46" s="46" t="s">
        <v>4303</v>
      </c>
      <c r="Q46" t="s">
        <v>3306</v>
      </c>
      <c r="Y46" s="1" t="s">
        <v>3316</v>
      </c>
      <c r="Z46" s="21" t="s">
        <v>3262</v>
      </c>
      <c r="AA46" s="21" t="s">
        <v>3263</v>
      </c>
      <c r="AB46" s="21" t="s">
        <v>3258</v>
      </c>
      <c r="AC46" s="1" t="s">
        <v>3633</v>
      </c>
    </row>
    <row r="47" spans="1:34" x14ac:dyDescent="0.3">
      <c r="A47" s="18" t="s">
        <v>1828</v>
      </c>
      <c r="B47" s="18"/>
      <c r="E47" t="s">
        <v>2650</v>
      </c>
      <c r="F47" t="s">
        <v>3526</v>
      </c>
      <c r="H47" t="s">
        <v>1712</v>
      </c>
      <c r="I47" t="s">
        <v>15</v>
      </c>
      <c r="J47" s="26" t="str">
        <f t="shared" si="1"/>
        <v>Trad_pyr [degC]</v>
      </c>
      <c r="K47" t="s">
        <v>3678</v>
      </c>
      <c r="L47" s="46" t="s">
        <v>4303</v>
      </c>
      <c r="M47" s="1">
        <v>-35</v>
      </c>
      <c r="N47" s="1">
        <v>50</v>
      </c>
      <c r="Q47" t="s">
        <v>169</v>
      </c>
      <c r="W47">
        <v>20</v>
      </c>
      <c r="X47">
        <v>50</v>
      </c>
      <c r="Y47" s="1" t="s">
        <v>3316</v>
      </c>
      <c r="Z47" s="21" t="s">
        <v>3262</v>
      </c>
      <c r="AA47" s="21" t="s">
        <v>3263</v>
      </c>
      <c r="AB47" s="21" t="s">
        <v>3258</v>
      </c>
      <c r="AC47" s="1" t="s">
        <v>3633</v>
      </c>
    </row>
    <row r="48" spans="1:34" x14ac:dyDescent="0.3">
      <c r="A48" s="18" t="s">
        <v>3310</v>
      </c>
      <c r="B48" s="18"/>
      <c r="E48" t="s">
        <v>2650</v>
      </c>
      <c r="F48" t="s">
        <v>3526</v>
      </c>
      <c r="H48" t="s">
        <v>3324</v>
      </c>
      <c r="I48" t="s">
        <v>15</v>
      </c>
      <c r="J48" s="26" t="str">
        <f t="shared" si="1"/>
        <v>Tdew [degC]</v>
      </c>
      <c r="K48" t="s">
        <v>3679</v>
      </c>
      <c r="L48" s="46" t="s">
        <v>4303</v>
      </c>
      <c r="Q48" t="s">
        <v>3333</v>
      </c>
      <c r="W48">
        <v>20</v>
      </c>
      <c r="X48">
        <v>50</v>
      </c>
      <c r="Y48" s="1" t="s">
        <v>3316</v>
      </c>
      <c r="Z48" s="21" t="s">
        <v>3262</v>
      </c>
      <c r="AA48" s="21" t="s">
        <v>3263</v>
      </c>
      <c r="AB48" s="21" t="s">
        <v>3258</v>
      </c>
      <c r="AC48" s="1" t="s">
        <v>3633</v>
      </c>
    </row>
    <row r="49" spans="1:30" x14ac:dyDescent="0.3">
      <c r="A49" s="18" t="s">
        <v>3311</v>
      </c>
      <c r="B49" s="18"/>
      <c r="E49" t="s">
        <v>2650</v>
      </c>
      <c r="F49" t="s">
        <v>3526</v>
      </c>
      <c r="H49" t="s">
        <v>3325</v>
      </c>
      <c r="I49" t="s">
        <v>456</v>
      </c>
      <c r="J49" s="26" t="str">
        <f t="shared" si="1"/>
        <v>sh [g/kg]</v>
      </c>
      <c r="K49" t="s">
        <v>3680</v>
      </c>
      <c r="L49" s="46" t="s">
        <v>4303</v>
      </c>
      <c r="Q49" t="s">
        <v>3334</v>
      </c>
      <c r="W49">
        <v>20</v>
      </c>
      <c r="X49">
        <v>50</v>
      </c>
      <c r="Y49" s="1" t="s">
        <v>3316</v>
      </c>
      <c r="Z49" s="21" t="s">
        <v>3262</v>
      </c>
      <c r="AA49" s="21" t="s">
        <v>3263</v>
      </c>
      <c r="AB49" s="21" t="s">
        <v>3258</v>
      </c>
      <c r="AC49" s="1" t="s">
        <v>3633</v>
      </c>
    </row>
    <row r="50" spans="1:30" x14ac:dyDescent="0.3">
      <c r="A50" s="18" t="s">
        <v>3312</v>
      </c>
      <c r="B50" s="18"/>
      <c r="E50" t="s">
        <v>2650</v>
      </c>
      <c r="F50" t="s">
        <v>3526</v>
      </c>
      <c r="H50" t="s">
        <v>3473</v>
      </c>
      <c r="I50" t="s">
        <v>10</v>
      </c>
      <c r="J50" s="26" t="str">
        <f t="shared" si="1"/>
        <v>VPmax [hPa]</v>
      </c>
      <c r="K50" t="s">
        <v>4247</v>
      </c>
      <c r="L50" s="46" t="s">
        <v>4303</v>
      </c>
      <c r="Q50" t="s">
        <v>2664</v>
      </c>
      <c r="W50">
        <v>20</v>
      </c>
      <c r="X50">
        <v>50</v>
      </c>
      <c r="Y50" s="1" t="s">
        <v>3316</v>
      </c>
      <c r="Z50" s="21" t="s">
        <v>3262</v>
      </c>
      <c r="AA50" s="21" t="s">
        <v>3263</v>
      </c>
      <c r="AB50" s="21" t="s">
        <v>3258</v>
      </c>
      <c r="AC50" s="1" t="s">
        <v>3633</v>
      </c>
    </row>
    <row r="51" spans="1:30" x14ac:dyDescent="0.3">
      <c r="A51" s="1" t="s">
        <v>1376</v>
      </c>
      <c r="B51" s="1"/>
      <c r="E51" t="s">
        <v>2650</v>
      </c>
      <c r="F51" t="s">
        <v>3526</v>
      </c>
      <c r="H51" t="s">
        <v>3330</v>
      </c>
      <c r="I51" t="s">
        <v>10</v>
      </c>
      <c r="J51" s="26" t="str">
        <f t="shared" si="1"/>
        <v>VPact [hPa]</v>
      </c>
      <c r="K51" t="s">
        <v>4245</v>
      </c>
      <c r="L51" s="46" t="s">
        <v>4303</v>
      </c>
      <c r="Q51" t="s">
        <v>3333</v>
      </c>
      <c r="W51">
        <v>20</v>
      </c>
      <c r="X51">
        <v>50</v>
      </c>
      <c r="Y51" s="1" t="s">
        <v>3316</v>
      </c>
      <c r="Z51" s="21" t="s">
        <v>3262</v>
      </c>
      <c r="AA51" s="21" t="s">
        <v>3263</v>
      </c>
      <c r="AB51" s="21" t="s">
        <v>3258</v>
      </c>
      <c r="AC51" s="1" t="s">
        <v>3633</v>
      </c>
    </row>
    <row r="52" spans="1:30" x14ac:dyDescent="0.3">
      <c r="A52" s="1" t="s">
        <v>1377</v>
      </c>
      <c r="B52" s="1"/>
      <c r="E52" t="s">
        <v>2650</v>
      </c>
      <c r="F52" t="s">
        <v>3526</v>
      </c>
      <c r="H52" t="s">
        <v>3331</v>
      </c>
      <c r="I52" t="s">
        <v>10</v>
      </c>
      <c r="J52" s="26" t="str">
        <f t="shared" si="1"/>
        <v>VPdef [hPa]</v>
      </c>
      <c r="K52" t="s">
        <v>4246</v>
      </c>
      <c r="L52" s="46" t="s">
        <v>4303</v>
      </c>
      <c r="Q52" t="s">
        <v>3333</v>
      </c>
      <c r="W52">
        <v>20</v>
      </c>
      <c r="X52">
        <v>50</v>
      </c>
      <c r="Y52" s="1" t="s">
        <v>3316</v>
      </c>
      <c r="Z52" s="21" t="s">
        <v>3262</v>
      </c>
      <c r="AA52" s="21" t="s">
        <v>3263</v>
      </c>
      <c r="AB52" s="21" t="s">
        <v>3258</v>
      </c>
      <c r="AC52" s="1" t="s">
        <v>3633</v>
      </c>
    </row>
    <row r="53" spans="1:30" x14ac:dyDescent="0.3">
      <c r="A53" s="1" t="s">
        <v>1378</v>
      </c>
      <c r="B53" s="1"/>
      <c r="E53" t="s">
        <v>2650</v>
      </c>
      <c r="F53" t="s">
        <v>3526</v>
      </c>
      <c r="H53" t="s">
        <v>3327</v>
      </c>
      <c r="I53" t="s">
        <v>449</v>
      </c>
      <c r="J53" s="26" t="str">
        <f t="shared" si="1"/>
        <v>Tpot [K]</v>
      </c>
      <c r="K53" t="s">
        <v>4279</v>
      </c>
      <c r="L53" s="46" t="s">
        <v>4303</v>
      </c>
      <c r="Q53" t="s">
        <v>3335</v>
      </c>
      <c r="W53">
        <v>20</v>
      </c>
      <c r="X53">
        <v>50</v>
      </c>
      <c r="Y53" s="1" t="s">
        <v>3316</v>
      </c>
      <c r="Z53" s="21" t="s">
        <v>3262</v>
      </c>
      <c r="AA53" s="21" t="s">
        <v>3263</v>
      </c>
      <c r="AB53" s="21" t="s">
        <v>3258</v>
      </c>
      <c r="AC53" s="1" t="s">
        <v>3633</v>
      </c>
    </row>
    <row r="54" spans="1:30" x14ac:dyDescent="0.3">
      <c r="A54" s="1" t="s">
        <v>1379</v>
      </c>
      <c r="B54" s="1"/>
      <c r="E54" t="s">
        <v>2650</v>
      </c>
      <c r="F54" t="s">
        <v>3526</v>
      </c>
      <c r="H54" t="s">
        <v>3328</v>
      </c>
      <c r="I54" t="s">
        <v>141</v>
      </c>
      <c r="J54" s="26" t="str">
        <f t="shared" si="1"/>
        <v>H2Oc [mmol/mol]</v>
      </c>
      <c r="K54" t="s">
        <v>3681</v>
      </c>
      <c r="L54" s="46" t="s">
        <v>4303</v>
      </c>
      <c r="Q54" t="s">
        <v>3334</v>
      </c>
      <c r="W54">
        <v>20</v>
      </c>
      <c r="X54">
        <v>50</v>
      </c>
      <c r="Y54" s="1" t="s">
        <v>3316</v>
      </c>
      <c r="Z54" s="21" t="s">
        <v>3262</v>
      </c>
      <c r="AA54" s="21" t="s">
        <v>3263</v>
      </c>
      <c r="AB54" s="21" t="s">
        <v>3258</v>
      </c>
      <c r="AC54" s="1" t="s">
        <v>3633</v>
      </c>
    </row>
    <row r="55" spans="1:30" x14ac:dyDescent="0.3">
      <c r="A55" s="1" t="s">
        <v>1380</v>
      </c>
      <c r="B55" s="1"/>
      <c r="E55" t="s">
        <v>2650</v>
      </c>
      <c r="F55" t="s">
        <v>3526</v>
      </c>
      <c r="H55" t="s">
        <v>3329</v>
      </c>
      <c r="I55" t="s">
        <v>1713</v>
      </c>
      <c r="J55" s="26" t="str">
        <f t="shared" si="1"/>
        <v>rho [kg/m3]</v>
      </c>
      <c r="K55" t="s">
        <v>3682</v>
      </c>
      <c r="L55" s="46" t="s">
        <v>4303</v>
      </c>
      <c r="Q55" t="s">
        <v>3334</v>
      </c>
      <c r="W55">
        <v>20</v>
      </c>
      <c r="X55">
        <v>50</v>
      </c>
      <c r="Y55" s="1" t="s">
        <v>3316</v>
      </c>
      <c r="Z55" s="21" t="s">
        <v>3262</v>
      </c>
      <c r="AA55" s="21" t="s">
        <v>3263</v>
      </c>
      <c r="AB55" s="21" t="s">
        <v>3258</v>
      </c>
      <c r="AC55" s="1" t="s">
        <v>3633</v>
      </c>
    </row>
    <row r="56" spans="1:30" x14ac:dyDescent="0.3">
      <c r="A56" s="1" t="s">
        <v>1716</v>
      </c>
      <c r="B56" s="1">
        <v>0.05</v>
      </c>
      <c r="E56" t="s">
        <v>2650</v>
      </c>
      <c r="F56" t="s">
        <v>3526</v>
      </c>
      <c r="H56" t="s">
        <v>458</v>
      </c>
      <c r="I56" t="s">
        <v>130</v>
      </c>
      <c r="J56" s="26" t="str">
        <f t="shared" si="1"/>
        <v>SHFm [W/m**2]</v>
      </c>
      <c r="K56" t="s">
        <v>4280</v>
      </c>
      <c r="L56" s="46" t="s">
        <v>4303</v>
      </c>
      <c r="Q56" t="s">
        <v>3313</v>
      </c>
      <c r="W56">
        <v>20</v>
      </c>
      <c r="X56">
        <v>50</v>
      </c>
      <c r="Y56" s="1" t="s">
        <v>3316</v>
      </c>
      <c r="Z56" s="21" t="s">
        <v>3262</v>
      </c>
      <c r="AA56" s="21" t="s">
        <v>3263</v>
      </c>
      <c r="AB56" s="21" t="s">
        <v>3258</v>
      </c>
      <c r="AC56" s="1" t="s">
        <v>3633</v>
      </c>
    </row>
    <row r="57" spans="1:30" x14ac:dyDescent="0.3">
      <c r="L57" s="46"/>
    </row>
    <row r="58" spans="1:30" ht="40.200000000000003" x14ac:dyDescent="0.3">
      <c r="A58" s="1" t="s">
        <v>6700</v>
      </c>
      <c r="B58" s="1">
        <v>0</v>
      </c>
      <c r="C58" s="19"/>
      <c r="E58" t="s">
        <v>2650</v>
      </c>
      <c r="F58" s="1" t="s">
        <v>6828</v>
      </c>
      <c r="H58" t="s">
        <v>6820</v>
      </c>
      <c r="I58" s="1" t="s">
        <v>130</v>
      </c>
      <c r="J58" s="1" t="str">
        <f t="shared" ref="J58:J60" si="2">CONCATENATE(H58," [",I58,"]")</f>
        <v>SHF01_fin [W/m**2]</v>
      </c>
      <c r="L58" s="46"/>
      <c r="M58" s="1">
        <v>-200</v>
      </c>
      <c r="N58" s="1">
        <v>200</v>
      </c>
      <c r="Q58" t="s">
        <v>1516</v>
      </c>
      <c r="R58" t="s">
        <v>1516</v>
      </c>
      <c r="S58" s="1"/>
      <c r="T58" s="1"/>
      <c r="U58" s="1"/>
      <c r="W58"/>
      <c r="X58"/>
      <c r="Y58" s="1" t="s">
        <v>3316</v>
      </c>
      <c r="Z58" s="21" t="s">
        <v>3262</v>
      </c>
      <c r="AA58" s="21" t="s">
        <v>3263</v>
      </c>
      <c r="AB58" s="21" t="s">
        <v>3258</v>
      </c>
      <c r="AC58" s="21" t="s">
        <v>3669</v>
      </c>
      <c r="AD58" s="21"/>
    </row>
    <row r="59" spans="1:30" ht="40.200000000000003" x14ac:dyDescent="0.3">
      <c r="A59" s="1" t="s">
        <v>6714</v>
      </c>
      <c r="B59" s="1">
        <v>0</v>
      </c>
      <c r="C59" s="19"/>
      <c r="E59" t="s">
        <v>2650</v>
      </c>
      <c r="F59" s="1" t="s">
        <v>6828</v>
      </c>
      <c r="H59" t="s">
        <v>6823</v>
      </c>
      <c r="I59" s="1" t="s">
        <v>130</v>
      </c>
      <c r="J59" s="1" t="str">
        <f t="shared" si="2"/>
        <v>SHF02_fin [W/m**2]</v>
      </c>
      <c r="L59" s="46"/>
      <c r="M59" s="1">
        <v>-200</v>
      </c>
      <c r="N59" s="1">
        <v>200</v>
      </c>
      <c r="Q59" t="s">
        <v>1517</v>
      </c>
      <c r="R59" t="s">
        <v>1517</v>
      </c>
      <c r="S59" s="1"/>
      <c r="T59" s="1"/>
      <c r="U59" s="1"/>
      <c r="W59"/>
      <c r="X59"/>
      <c r="Y59" s="1" t="s">
        <v>3316</v>
      </c>
      <c r="Z59" s="21" t="s">
        <v>3262</v>
      </c>
      <c r="AA59" s="21" t="s">
        <v>3263</v>
      </c>
      <c r="AB59" s="21" t="s">
        <v>3258</v>
      </c>
      <c r="AC59" s="21" t="s">
        <v>3669</v>
      </c>
      <c r="AD59" s="21"/>
    </row>
    <row r="60" spans="1:30" ht="40.200000000000003" x14ac:dyDescent="0.3">
      <c r="A60" s="1" t="s">
        <v>6715</v>
      </c>
      <c r="B60" s="1">
        <v>0</v>
      </c>
      <c r="C60" s="19"/>
      <c r="E60" t="s">
        <v>2650</v>
      </c>
      <c r="F60" s="1" t="s">
        <v>6828</v>
      </c>
      <c r="H60" t="s">
        <v>6704</v>
      </c>
      <c r="I60" s="1" t="s">
        <v>130</v>
      </c>
      <c r="J60" s="1" t="str">
        <f t="shared" si="2"/>
        <v>SHF03_fin [W/m**2]</v>
      </c>
      <c r="L60" s="46"/>
      <c r="M60" s="1">
        <v>-200</v>
      </c>
      <c r="N60" s="1">
        <v>200</v>
      </c>
      <c r="Q60" t="s">
        <v>1518</v>
      </c>
      <c r="R60" t="s">
        <v>1518</v>
      </c>
      <c r="S60" s="1"/>
      <c r="T60" s="1"/>
      <c r="U60" s="1"/>
      <c r="W60"/>
      <c r="X60"/>
      <c r="Y60" s="1" t="s">
        <v>3316</v>
      </c>
      <c r="Z60" s="21" t="s">
        <v>3262</v>
      </c>
      <c r="AA60" s="21" t="s">
        <v>3263</v>
      </c>
      <c r="AB60" s="21" t="s">
        <v>3258</v>
      </c>
      <c r="AC60" s="21" t="s">
        <v>3669</v>
      </c>
      <c r="AD60" s="21"/>
    </row>
    <row r="61" spans="1:30" x14ac:dyDescent="0.3">
      <c r="L61" s="46"/>
    </row>
    <row r="62" spans="1:30" x14ac:dyDescent="0.3">
      <c r="L62" s="46"/>
    </row>
    <row r="63" spans="1:30" x14ac:dyDescent="0.3">
      <c r="L63" s="46"/>
    </row>
    <row r="64" spans="1:30" x14ac:dyDescent="0.3">
      <c r="L64" s="46"/>
    </row>
    <row r="65" spans="12:24" x14ac:dyDescent="0.3">
      <c r="L65" s="46"/>
    </row>
    <row r="66" spans="12:24" x14ac:dyDescent="0.3">
      <c r="L66" s="46"/>
    </row>
    <row r="67" spans="12:24" x14ac:dyDescent="0.3">
      <c r="L67" s="46"/>
    </row>
    <row r="68" spans="12:24" x14ac:dyDescent="0.3">
      <c r="L68" s="46"/>
    </row>
    <row r="69" spans="12:24" x14ac:dyDescent="0.3">
      <c r="L69" s="46"/>
    </row>
    <row r="70" spans="12:24" x14ac:dyDescent="0.3">
      <c r="L70" s="46"/>
    </row>
    <row r="71" spans="12:24" x14ac:dyDescent="0.3">
      <c r="L71" s="46"/>
    </row>
    <row r="72" spans="12:24" ht="13.2" x14ac:dyDescent="0.25">
      <c r="L72" s="46"/>
      <c r="W72"/>
      <c r="X72"/>
    </row>
    <row r="73" spans="12:24" x14ac:dyDescent="0.3">
      <c r="L73" s="46"/>
    </row>
    <row r="74" spans="12:24" x14ac:dyDescent="0.3">
      <c r="L74" s="26"/>
    </row>
    <row r="75" spans="12:24" x14ac:dyDescent="0.3">
      <c r="L75" s="26"/>
    </row>
    <row r="76" spans="12:24" x14ac:dyDescent="0.3">
      <c r="L76" s="26"/>
    </row>
    <row r="77" spans="12:24" x14ac:dyDescent="0.3">
      <c r="L77" s="26"/>
    </row>
    <row r="78" spans="12:24" x14ac:dyDescent="0.3">
      <c r="L78" s="26"/>
    </row>
    <row r="79" spans="12:24" x14ac:dyDescent="0.3">
      <c r="L79" s="26"/>
    </row>
    <row r="80" spans="12:24" x14ac:dyDescent="0.3">
      <c r="L80" s="26"/>
    </row>
    <row r="81" spans="12:12" x14ac:dyDescent="0.3">
      <c r="L81" s="26"/>
    </row>
    <row r="82" spans="12:12" x14ac:dyDescent="0.3">
      <c r="L82" s="26"/>
    </row>
    <row r="103" spans="23:24" ht="13.2" x14ac:dyDescent="0.25">
      <c r="W103"/>
      <c r="X103"/>
    </row>
    <row r="104" spans="23:24" ht="13.2" x14ac:dyDescent="0.25">
      <c r="W104"/>
      <c r="X104"/>
    </row>
    <row r="105" spans="23:24" ht="13.2" x14ac:dyDescent="0.25">
      <c r="W105"/>
      <c r="X105"/>
    </row>
    <row r="106" spans="23:24" ht="13.2" x14ac:dyDescent="0.25">
      <c r="W106"/>
      <c r="X106"/>
    </row>
    <row r="107" spans="23:24" ht="13.2" x14ac:dyDescent="0.25">
      <c r="W107"/>
      <c r="X107"/>
    </row>
    <row r="108" spans="23:24" ht="13.2" x14ac:dyDescent="0.25">
      <c r="W108"/>
      <c r="X108"/>
    </row>
    <row r="109" spans="23:24" ht="13.2" x14ac:dyDescent="0.25">
      <c r="W109"/>
      <c r="X109"/>
    </row>
    <row r="126" spans="23:24" ht="13.2" x14ac:dyDescent="0.25">
      <c r="W126"/>
      <c r="X126"/>
    </row>
    <row r="131" spans="23:24" ht="13.2" x14ac:dyDescent="0.25">
      <c r="W131"/>
      <c r="X131"/>
    </row>
    <row r="132" spans="23:24" ht="13.2" x14ac:dyDescent="0.25">
      <c r="W132"/>
      <c r="X132"/>
    </row>
    <row r="133" spans="23:24" ht="13.2" x14ac:dyDescent="0.25">
      <c r="W133"/>
      <c r="X133"/>
    </row>
    <row r="152" spans="23:24" ht="13.2" x14ac:dyDescent="0.25">
      <c r="W152"/>
      <c r="X152"/>
    </row>
    <row r="153" spans="23:24" ht="13.2" x14ac:dyDescent="0.25">
      <c r="W153"/>
      <c r="X153"/>
    </row>
    <row r="154" spans="23:24" ht="13.2" x14ac:dyDescent="0.25">
      <c r="W154"/>
      <c r="X154"/>
    </row>
    <row r="159" spans="23:24" ht="13.2" x14ac:dyDescent="0.25">
      <c r="W159"/>
      <c r="X159"/>
    </row>
    <row r="160" spans="23:24" ht="13.2" x14ac:dyDescent="0.25">
      <c r="W160"/>
      <c r="X160"/>
    </row>
    <row r="161" spans="23:24" ht="13.2" x14ac:dyDescent="0.25">
      <c r="W161"/>
      <c r="X161"/>
    </row>
    <row r="168" spans="23:24" ht="13.2" x14ac:dyDescent="0.25">
      <c r="W168"/>
      <c r="X168"/>
    </row>
    <row r="170" spans="23:24" ht="13.2" x14ac:dyDescent="0.25">
      <c r="W170"/>
      <c r="X170"/>
    </row>
    <row r="179" spans="23:24" ht="13.2" x14ac:dyDescent="0.25">
      <c r="W179"/>
      <c r="X179"/>
    </row>
    <row r="182" spans="23:24" ht="13.2" x14ac:dyDescent="0.25">
      <c r="W182"/>
      <c r="X182"/>
    </row>
    <row r="224" spans="23:24" ht="13.2" x14ac:dyDescent="0.25">
      <c r="W224"/>
      <c r="X224"/>
    </row>
    <row r="225" spans="23:24" ht="13.2" x14ac:dyDescent="0.25">
      <c r="W225"/>
      <c r="X225"/>
    </row>
    <row r="226" spans="23:24" ht="13.2" x14ac:dyDescent="0.25">
      <c r="W226"/>
      <c r="X226"/>
    </row>
    <row r="231" spans="23:24" ht="13.2" x14ac:dyDescent="0.25">
      <c r="W231"/>
      <c r="X231"/>
    </row>
    <row r="464" spans="23:24" ht="13.2" x14ac:dyDescent="0.25">
      <c r="W464"/>
      <c r="X464"/>
    </row>
    <row r="465" spans="23:24" ht="13.2" x14ac:dyDescent="0.25">
      <c r="W465"/>
      <c r="X465"/>
    </row>
    <row r="466" spans="23:24" ht="13.2" x14ac:dyDescent="0.25">
      <c r="W466"/>
      <c r="X466"/>
    </row>
    <row r="467" spans="23:24" ht="13.2" x14ac:dyDescent="0.25">
      <c r="W467"/>
      <c r="X467"/>
    </row>
    <row r="468" spans="23:24" ht="13.2" x14ac:dyDescent="0.25">
      <c r="W468"/>
      <c r="X468"/>
    </row>
    <row r="469" spans="23:24" ht="13.2" x14ac:dyDescent="0.25">
      <c r="W469"/>
      <c r="X469"/>
    </row>
    <row r="470" spans="23:24" ht="13.2" x14ac:dyDescent="0.25">
      <c r="W470"/>
      <c r="X470"/>
    </row>
    <row r="471" spans="23:24" ht="13.2" x14ac:dyDescent="0.25">
      <c r="W471"/>
      <c r="X471"/>
    </row>
    <row r="472" spans="23:24" ht="13.2" x14ac:dyDescent="0.25">
      <c r="W472"/>
      <c r="X472"/>
    </row>
    <row r="473" spans="23:24" ht="13.2" x14ac:dyDescent="0.25">
      <c r="W473"/>
      <c r="X473"/>
    </row>
    <row r="474" spans="23:24" ht="13.2" x14ac:dyDescent="0.25">
      <c r="W474"/>
      <c r="X474"/>
    </row>
    <row r="475" spans="23:24" ht="13.2" x14ac:dyDescent="0.25">
      <c r="W475"/>
      <c r="X475"/>
    </row>
    <row r="478" spans="23:24" ht="13.2" x14ac:dyDescent="0.25">
      <c r="W478"/>
      <c r="X478"/>
    </row>
    <row r="479" spans="23:24" ht="13.2" x14ac:dyDescent="0.25">
      <c r="W479"/>
      <c r="X479"/>
    </row>
    <row r="480" spans="23:24" ht="13.2" x14ac:dyDescent="0.25">
      <c r="W480"/>
      <c r="X480"/>
    </row>
    <row r="481" spans="23:24" ht="13.2" x14ac:dyDescent="0.25">
      <c r="W481"/>
      <c r="X481"/>
    </row>
    <row r="482" spans="23:24" ht="13.2" x14ac:dyDescent="0.25">
      <c r="W482"/>
      <c r="X482"/>
    </row>
    <row r="483" spans="23:24" ht="13.2" x14ac:dyDescent="0.25">
      <c r="W483"/>
      <c r="X483"/>
    </row>
    <row r="484" spans="23:24" ht="13.2" x14ac:dyDescent="0.25">
      <c r="W484"/>
      <c r="X484"/>
    </row>
    <row r="485" spans="23:24" ht="13.2" x14ac:dyDescent="0.25">
      <c r="W485"/>
      <c r="X485"/>
    </row>
    <row r="486" spans="23:24" ht="13.2" x14ac:dyDescent="0.25">
      <c r="W486"/>
      <c r="X486"/>
    </row>
    <row r="487" spans="23:24" ht="13.2" x14ac:dyDescent="0.25">
      <c r="W487"/>
      <c r="X487"/>
    </row>
    <row r="488" spans="23:24" ht="13.2" x14ac:dyDescent="0.25">
      <c r="W488"/>
      <c r="X488"/>
    </row>
    <row r="489" spans="23:24" ht="13.2" x14ac:dyDescent="0.25">
      <c r="W489"/>
      <c r="X489"/>
    </row>
    <row r="498" spans="23:24" ht="13.2" x14ac:dyDescent="0.25">
      <c r="W498"/>
      <c r="X498"/>
    </row>
    <row r="499" spans="23:24" ht="13.2" x14ac:dyDescent="0.25">
      <c r="W499"/>
      <c r="X499"/>
    </row>
    <row r="500" spans="23:24" ht="13.2" x14ac:dyDescent="0.25">
      <c r="W500"/>
      <c r="X500"/>
    </row>
    <row r="501" spans="23:24" ht="13.2" x14ac:dyDescent="0.25">
      <c r="W501"/>
      <c r="X501"/>
    </row>
    <row r="502" spans="23:24" ht="13.2" x14ac:dyDescent="0.25">
      <c r="W502"/>
      <c r="X502"/>
    </row>
    <row r="503" spans="23:24" ht="13.2" x14ac:dyDescent="0.25">
      <c r="W503"/>
      <c r="X503"/>
    </row>
    <row r="504" spans="23:24" ht="13.2" x14ac:dyDescent="0.25">
      <c r="W504"/>
      <c r="X504"/>
    </row>
    <row r="505" spans="23:24" ht="13.2" x14ac:dyDescent="0.25">
      <c r="W505"/>
      <c r="X505"/>
    </row>
    <row r="506" spans="23:24" ht="13.2" x14ac:dyDescent="0.25">
      <c r="W506"/>
      <c r="X506"/>
    </row>
    <row r="507" spans="23:24" ht="13.2" x14ac:dyDescent="0.25">
      <c r="W507"/>
      <c r="X507"/>
    </row>
    <row r="508" spans="23:24" ht="13.2" x14ac:dyDescent="0.25">
      <c r="W508"/>
      <c r="X508"/>
    </row>
    <row r="509" spans="23:24" ht="13.2" x14ac:dyDescent="0.25">
      <c r="W509"/>
      <c r="X509"/>
    </row>
    <row r="510" spans="23:24" ht="13.2" x14ac:dyDescent="0.25">
      <c r="W510"/>
      <c r="X510"/>
    </row>
    <row r="511" spans="23:24" ht="13.2" x14ac:dyDescent="0.25">
      <c r="W511"/>
      <c r="X511"/>
    </row>
    <row r="512" spans="23:24" ht="13.2" x14ac:dyDescent="0.25">
      <c r="W512"/>
      <c r="X512"/>
    </row>
    <row r="513" spans="23:24" ht="13.2" x14ac:dyDescent="0.25">
      <c r="W513"/>
      <c r="X513"/>
    </row>
    <row r="514" spans="23:24" ht="13.2" x14ac:dyDescent="0.25">
      <c r="W514"/>
      <c r="X514"/>
    </row>
    <row r="515" spans="23:24" ht="13.2" x14ac:dyDescent="0.25">
      <c r="W515"/>
      <c r="X515"/>
    </row>
    <row r="516" spans="23:24" ht="13.2" x14ac:dyDescent="0.25">
      <c r="W516"/>
      <c r="X516"/>
    </row>
    <row r="517" spans="23:24" ht="13.2" x14ac:dyDescent="0.25">
      <c r="W517"/>
      <c r="X517"/>
    </row>
    <row r="518" spans="23:24" ht="13.2" x14ac:dyDescent="0.25">
      <c r="W518"/>
      <c r="X518"/>
    </row>
    <row r="519" spans="23:24" ht="13.2" x14ac:dyDescent="0.25">
      <c r="W519"/>
      <c r="X519"/>
    </row>
    <row r="553" spans="23:24" ht="13.2" x14ac:dyDescent="0.25">
      <c r="W553"/>
      <c r="X553"/>
    </row>
    <row r="554" spans="23:24" ht="13.2" x14ac:dyDescent="0.25">
      <c r="W554"/>
      <c r="X554"/>
    </row>
    <row r="555" spans="23:24" ht="13.2" x14ac:dyDescent="0.25">
      <c r="W555"/>
      <c r="X555"/>
    </row>
    <row r="595" spans="23:24" ht="13.2" x14ac:dyDescent="0.25">
      <c r="W595"/>
      <c r="X595"/>
    </row>
    <row r="596" spans="23:24" ht="13.2" x14ac:dyDescent="0.25">
      <c r="W596"/>
      <c r="X596"/>
    </row>
    <row r="597" spans="23:24" ht="13.2" x14ac:dyDescent="0.25">
      <c r="W597"/>
      <c r="X597"/>
    </row>
    <row r="598" spans="23:24" ht="13.2" x14ac:dyDescent="0.25">
      <c r="W598"/>
      <c r="X598"/>
    </row>
    <row r="599" spans="23:24" ht="13.2" x14ac:dyDescent="0.25">
      <c r="W599"/>
      <c r="X599"/>
    </row>
    <row r="600" spans="23:24" ht="13.2" x14ac:dyDescent="0.25">
      <c r="W600"/>
      <c r="X600"/>
    </row>
    <row r="601" spans="23:24" ht="13.2" x14ac:dyDescent="0.25">
      <c r="W601"/>
      <c r="X601"/>
    </row>
    <row r="602" spans="23:24" ht="13.2" x14ac:dyDescent="0.25">
      <c r="W602"/>
      <c r="X602"/>
    </row>
    <row r="603" spans="23:24" ht="13.2" x14ac:dyDescent="0.25">
      <c r="W603"/>
      <c r="X603"/>
    </row>
    <row r="604" spans="23:24" ht="13.2" x14ac:dyDescent="0.25">
      <c r="W604"/>
      <c r="X604"/>
    </row>
    <row r="605" spans="23:24" ht="13.2" x14ac:dyDescent="0.25">
      <c r="W605"/>
      <c r="X605"/>
    </row>
    <row r="606" spans="23:24" ht="13.2" x14ac:dyDescent="0.25">
      <c r="W606"/>
      <c r="X606"/>
    </row>
    <row r="607" spans="23:24" ht="13.2" x14ac:dyDescent="0.25">
      <c r="W607"/>
      <c r="X607"/>
    </row>
  </sheetData>
  <pageMargins left="0.7" right="0.7" top="0.78740157499999996" bottom="0.78740157499999996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574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baseColWidth="10" defaultColWidth="11.44140625" defaultRowHeight="14.4" x14ac:dyDescent="0.3"/>
  <cols>
    <col min="1" max="1" width="27.44140625" style="1" bestFit="1" customWidth="1"/>
    <col min="2" max="2" width="8.33203125" style="1" bestFit="1" customWidth="1"/>
    <col min="3" max="3" width="7.5546875" style="1" bestFit="1" customWidth="1"/>
    <col min="4" max="4" width="7.33203125" style="1" bestFit="1" customWidth="1"/>
    <col min="5" max="5" width="31" style="1" bestFit="1" customWidth="1"/>
    <col min="6" max="6" width="13.33203125" style="1" bestFit="1" customWidth="1"/>
    <col min="7" max="7" width="5.44140625" style="1" bestFit="1" customWidth="1"/>
    <col min="8" max="8" width="16.88671875" style="1" bestFit="1" customWidth="1"/>
    <col min="9" max="9" width="35.5546875" style="1" bestFit="1" customWidth="1"/>
    <col min="10" max="10" width="13.44140625" style="1" bestFit="1" customWidth="1"/>
    <col min="11" max="11" width="4.44140625" style="1" bestFit="1" customWidth="1"/>
    <col min="12" max="12" width="4.6640625" style="1" bestFit="1" customWidth="1"/>
    <col min="13" max="13" width="16.33203125" style="1" bestFit="1" customWidth="1"/>
    <col min="14" max="14" width="15.33203125" style="4" bestFit="1" customWidth="1"/>
    <col min="15" max="15" width="18" style="4" bestFit="1" customWidth="1"/>
    <col min="16" max="16" width="16.33203125" style="1" bestFit="1" customWidth="1"/>
    <col min="17" max="17" width="28.6640625" style="1" customWidth="1"/>
    <col min="18" max="18" width="13.5546875" style="1" bestFit="1" customWidth="1"/>
    <col min="19" max="19" width="14.5546875" style="1" bestFit="1" customWidth="1"/>
    <col min="20" max="20" width="12.5546875" style="1" bestFit="1" customWidth="1"/>
    <col min="21" max="21" width="8.44140625" style="1" bestFit="1" customWidth="1"/>
    <col min="22" max="23" width="6.5546875" style="1" bestFit="1" customWidth="1"/>
    <col min="24" max="25" width="15" style="1" bestFit="1" customWidth="1"/>
    <col min="26" max="26" width="10.6640625" style="1" bestFit="1" customWidth="1"/>
    <col min="27" max="27" width="11.109375" style="1" bestFit="1" customWidth="1"/>
    <col min="28" max="28" width="6.5546875" style="1" bestFit="1" customWidth="1"/>
    <col min="29" max="29" width="11.33203125" style="1" bestFit="1" customWidth="1"/>
    <col min="30" max="30" width="8.6640625" style="1" bestFit="1" customWidth="1"/>
    <col min="31" max="31" width="10.6640625" style="1" bestFit="1" customWidth="1"/>
    <col min="32" max="32" width="27.33203125" style="1" bestFit="1" customWidth="1"/>
    <col min="33" max="33" width="10.6640625" style="1" bestFit="1" customWidth="1"/>
    <col min="34" max="34" width="10.44140625" style="1" bestFit="1" customWidth="1"/>
    <col min="35" max="35" width="15" style="1" bestFit="1" customWidth="1"/>
    <col min="36" max="36" width="11.109375" style="1" bestFit="1" customWidth="1"/>
    <col min="37" max="16384" width="11.44140625" style="1"/>
  </cols>
  <sheetData>
    <row r="1" spans="1:54" ht="43.2" x14ac:dyDescent="0.3">
      <c r="A1" s="2" t="s">
        <v>2101</v>
      </c>
      <c r="B1" s="2" t="s">
        <v>4405</v>
      </c>
      <c r="C1" s="3" t="s">
        <v>2910</v>
      </c>
      <c r="D1" s="3" t="s">
        <v>2911</v>
      </c>
      <c r="E1" s="3" t="s">
        <v>1883</v>
      </c>
      <c r="F1" s="3" t="s">
        <v>2098</v>
      </c>
      <c r="G1" s="3" t="s">
        <v>2099</v>
      </c>
      <c r="H1" s="3" t="s">
        <v>2100</v>
      </c>
      <c r="I1" s="3" t="s">
        <v>3671</v>
      </c>
      <c r="J1" s="3" t="s">
        <v>4306</v>
      </c>
      <c r="K1" s="3" t="s">
        <v>2406</v>
      </c>
      <c r="L1" s="3" t="s">
        <v>2407</v>
      </c>
      <c r="M1" s="3" t="s">
        <v>2914</v>
      </c>
      <c r="N1" s="10" t="s">
        <v>2912</v>
      </c>
      <c r="O1" s="3" t="s">
        <v>1</v>
      </c>
      <c r="P1" s="3" t="s">
        <v>2913</v>
      </c>
      <c r="Q1" s="1" t="s">
        <v>465</v>
      </c>
      <c r="R1" s="1" t="s">
        <v>466</v>
      </c>
      <c r="S1" s="1" t="s">
        <v>467</v>
      </c>
      <c r="T1" s="36" t="s">
        <v>3315</v>
      </c>
      <c r="U1" s="34" t="s">
        <v>3278</v>
      </c>
      <c r="V1" s="34" t="s">
        <v>3279</v>
      </c>
      <c r="W1" s="34" t="s">
        <v>3280</v>
      </c>
      <c r="X1" s="88" t="s">
        <v>3281</v>
      </c>
      <c r="Y1" s="88" t="s">
        <v>3282</v>
      </c>
      <c r="Z1" s="87" t="s">
        <v>3283</v>
      </c>
      <c r="AA1" s="87" t="s">
        <v>3284</v>
      </c>
      <c r="AB1" s="34" t="s">
        <v>3285</v>
      </c>
      <c r="AC1" s="34" t="s">
        <v>3286</v>
      </c>
      <c r="AD1" s="34" t="s">
        <v>3287</v>
      </c>
      <c r="AE1" s="34" t="s">
        <v>3288</v>
      </c>
      <c r="AF1" s="34" t="s">
        <v>3289</v>
      </c>
      <c r="AG1" s="88" t="s">
        <v>5615</v>
      </c>
      <c r="AH1" s="87" t="s">
        <v>5613</v>
      </c>
      <c r="AI1" s="87" t="s">
        <v>5611</v>
      </c>
      <c r="AJ1" s="87" t="s">
        <v>5612</v>
      </c>
    </row>
    <row r="2" spans="1:54" ht="40.200000000000003" x14ac:dyDescent="0.3">
      <c r="A2" s="26" t="s">
        <v>5703</v>
      </c>
      <c r="B2" s="62">
        <v>0.05</v>
      </c>
      <c r="C2" s="3">
        <v>1</v>
      </c>
      <c r="D2" s="3">
        <v>1</v>
      </c>
      <c r="E2" s="26" t="s">
        <v>3013</v>
      </c>
      <c r="F2" s="26" t="s">
        <v>3013</v>
      </c>
      <c r="G2" s="26" t="s">
        <v>5</v>
      </c>
      <c r="H2" s="26" t="str">
        <f t="shared" ref="H2:H7" si="0">CONCATENATE(F2," [",G2,"]")</f>
        <v>Box01_Moist1 [%]</v>
      </c>
      <c r="I2" s="3"/>
      <c r="J2" s="3"/>
      <c r="K2" s="26">
        <v>5</v>
      </c>
      <c r="L2" s="26">
        <v>60</v>
      </c>
      <c r="M2" s="3" t="s">
        <v>5709</v>
      </c>
      <c r="N2" s="19">
        <v>41109.727627314816</v>
      </c>
      <c r="O2" s="19">
        <v>41109.74019675926</v>
      </c>
      <c r="P2" s="3"/>
      <c r="Q2" s="35"/>
      <c r="T2" s="26" t="s">
        <v>3316</v>
      </c>
      <c r="U2" s="64" t="s">
        <v>3262</v>
      </c>
      <c r="V2" s="64" t="s">
        <v>3263</v>
      </c>
      <c r="W2" s="64" t="s">
        <v>3258</v>
      </c>
      <c r="X2" s="64" t="s">
        <v>5614</v>
      </c>
      <c r="Y2" s="88"/>
      <c r="Z2" s="87"/>
      <c r="AA2" s="87"/>
      <c r="AB2" s="34"/>
      <c r="AC2" s="34"/>
      <c r="AD2" s="34"/>
      <c r="AE2" s="34"/>
      <c r="AF2" s="34"/>
      <c r="AG2" s="88"/>
      <c r="AH2" s="87"/>
      <c r="AI2" s="87"/>
      <c r="AJ2" s="87"/>
    </row>
    <row r="3" spans="1:54" ht="40.200000000000003" x14ac:dyDescent="0.3">
      <c r="A3" s="26" t="s">
        <v>5704</v>
      </c>
      <c r="B3" s="62">
        <v>0.05</v>
      </c>
      <c r="C3" s="3">
        <v>1</v>
      </c>
      <c r="D3" s="3">
        <v>2</v>
      </c>
      <c r="E3" s="26" t="s">
        <v>3016</v>
      </c>
      <c r="F3" s="26" t="s">
        <v>3016</v>
      </c>
      <c r="G3" s="26" t="s">
        <v>5</v>
      </c>
      <c r="H3" s="26" t="str">
        <f t="shared" si="0"/>
        <v>Box01_Moist2 [%]</v>
      </c>
      <c r="I3" s="3"/>
      <c r="J3" s="3"/>
      <c r="K3" s="26">
        <v>5</v>
      </c>
      <c r="L3" s="26">
        <v>60</v>
      </c>
      <c r="M3" s="3" t="s">
        <v>5709</v>
      </c>
      <c r="N3" s="19">
        <v>41109.727627314816</v>
      </c>
      <c r="O3" s="19">
        <v>41109.74019675926</v>
      </c>
      <c r="P3" s="3"/>
      <c r="Q3" s="35"/>
      <c r="T3" s="26" t="s">
        <v>3316</v>
      </c>
      <c r="U3" s="64" t="s">
        <v>3262</v>
      </c>
      <c r="V3" s="64" t="s">
        <v>3263</v>
      </c>
      <c r="W3" s="64" t="s">
        <v>3258</v>
      </c>
      <c r="X3" s="64" t="s">
        <v>5614</v>
      </c>
      <c r="Y3" s="88"/>
      <c r="Z3" s="87"/>
      <c r="AA3" s="87"/>
      <c r="AB3" s="34"/>
      <c r="AC3" s="34"/>
      <c r="AD3" s="34"/>
      <c r="AE3" s="34"/>
      <c r="AF3" s="34"/>
      <c r="AG3" s="88"/>
      <c r="AH3" s="87"/>
      <c r="AI3" s="87"/>
      <c r="AJ3" s="87"/>
    </row>
    <row r="4" spans="1:54" ht="40.200000000000003" x14ac:dyDescent="0.3">
      <c r="A4" s="26" t="s">
        <v>5705</v>
      </c>
      <c r="B4" s="62">
        <v>0.05</v>
      </c>
      <c r="C4" s="3">
        <v>1</v>
      </c>
      <c r="D4" s="3">
        <v>3</v>
      </c>
      <c r="E4" s="26" t="s">
        <v>3017</v>
      </c>
      <c r="F4" s="26" t="s">
        <v>3017</v>
      </c>
      <c r="G4" s="26" t="s">
        <v>5</v>
      </c>
      <c r="H4" s="26" t="str">
        <f t="shared" si="0"/>
        <v>Box01_Moist3 [%]</v>
      </c>
      <c r="I4" s="3"/>
      <c r="J4" s="3"/>
      <c r="K4" s="26">
        <v>5</v>
      </c>
      <c r="L4" s="26">
        <v>60</v>
      </c>
      <c r="M4" s="3" t="s">
        <v>5709</v>
      </c>
      <c r="N4" s="19">
        <v>41109.727627314816</v>
      </c>
      <c r="O4" s="19">
        <v>41109.74019675926</v>
      </c>
      <c r="P4" s="3"/>
      <c r="Q4" s="35"/>
      <c r="T4" s="26" t="s">
        <v>3316</v>
      </c>
      <c r="U4" s="64" t="s">
        <v>3262</v>
      </c>
      <c r="V4" s="64" t="s">
        <v>3263</v>
      </c>
      <c r="W4" s="64" t="s">
        <v>3258</v>
      </c>
      <c r="X4" s="64" t="s">
        <v>5614</v>
      </c>
      <c r="Y4" s="88"/>
      <c r="Z4" s="87"/>
      <c r="AA4" s="87"/>
      <c r="AB4" s="34"/>
      <c r="AC4" s="34"/>
      <c r="AD4" s="34"/>
      <c r="AE4" s="34"/>
      <c r="AF4" s="34"/>
      <c r="AG4" s="88"/>
      <c r="AH4" s="87"/>
      <c r="AI4" s="87"/>
      <c r="AJ4" s="87"/>
    </row>
    <row r="5" spans="1:54" ht="40.200000000000003" x14ac:dyDescent="0.3">
      <c r="A5" s="26" t="s">
        <v>5706</v>
      </c>
      <c r="B5" s="62">
        <v>0.05</v>
      </c>
      <c r="C5" s="3">
        <v>1</v>
      </c>
      <c r="D5" s="3">
        <v>4</v>
      </c>
      <c r="E5" s="26" t="s">
        <v>3018</v>
      </c>
      <c r="F5" s="26" t="s">
        <v>3018</v>
      </c>
      <c r="G5" s="26" t="s">
        <v>5</v>
      </c>
      <c r="H5" s="26" t="str">
        <f t="shared" si="0"/>
        <v>Box01_Moist4 [%]</v>
      </c>
      <c r="I5" s="3"/>
      <c r="J5" s="3"/>
      <c r="K5" s="26">
        <v>5</v>
      </c>
      <c r="L5" s="26">
        <v>60</v>
      </c>
      <c r="M5" s="3" t="s">
        <v>5709</v>
      </c>
      <c r="N5" s="19">
        <v>41109.727627314816</v>
      </c>
      <c r="O5" s="19">
        <v>41109.74019675926</v>
      </c>
      <c r="P5" s="3"/>
      <c r="Q5" s="35"/>
      <c r="T5" s="26" t="s">
        <v>3316</v>
      </c>
      <c r="U5" s="64" t="s">
        <v>3262</v>
      </c>
      <c r="V5" s="64" t="s">
        <v>3263</v>
      </c>
      <c r="W5" s="64" t="s">
        <v>3258</v>
      </c>
      <c r="X5" s="64" t="s">
        <v>5614</v>
      </c>
      <c r="Y5" s="88"/>
      <c r="Z5" s="87"/>
      <c r="AA5" s="87"/>
      <c r="AB5" s="34"/>
      <c r="AC5" s="34"/>
      <c r="AD5" s="34"/>
      <c r="AE5" s="34"/>
      <c r="AF5" s="34"/>
      <c r="AG5" s="88"/>
      <c r="AH5" s="87"/>
      <c r="AI5" s="87"/>
      <c r="AJ5" s="87"/>
    </row>
    <row r="6" spans="1:54" ht="40.200000000000003" x14ac:dyDescent="0.3">
      <c r="A6" s="26" t="s">
        <v>5707</v>
      </c>
      <c r="B6" s="62">
        <v>0.05</v>
      </c>
      <c r="C6" s="3">
        <v>1</v>
      </c>
      <c r="D6" s="3">
        <v>5</v>
      </c>
      <c r="E6" s="26" t="s">
        <v>3019</v>
      </c>
      <c r="F6" s="26" t="s">
        <v>3019</v>
      </c>
      <c r="G6" s="26" t="s">
        <v>5</v>
      </c>
      <c r="H6" s="26" t="str">
        <f t="shared" si="0"/>
        <v>Box01_Moist5 [%]</v>
      </c>
      <c r="I6" s="3"/>
      <c r="J6" s="3"/>
      <c r="K6" s="26">
        <v>5</v>
      </c>
      <c r="L6" s="26">
        <v>60</v>
      </c>
      <c r="M6" s="3" t="s">
        <v>5709</v>
      </c>
      <c r="N6" s="19">
        <v>41109.727627314816</v>
      </c>
      <c r="O6" s="19">
        <v>41109.74019675926</v>
      </c>
      <c r="P6" s="3"/>
      <c r="Q6" s="35"/>
      <c r="T6" s="26" t="s">
        <v>3316</v>
      </c>
      <c r="U6" s="64" t="s">
        <v>3262</v>
      </c>
      <c r="V6" s="64" t="s">
        <v>3263</v>
      </c>
      <c r="W6" s="64" t="s">
        <v>3258</v>
      </c>
      <c r="X6" s="64" t="s">
        <v>5614</v>
      </c>
      <c r="Y6" s="88"/>
      <c r="Z6" s="87"/>
      <c r="AA6" s="87"/>
      <c r="AB6" s="34"/>
      <c r="AC6" s="34"/>
      <c r="AD6" s="34"/>
      <c r="AE6" s="34"/>
      <c r="AF6" s="34"/>
      <c r="AG6" s="88"/>
      <c r="AH6" s="87"/>
      <c r="AI6" s="87"/>
      <c r="AJ6" s="87"/>
    </row>
    <row r="7" spans="1:54" ht="40.200000000000003" x14ac:dyDescent="0.3">
      <c r="A7" s="26" t="s">
        <v>5708</v>
      </c>
      <c r="B7" s="62">
        <v>0.05</v>
      </c>
      <c r="C7" s="3">
        <v>1</v>
      </c>
      <c r="D7" s="3">
        <v>6</v>
      </c>
      <c r="E7" s="26" t="s">
        <v>3020</v>
      </c>
      <c r="F7" s="26" t="s">
        <v>3020</v>
      </c>
      <c r="G7" s="26" t="s">
        <v>5</v>
      </c>
      <c r="H7" s="26" t="str">
        <f t="shared" si="0"/>
        <v>Box01_Moist6 [%]</v>
      </c>
      <c r="I7" s="3"/>
      <c r="J7" s="3"/>
      <c r="K7" s="26">
        <v>5</v>
      </c>
      <c r="L7" s="26">
        <v>60</v>
      </c>
      <c r="M7" s="3" t="s">
        <v>5709</v>
      </c>
      <c r="N7" s="19">
        <v>41109.727627314816</v>
      </c>
      <c r="O7" s="19">
        <v>41109.74019675926</v>
      </c>
      <c r="P7" s="3"/>
      <c r="Q7" s="35"/>
      <c r="T7" s="26" t="s">
        <v>3316</v>
      </c>
      <c r="U7" s="64" t="s">
        <v>3262</v>
      </c>
      <c r="V7" s="64" t="s">
        <v>3263</v>
      </c>
      <c r="W7" s="64" t="s">
        <v>3258</v>
      </c>
      <c r="X7" s="64" t="s">
        <v>5614</v>
      </c>
      <c r="Y7" s="88"/>
      <c r="Z7" s="87"/>
      <c r="AA7" s="87"/>
      <c r="AB7" s="34"/>
      <c r="AC7" s="34"/>
      <c r="AD7" s="34"/>
      <c r="AE7" s="34"/>
      <c r="AF7" s="34"/>
      <c r="AG7" s="88"/>
      <c r="AH7" s="87"/>
      <c r="AI7" s="87"/>
      <c r="AJ7" s="87"/>
    </row>
    <row r="8" spans="1:54" s="41" customFormat="1" ht="53.4" x14ac:dyDescent="0.3">
      <c r="A8" s="26" t="s">
        <v>468</v>
      </c>
      <c r="B8" s="62">
        <v>0.1</v>
      </c>
      <c r="C8" s="26">
        <v>2</v>
      </c>
      <c r="D8" s="26">
        <v>1</v>
      </c>
      <c r="E8" s="26" t="s">
        <v>469</v>
      </c>
      <c r="F8" s="26" t="s">
        <v>1884</v>
      </c>
      <c r="G8" s="26" t="s">
        <v>5</v>
      </c>
      <c r="H8" s="26" t="str">
        <f t="shared" ref="H8" si="1">CONCATENATE(F8," [",G8,"]")</f>
        <v>Box02_Moist1 [%]</v>
      </c>
      <c r="I8" s="31" t="s">
        <v>3871</v>
      </c>
      <c r="J8" s="31" t="s">
        <v>5083</v>
      </c>
      <c r="K8" s="26">
        <v>5</v>
      </c>
      <c r="L8" s="26">
        <v>60</v>
      </c>
      <c r="M8" s="26" t="s">
        <v>470</v>
      </c>
      <c r="N8" s="38">
        <v>41613.623206018521</v>
      </c>
      <c r="O8" s="38">
        <v>42451.194016203706</v>
      </c>
      <c r="P8" s="26"/>
      <c r="Q8" s="35" t="s">
        <v>471</v>
      </c>
      <c r="R8" s="63">
        <v>652244.96075299999</v>
      </c>
      <c r="S8" s="63">
        <v>5773025.2310499996</v>
      </c>
      <c r="T8" s="26" t="s">
        <v>3316</v>
      </c>
      <c r="U8" s="64" t="s">
        <v>3262</v>
      </c>
      <c r="V8" s="64" t="s">
        <v>3263</v>
      </c>
      <c r="W8" s="64" t="s">
        <v>3258</v>
      </c>
      <c r="X8" s="64" t="s">
        <v>5614</v>
      </c>
      <c r="Y8" s="64"/>
      <c r="Z8" s="64"/>
      <c r="AA8" s="64"/>
      <c r="AB8" s="31"/>
      <c r="AC8" s="64" t="s">
        <v>3259</v>
      </c>
      <c r="AD8" s="35" t="s">
        <v>3260</v>
      </c>
      <c r="AE8" s="64" t="s">
        <v>3264</v>
      </c>
      <c r="AF8" s="26"/>
      <c r="AG8" s="64" t="s">
        <v>3264</v>
      </c>
      <c r="AH8" s="64" t="s">
        <v>3261</v>
      </c>
      <c r="AI8" s="64" t="s">
        <v>3269</v>
      </c>
      <c r="AJ8" s="64" t="s">
        <v>3270</v>
      </c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r="9" spans="1:54" s="41" customFormat="1" ht="53.4" x14ac:dyDescent="0.3">
      <c r="A9" s="26" t="s">
        <v>472</v>
      </c>
      <c r="B9" s="62">
        <v>0.2</v>
      </c>
      <c r="C9" s="26">
        <v>2</v>
      </c>
      <c r="D9" s="26">
        <v>2</v>
      </c>
      <c r="E9" s="26" t="s">
        <v>473</v>
      </c>
      <c r="F9" s="26" t="s">
        <v>1885</v>
      </c>
      <c r="G9" s="26" t="s">
        <v>5</v>
      </c>
      <c r="H9" s="26" t="str">
        <f t="shared" ref="H9:H90" si="2">CONCATENATE(F9," [",G9,"]")</f>
        <v>Box02_Moist2 [%]</v>
      </c>
      <c r="I9" s="31" t="s">
        <v>3872</v>
      </c>
      <c r="J9" s="31" t="s">
        <v>5083</v>
      </c>
      <c r="K9" s="26">
        <v>5</v>
      </c>
      <c r="L9" s="26">
        <v>60</v>
      </c>
      <c r="M9" s="26" t="s">
        <v>470</v>
      </c>
      <c r="N9" s="38">
        <v>41613.623206018521</v>
      </c>
      <c r="O9" s="38">
        <v>42451.194016203706</v>
      </c>
      <c r="P9" s="26"/>
      <c r="Q9" s="35" t="s">
        <v>471</v>
      </c>
      <c r="R9" s="63">
        <v>652244.96075299999</v>
      </c>
      <c r="S9" s="63">
        <v>5773025.2310499996</v>
      </c>
      <c r="T9" s="26" t="s">
        <v>3316</v>
      </c>
      <c r="U9" s="64" t="s">
        <v>3262</v>
      </c>
      <c r="V9" s="64" t="s">
        <v>3263</v>
      </c>
      <c r="W9" s="64" t="s">
        <v>3258</v>
      </c>
      <c r="X9" s="64" t="s">
        <v>5614</v>
      </c>
      <c r="Y9" s="64"/>
      <c r="Z9" s="64"/>
      <c r="AA9" s="64"/>
      <c r="AB9" s="26"/>
      <c r="AC9" s="26"/>
      <c r="AD9" s="26"/>
      <c r="AE9" s="26"/>
      <c r="AF9" s="26"/>
      <c r="AG9" s="64" t="s">
        <v>3264</v>
      </c>
      <c r="AH9" s="64" t="s">
        <v>3261</v>
      </c>
      <c r="AI9" s="64" t="s">
        <v>3269</v>
      </c>
      <c r="AJ9" s="64" t="s">
        <v>3270</v>
      </c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</row>
    <row r="10" spans="1:54" s="41" customFormat="1" ht="53.4" x14ac:dyDescent="0.3">
      <c r="A10" s="26" t="s">
        <v>474</v>
      </c>
      <c r="B10" s="62">
        <v>0.30000000000000004</v>
      </c>
      <c r="C10" s="26">
        <v>2</v>
      </c>
      <c r="D10" s="26">
        <v>3</v>
      </c>
      <c r="E10" s="26" t="s">
        <v>475</v>
      </c>
      <c r="F10" s="26" t="s">
        <v>1886</v>
      </c>
      <c r="G10" s="26" t="s">
        <v>5</v>
      </c>
      <c r="H10" s="26" t="str">
        <f t="shared" si="2"/>
        <v>Box02_Moist3 [%]</v>
      </c>
      <c r="I10" s="31" t="s">
        <v>3873</v>
      </c>
      <c r="J10" s="31" t="s">
        <v>5083</v>
      </c>
      <c r="K10" s="26">
        <v>5</v>
      </c>
      <c r="L10" s="26">
        <v>60</v>
      </c>
      <c r="M10" s="26" t="s">
        <v>470</v>
      </c>
      <c r="N10" s="38">
        <v>41613.623206018521</v>
      </c>
      <c r="O10" s="38">
        <v>42451.194016203706</v>
      </c>
      <c r="P10" s="26"/>
      <c r="Q10" s="35" t="s">
        <v>471</v>
      </c>
      <c r="R10" s="63">
        <v>652244.96075299999</v>
      </c>
      <c r="S10" s="63">
        <v>5773025.2310499996</v>
      </c>
      <c r="T10" s="26" t="s">
        <v>3316</v>
      </c>
      <c r="U10" s="64" t="s">
        <v>3262</v>
      </c>
      <c r="V10" s="64" t="s">
        <v>3263</v>
      </c>
      <c r="W10" s="64" t="s">
        <v>3258</v>
      </c>
      <c r="X10" s="64" t="s">
        <v>5614</v>
      </c>
      <c r="Y10" s="64"/>
      <c r="Z10" s="64"/>
      <c r="AA10" s="64"/>
      <c r="AB10" s="26"/>
      <c r="AC10" s="26"/>
      <c r="AD10" s="26"/>
      <c r="AE10" s="26"/>
      <c r="AF10" s="26"/>
      <c r="AG10" s="64" t="s">
        <v>3264</v>
      </c>
      <c r="AH10" s="64" t="s">
        <v>3261</v>
      </c>
      <c r="AI10" s="64" t="s">
        <v>3269</v>
      </c>
      <c r="AJ10" s="64" t="s">
        <v>3270</v>
      </c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</row>
    <row r="11" spans="1:54" s="41" customFormat="1" ht="53.4" x14ac:dyDescent="0.3">
      <c r="A11" s="26" t="s">
        <v>476</v>
      </c>
      <c r="B11" s="62">
        <v>0.4</v>
      </c>
      <c r="C11" s="26">
        <v>2</v>
      </c>
      <c r="D11" s="26">
        <v>4</v>
      </c>
      <c r="E11" s="26" t="s">
        <v>477</v>
      </c>
      <c r="F11" s="26" t="s">
        <v>1887</v>
      </c>
      <c r="G11" s="26" t="s">
        <v>5</v>
      </c>
      <c r="H11" s="26" t="str">
        <f t="shared" si="2"/>
        <v>Box02_Moist4 [%]</v>
      </c>
      <c r="I11" s="31" t="s">
        <v>3874</v>
      </c>
      <c r="J11" s="31" t="s">
        <v>5083</v>
      </c>
      <c r="K11" s="26">
        <v>5</v>
      </c>
      <c r="L11" s="26">
        <v>60</v>
      </c>
      <c r="M11" s="26" t="s">
        <v>470</v>
      </c>
      <c r="N11" s="38">
        <v>41613.623206018521</v>
      </c>
      <c r="O11" s="38">
        <v>42451.194016203706</v>
      </c>
      <c r="P11" s="26"/>
      <c r="Q11" s="35" t="s">
        <v>471</v>
      </c>
      <c r="R11" s="63">
        <v>652244.96075299999</v>
      </c>
      <c r="S11" s="63">
        <v>5773025.2310499996</v>
      </c>
      <c r="T11" s="26" t="s">
        <v>3316</v>
      </c>
      <c r="U11" s="64" t="s">
        <v>3262</v>
      </c>
      <c r="V11" s="64" t="s">
        <v>3263</v>
      </c>
      <c r="W11" s="64" t="s">
        <v>3258</v>
      </c>
      <c r="X11" s="64" t="s">
        <v>5614</v>
      </c>
      <c r="Y11" s="64"/>
      <c r="Z11" s="64"/>
      <c r="AA11" s="64"/>
      <c r="AB11" s="26"/>
      <c r="AC11" s="26"/>
      <c r="AD11" s="26"/>
      <c r="AE11" s="26"/>
      <c r="AF11" s="26"/>
      <c r="AG11" s="64" t="s">
        <v>3264</v>
      </c>
      <c r="AH11" s="64" t="s">
        <v>3261</v>
      </c>
      <c r="AI11" s="64" t="s">
        <v>3269</v>
      </c>
      <c r="AJ11" s="64" t="s">
        <v>3270</v>
      </c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</row>
    <row r="12" spans="1:54" s="41" customFormat="1" ht="53.4" x14ac:dyDescent="0.3">
      <c r="A12" s="26" t="s">
        <v>478</v>
      </c>
      <c r="B12" s="62">
        <v>0.5</v>
      </c>
      <c r="C12" s="26">
        <v>2</v>
      </c>
      <c r="D12" s="26">
        <v>5</v>
      </c>
      <c r="E12" s="26" t="s">
        <v>479</v>
      </c>
      <c r="F12" s="26" t="s">
        <v>1888</v>
      </c>
      <c r="G12" s="26" t="s">
        <v>5</v>
      </c>
      <c r="H12" s="26" t="str">
        <f t="shared" si="2"/>
        <v>Box02_Moist5 [%]</v>
      </c>
      <c r="I12" s="31" t="s">
        <v>3875</v>
      </c>
      <c r="J12" s="31" t="s">
        <v>5083</v>
      </c>
      <c r="K12" s="26">
        <v>5</v>
      </c>
      <c r="L12" s="26">
        <v>60</v>
      </c>
      <c r="M12" s="26" t="s">
        <v>470</v>
      </c>
      <c r="N12" s="38">
        <v>41613.623206018521</v>
      </c>
      <c r="O12" s="38">
        <v>42451.194016203706</v>
      </c>
      <c r="P12" s="26"/>
      <c r="Q12" s="35" t="s">
        <v>471</v>
      </c>
      <c r="R12" s="63">
        <v>652244.96075299999</v>
      </c>
      <c r="S12" s="63">
        <v>5773025.2310499996</v>
      </c>
      <c r="T12" s="26" t="s">
        <v>3316</v>
      </c>
      <c r="U12" s="64" t="s">
        <v>3262</v>
      </c>
      <c r="V12" s="64" t="s">
        <v>3263</v>
      </c>
      <c r="W12" s="64" t="s">
        <v>3258</v>
      </c>
      <c r="X12" s="64" t="s">
        <v>5614</v>
      </c>
      <c r="Y12" s="64"/>
      <c r="Z12" s="64"/>
      <c r="AA12" s="64"/>
      <c r="AB12" s="26"/>
      <c r="AC12" s="26"/>
      <c r="AD12" s="26"/>
      <c r="AE12" s="26"/>
      <c r="AF12" s="26"/>
      <c r="AG12" s="64" t="s">
        <v>3264</v>
      </c>
      <c r="AH12" s="64" t="s">
        <v>3261</v>
      </c>
      <c r="AI12" s="64" t="s">
        <v>3269</v>
      </c>
      <c r="AJ12" s="64" t="s">
        <v>3270</v>
      </c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</row>
    <row r="13" spans="1:54" s="41" customFormat="1" ht="53.4" x14ac:dyDescent="0.3">
      <c r="A13" s="26" t="s">
        <v>480</v>
      </c>
      <c r="B13" s="62">
        <v>0.60000000000000009</v>
      </c>
      <c r="C13" s="26">
        <v>2</v>
      </c>
      <c r="D13" s="26">
        <v>6</v>
      </c>
      <c r="E13" s="26" t="s">
        <v>481</v>
      </c>
      <c r="F13" s="26" t="s">
        <v>1889</v>
      </c>
      <c r="G13" s="26" t="s">
        <v>5</v>
      </c>
      <c r="H13" s="26" t="str">
        <f t="shared" si="2"/>
        <v>Box02_Moist6 [%]</v>
      </c>
      <c r="I13" s="31" t="s">
        <v>3876</v>
      </c>
      <c r="J13" s="31" t="s">
        <v>5083</v>
      </c>
      <c r="K13" s="26">
        <v>5</v>
      </c>
      <c r="L13" s="26">
        <v>60</v>
      </c>
      <c r="M13" s="26" t="s">
        <v>470</v>
      </c>
      <c r="N13" s="38">
        <v>41613.623206018521</v>
      </c>
      <c r="O13" s="38">
        <v>42451.194016203706</v>
      </c>
      <c r="P13" s="26"/>
      <c r="Q13" s="35" t="s">
        <v>471</v>
      </c>
      <c r="R13" s="63">
        <v>652244.96075299999</v>
      </c>
      <c r="S13" s="63">
        <v>5773025.2310499996</v>
      </c>
      <c r="T13" s="26" t="s">
        <v>3316</v>
      </c>
      <c r="U13" s="64" t="s">
        <v>3262</v>
      </c>
      <c r="V13" s="64" t="s">
        <v>3263</v>
      </c>
      <c r="W13" s="64" t="s">
        <v>3258</v>
      </c>
      <c r="X13" s="64" t="s">
        <v>5614</v>
      </c>
      <c r="Y13" s="64"/>
      <c r="Z13" s="64"/>
      <c r="AA13" s="64"/>
      <c r="AB13" s="26"/>
      <c r="AC13" s="26"/>
      <c r="AD13" s="26"/>
      <c r="AE13" s="26"/>
      <c r="AF13" s="26"/>
      <c r="AG13" s="64" t="s">
        <v>3264</v>
      </c>
      <c r="AH13" s="64" t="s">
        <v>3261</v>
      </c>
      <c r="AI13" s="64" t="s">
        <v>3269</v>
      </c>
      <c r="AJ13" s="64" t="s">
        <v>3270</v>
      </c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</row>
    <row r="14" spans="1:54" s="41" customFormat="1" ht="53.4" x14ac:dyDescent="0.3">
      <c r="A14" s="26" t="s">
        <v>482</v>
      </c>
      <c r="B14" s="62">
        <v>0.1</v>
      </c>
      <c r="C14" s="26">
        <v>3</v>
      </c>
      <c r="D14" s="26">
        <v>1</v>
      </c>
      <c r="E14" s="26" t="s">
        <v>483</v>
      </c>
      <c r="F14" s="26" t="s">
        <v>1890</v>
      </c>
      <c r="G14" s="26" t="s">
        <v>5</v>
      </c>
      <c r="H14" s="26" t="str">
        <f t="shared" si="2"/>
        <v>Box03_Moist1 [%]</v>
      </c>
      <c r="I14" s="31" t="s">
        <v>4082</v>
      </c>
      <c r="J14" s="46" t="s">
        <v>5120</v>
      </c>
      <c r="K14" s="26">
        <v>5</v>
      </c>
      <c r="L14" s="26">
        <v>60</v>
      </c>
      <c r="M14" s="26" t="s">
        <v>484</v>
      </c>
      <c r="N14" s="38">
        <v>41613.584108796298</v>
      </c>
      <c r="O14" s="38">
        <v>42432.437141203707</v>
      </c>
      <c r="P14" s="26"/>
      <c r="Q14" s="35" t="s">
        <v>485</v>
      </c>
      <c r="R14" s="63">
        <v>652170.16265800002</v>
      </c>
      <c r="S14" s="63">
        <v>5772991.4256499996</v>
      </c>
      <c r="T14" s="26" t="s">
        <v>3316</v>
      </c>
      <c r="U14" s="64" t="s">
        <v>3262</v>
      </c>
      <c r="V14" s="64" t="s">
        <v>3263</v>
      </c>
      <c r="W14" s="64" t="s">
        <v>3258</v>
      </c>
      <c r="X14" s="64" t="s">
        <v>5614</v>
      </c>
      <c r="Y14" s="64"/>
      <c r="Z14" s="64"/>
      <c r="AA14" s="64"/>
      <c r="AB14" s="26"/>
      <c r="AC14" s="26"/>
      <c r="AD14" s="26"/>
      <c r="AE14" s="26"/>
      <c r="AF14" s="26"/>
      <c r="AG14" s="64" t="s">
        <v>3264</v>
      </c>
      <c r="AH14" s="64" t="s">
        <v>3261</v>
      </c>
      <c r="AI14" s="64" t="s">
        <v>3269</v>
      </c>
      <c r="AJ14" s="64" t="s">
        <v>3270</v>
      </c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</row>
    <row r="15" spans="1:54" s="41" customFormat="1" ht="53.4" x14ac:dyDescent="0.3">
      <c r="A15" s="26" t="s">
        <v>486</v>
      </c>
      <c r="B15" s="62">
        <v>0.2</v>
      </c>
      <c r="C15" s="26">
        <v>3</v>
      </c>
      <c r="D15" s="26">
        <v>2</v>
      </c>
      <c r="E15" s="26" t="s">
        <v>487</v>
      </c>
      <c r="F15" s="26" t="s">
        <v>1891</v>
      </c>
      <c r="G15" s="26" t="s">
        <v>5</v>
      </c>
      <c r="H15" s="26" t="str">
        <f t="shared" si="2"/>
        <v>Box03_Moist2 [%]</v>
      </c>
      <c r="I15" s="31" t="s">
        <v>4083</v>
      </c>
      <c r="J15" s="46" t="s">
        <v>5120</v>
      </c>
      <c r="K15" s="26">
        <v>5</v>
      </c>
      <c r="L15" s="26">
        <v>60</v>
      </c>
      <c r="M15" s="26" t="s">
        <v>484</v>
      </c>
      <c r="N15" s="38">
        <v>41613.584108796298</v>
      </c>
      <c r="O15" s="38">
        <v>42432.437141203707</v>
      </c>
      <c r="P15" s="26"/>
      <c r="Q15" s="35" t="s">
        <v>485</v>
      </c>
      <c r="R15" s="63">
        <v>652170.16265800002</v>
      </c>
      <c r="S15" s="63">
        <v>5772991.4256499996</v>
      </c>
      <c r="T15" s="26" t="s">
        <v>3316</v>
      </c>
      <c r="U15" s="64" t="s">
        <v>3262</v>
      </c>
      <c r="V15" s="64" t="s">
        <v>3263</v>
      </c>
      <c r="W15" s="64" t="s">
        <v>3258</v>
      </c>
      <c r="X15" s="64" t="s">
        <v>5614</v>
      </c>
      <c r="Y15" s="64"/>
      <c r="Z15" s="64"/>
      <c r="AA15" s="64"/>
      <c r="AB15" s="26"/>
      <c r="AC15" s="26"/>
      <c r="AD15" s="26"/>
      <c r="AE15" s="26"/>
      <c r="AF15" s="26"/>
      <c r="AG15" s="64" t="s">
        <v>3264</v>
      </c>
      <c r="AH15" s="64" t="s">
        <v>3261</v>
      </c>
      <c r="AI15" s="64" t="s">
        <v>3269</v>
      </c>
      <c r="AJ15" s="64" t="s">
        <v>3270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</row>
    <row r="16" spans="1:54" s="41" customFormat="1" ht="53.4" x14ac:dyDescent="0.3">
      <c r="A16" s="26" t="s">
        <v>488</v>
      </c>
      <c r="B16" s="62">
        <v>0.30000000000000004</v>
      </c>
      <c r="C16" s="26">
        <v>3</v>
      </c>
      <c r="D16" s="26">
        <v>3</v>
      </c>
      <c r="E16" s="26" t="s">
        <v>489</v>
      </c>
      <c r="F16" s="26" t="s">
        <v>1892</v>
      </c>
      <c r="G16" s="26" t="s">
        <v>5</v>
      </c>
      <c r="H16" s="26" t="str">
        <f t="shared" si="2"/>
        <v>Box03_Moist3 [%]</v>
      </c>
      <c r="I16" s="31" t="s">
        <v>4084</v>
      </c>
      <c r="J16" s="46" t="s">
        <v>5120</v>
      </c>
      <c r="K16" s="26">
        <v>0</v>
      </c>
      <c r="L16" s="26">
        <v>60</v>
      </c>
      <c r="M16" s="26" t="s">
        <v>484</v>
      </c>
      <c r="N16" s="38">
        <v>41613.584108796298</v>
      </c>
      <c r="O16" s="38">
        <v>42432.437141203707</v>
      </c>
      <c r="P16" s="26"/>
      <c r="Q16" s="35" t="s">
        <v>4703</v>
      </c>
      <c r="R16" s="63">
        <v>652170.16265800002</v>
      </c>
      <c r="S16" s="63">
        <v>5772991.4256499996</v>
      </c>
      <c r="T16" s="26" t="s">
        <v>3316</v>
      </c>
      <c r="U16" s="64" t="s">
        <v>3262</v>
      </c>
      <c r="V16" s="64" t="s">
        <v>3263</v>
      </c>
      <c r="W16" s="64" t="s">
        <v>3258</v>
      </c>
      <c r="X16" s="64" t="s">
        <v>5614</v>
      </c>
      <c r="Y16" s="64"/>
      <c r="Z16" s="64"/>
      <c r="AA16" s="64"/>
      <c r="AB16" s="26"/>
      <c r="AC16" s="26"/>
      <c r="AD16" s="26"/>
      <c r="AE16" s="26"/>
      <c r="AF16" s="26"/>
      <c r="AG16" s="64" t="s">
        <v>3264</v>
      </c>
      <c r="AH16" s="64" t="s">
        <v>3261</v>
      </c>
      <c r="AI16" s="64" t="s">
        <v>3269</v>
      </c>
      <c r="AJ16" s="64" t="s">
        <v>3270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</row>
    <row r="17" spans="1:54" s="41" customFormat="1" ht="53.4" x14ac:dyDescent="0.3">
      <c r="A17" s="26" t="s">
        <v>490</v>
      </c>
      <c r="B17" s="62">
        <v>0.4</v>
      </c>
      <c r="C17" s="26">
        <v>3</v>
      </c>
      <c r="D17" s="26">
        <v>4</v>
      </c>
      <c r="E17" s="26" t="s">
        <v>491</v>
      </c>
      <c r="F17" s="26" t="s">
        <v>1893</v>
      </c>
      <c r="G17" s="26" t="s">
        <v>5</v>
      </c>
      <c r="H17" s="26" t="str">
        <f t="shared" si="2"/>
        <v>Box03_Moist4 [%]</v>
      </c>
      <c r="I17" s="31" t="s">
        <v>4085</v>
      </c>
      <c r="J17" s="46" t="s">
        <v>5120</v>
      </c>
      <c r="K17" s="26">
        <v>5</v>
      </c>
      <c r="L17" s="26">
        <v>60</v>
      </c>
      <c r="M17" s="26" t="s">
        <v>484</v>
      </c>
      <c r="N17" s="38">
        <v>41613.584108796298</v>
      </c>
      <c r="O17" s="38">
        <v>42432.437141203707</v>
      </c>
      <c r="P17" s="26"/>
      <c r="Q17" s="35" t="s">
        <v>485</v>
      </c>
      <c r="R17" s="63">
        <v>652170.16265800002</v>
      </c>
      <c r="S17" s="63">
        <v>5772991.4256499996</v>
      </c>
      <c r="T17" s="26" t="s">
        <v>3316</v>
      </c>
      <c r="U17" s="64" t="s">
        <v>3262</v>
      </c>
      <c r="V17" s="64" t="s">
        <v>3263</v>
      </c>
      <c r="W17" s="64" t="s">
        <v>3258</v>
      </c>
      <c r="X17" s="64" t="s">
        <v>5614</v>
      </c>
      <c r="Y17" s="64"/>
      <c r="Z17" s="64"/>
      <c r="AA17" s="64"/>
      <c r="AB17" s="26"/>
      <c r="AC17" s="26"/>
      <c r="AD17" s="26"/>
      <c r="AE17" s="26"/>
      <c r="AF17" s="26"/>
      <c r="AG17" s="64" t="s">
        <v>3264</v>
      </c>
      <c r="AH17" s="64" t="s">
        <v>3261</v>
      </c>
      <c r="AI17" s="64" t="s">
        <v>3269</v>
      </c>
      <c r="AJ17" s="64" t="s">
        <v>3270</v>
      </c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</row>
    <row r="18" spans="1:54" s="41" customFormat="1" ht="53.4" x14ac:dyDescent="0.3">
      <c r="A18" s="26" t="s">
        <v>492</v>
      </c>
      <c r="B18" s="62">
        <v>0.5</v>
      </c>
      <c r="C18" s="26">
        <v>3</v>
      </c>
      <c r="D18" s="26">
        <v>5</v>
      </c>
      <c r="E18" s="26" t="s">
        <v>493</v>
      </c>
      <c r="F18" s="26" t="s">
        <v>1894</v>
      </c>
      <c r="G18" s="26" t="s">
        <v>5</v>
      </c>
      <c r="H18" s="26" t="str">
        <f t="shared" si="2"/>
        <v>Box03_Moist5 [%]</v>
      </c>
      <c r="I18" s="31" t="s">
        <v>4086</v>
      </c>
      <c r="J18" s="46" t="s">
        <v>5120</v>
      </c>
      <c r="K18" s="26">
        <v>5</v>
      </c>
      <c r="L18" s="26">
        <v>60</v>
      </c>
      <c r="M18" s="26" t="s">
        <v>484</v>
      </c>
      <c r="N18" s="38">
        <v>41613.584108796298</v>
      </c>
      <c r="O18" s="38">
        <v>42432.437141203707</v>
      </c>
      <c r="P18" s="26"/>
      <c r="Q18" s="35" t="s">
        <v>485</v>
      </c>
      <c r="R18" s="63">
        <v>652170.16265800002</v>
      </c>
      <c r="S18" s="63">
        <v>5772991.4256499996</v>
      </c>
      <c r="T18" s="26" t="s">
        <v>3316</v>
      </c>
      <c r="U18" s="64" t="s">
        <v>3262</v>
      </c>
      <c r="V18" s="64" t="s">
        <v>3263</v>
      </c>
      <c r="W18" s="64" t="s">
        <v>3258</v>
      </c>
      <c r="X18" s="64" t="s">
        <v>5614</v>
      </c>
      <c r="Y18" s="64"/>
      <c r="Z18" s="64"/>
      <c r="AA18" s="64"/>
      <c r="AB18" s="26"/>
      <c r="AC18" s="26"/>
      <c r="AD18" s="26"/>
      <c r="AE18" s="26"/>
      <c r="AF18" s="26"/>
      <c r="AG18" s="64" t="s">
        <v>3264</v>
      </c>
      <c r="AH18" s="64" t="s">
        <v>3261</v>
      </c>
      <c r="AI18" s="64" t="s">
        <v>3269</v>
      </c>
      <c r="AJ18" s="64" t="s">
        <v>3270</v>
      </c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</row>
    <row r="19" spans="1:54" s="41" customFormat="1" ht="53.4" x14ac:dyDescent="0.3">
      <c r="A19" s="26" t="s">
        <v>494</v>
      </c>
      <c r="B19" s="62">
        <v>0.60000000000000009</v>
      </c>
      <c r="C19" s="26">
        <v>3</v>
      </c>
      <c r="D19" s="26">
        <v>6</v>
      </c>
      <c r="E19" s="26" t="s">
        <v>495</v>
      </c>
      <c r="F19" s="26" t="s">
        <v>1895</v>
      </c>
      <c r="G19" s="26" t="s">
        <v>5</v>
      </c>
      <c r="H19" s="26" t="str">
        <f t="shared" si="2"/>
        <v>Box03_Moist6 [%]</v>
      </c>
      <c r="I19" s="31" t="s">
        <v>4087</v>
      </c>
      <c r="J19" s="46" t="s">
        <v>5120</v>
      </c>
      <c r="K19" s="26">
        <v>5</v>
      </c>
      <c r="L19" s="26">
        <v>60</v>
      </c>
      <c r="M19" s="26" t="s">
        <v>484</v>
      </c>
      <c r="N19" s="38">
        <v>41613.584108796298</v>
      </c>
      <c r="O19" s="38">
        <v>42432.437141203707</v>
      </c>
      <c r="P19" s="26"/>
      <c r="Q19" s="35" t="s">
        <v>485</v>
      </c>
      <c r="R19" s="63">
        <v>652170.16265800002</v>
      </c>
      <c r="S19" s="63">
        <v>5772991.4256499996</v>
      </c>
      <c r="T19" s="26" t="s">
        <v>3316</v>
      </c>
      <c r="U19" s="64" t="s">
        <v>3262</v>
      </c>
      <c r="V19" s="64" t="s">
        <v>3263</v>
      </c>
      <c r="W19" s="64" t="s">
        <v>3258</v>
      </c>
      <c r="X19" s="64" t="s">
        <v>5614</v>
      </c>
      <c r="Y19" s="64"/>
      <c r="Z19" s="64"/>
      <c r="AA19" s="64"/>
      <c r="AB19" s="26"/>
      <c r="AC19" s="26"/>
      <c r="AD19" s="26"/>
      <c r="AE19" s="26"/>
      <c r="AF19" s="26"/>
      <c r="AG19" s="64" t="s">
        <v>3264</v>
      </c>
      <c r="AH19" s="64" t="s">
        <v>3261</v>
      </c>
      <c r="AI19" s="64" t="s">
        <v>3269</v>
      </c>
      <c r="AJ19" s="64" t="s">
        <v>3270</v>
      </c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</row>
    <row r="20" spans="1:54" s="41" customFormat="1" ht="53.4" x14ac:dyDescent="0.3">
      <c r="A20" s="26" t="s">
        <v>496</v>
      </c>
      <c r="B20" s="62">
        <v>0.05</v>
      </c>
      <c r="C20" s="26">
        <v>4</v>
      </c>
      <c r="D20" s="26">
        <v>1</v>
      </c>
      <c r="E20" s="26" t="s">
        <v>497</v>
      </c>
      <c r="F20" s="26" t="s">
        <v>1896</v>
      </c>
      <c r="G20" s="26" t="s">
        <v>5</v>
      </c>
      <c r="H20" s="26" t="str">
        <f t="shared" si="2"/>
        <v>Box04_Moist1 [%]</v>
      </c>
      <c r="I20" s="31" t="s">
        <v>3737</v>
      </c>
      <c r="J20" s="46" t="s">
        <v>5121</v>
      </c>
      <c r="K20" s="26">
        <v>5</v>
      </c>
      <c r="L20" s="26">
        <v>60</v>
      </c>
      <c r="M20" s="26" t="s">
        <v>498</v>
      </c>
      <c r="N20" s="38">
        <v>41613.57775462963</v>
      </c>
      <c r="O20" s="38"/>
      <c r="P20" s="26"/>
      <c r="Q20" s="35" t="s">
        <v>499</v>
      </c>
      <c r="R20" s="63">
        <v>652170.16265800002</v>
      </c>
      <c r="S20" s="63">
        <v>5772991.4256499996</v>
      </c>
      <c r="T20" s="26" t="s">
        <v>3316</v>
      </c>
      <c r="U20" s="64" t="s">
        <v>3262</v>
      </c>
      <c r="V20" s="64" t="s">
        <v>3263</v>
      </c>
      <c r="W20" s="64" t="s">
        <v>3258</v>
      </c>
      <c r="X20" s="64" t="s">
        <v>5614</v>
      </c>
      <c r="Y20" s="64"/>
      <c r="Z20" s="64"/>
      <c r="AA20" s="64"/>
      <c r="AB20" s="26"/>
      <c r="AC20" s="26"/>
      <c r="AD20" s="26"/>
      <c r="AE20" s="26"/>
      <c r="AF20" s="26"/>
      <c r="AG20" s="64" t="s">
        <v>3264</v>
      </c>
      <c r="AH20" s="64" t="s">
        <v>3261</v>
      </c>
      <c r="AI20" s="64" t="s">
        <v>3269</v>
      </c>
      <c r="AJ20" s="64" t="s">
        <v>3270</v>
      </c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</row>
    <row r="21" spans="1:54" s="41" customFormat="1" ht="53.4" x14ac:dyDescent="0.3">
      <c r="A21" s="26" t="s">
        <v>500</v>
      </c>
      <c r="B21" s="62">
        <v>0.1</v>
      </c>
      <c r="C21" s="26">
        <v>4</v>
      </c>
      <c r="D21" s="26">
        <v>2</v>
      </c>
      <c r="E21" s="26" t="s">
        <v>501</v>
      </c>
      <c r="F21" s="26" t="s">
        <v>1897</v>
      </c>
      <c r="G21" s="26" t="s">
        <v>5</v>
      </c>
      <c r="H21" s="26" t="str">
        <f t="shared" si="2"/>
        <v>Box04_Moist2 [%]</v>
      </c>
      <c r="I21" s="31" t="s">
        <v>3738</v>
      </c>
      <c r="J21" s="46" t="s">
        <v>5121</v>
      </c>
      <c r="K21" s="26">
        <v>5</v>
      </c>
      <c r="L21" s="26">
        <v>60</v>
      </c>
      <c r="M21" s="26" t="s">
        <v>498</v>
      </c>
      <c r="N21" s="38">
        <v>41613.57775462963</v>
      </c>
      <c r="O21" s="38"/>
      <c r="P21" s="26"/>
      <c r="Q21" s="35" t="s">
        <v>499</v>
      </c>
      <c r="R21" s="63">
        <v>652170.16265800002</v>
      </c>
      <c r="S21" s="63">
        <v>5772991.4256499996</v>
      </c>
      <c r="T21" s="26" t="s">
        <v>3316</v>
      </c>
      <c r="U21" s="64" t="s">
        <v>3262</v>
      </c>
      <c r="V21" s="64" t="s">
        <v>3263</v>
      </c>
      <c r="W21" s="64" t="s">
        <v>3258</v>
      </c>
      <c r="X21" s="64" t="s">
        <v>5614</v>
      </c>
      <c r="Y21" s="64"/>
      <c r="Z21" s="64"/>
      <c r="AA21" s="64"/>
      <c r="AB21" s="26"/>
      <c r="AC21" s="26"/>
      <c r="AD21" s="26"/>
      <c r="AE21" s="26"/>
      <c r="AF21" s="26"/>
      <c r="AG21" s="64" t="s">
        <v>3264</v>
      </c>
      <c r="AH21" s="64" t="s">
        <v>3261</v>
      </c>
      <c r="AI21" s="64" t="s">
        <v>3269</v>
      </c>
      <c r="AJ21" s="64" t="s">
        <v>3270</v>
      </c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</row>
    <row r="22" spans="1:54" s="41" customFormat="1" ht="53.4" x14ac:dyDescent="0.3">
      <c r="A22" s="26" t="s">
        <v>502</v>
      </c>
      <c r="B22" s="62">
        <v>0.2</v>
      </c>
      <c r="C22" s="26">
        <v>4</v>
      </c>
      <c r="D22" s="26">
        <v>3</v>
      </c>
      <c r="E22" s="26" t="s">
        <v>503</v>
      </c>
      <c r="F22" s="26" t="s">
        <v>1898</v>
      </c>
      <c r="G22" s="26" t="s">
        <v>5</v>
      </c>
      <c r="H22" s="26" t="str">
        <f t="shared" si="2"/>
        <v>Box04_Moist3 [%]</v>
      </c>
      <c r="I22" s="31" t="s">
        <v>3741</v>
      </c>
      <c r="J22" s="46" t="s">
        <v>5121</v>
      </c>
      <c r="K22" s="26">
        <v>5</v>
      </c>
      <c r="L22" s="26">
        <v>60</v>
      </c>
      <c r="M22" s="26" t="s">
        <v>498</v>
      </c>
      <c r="N22" s="38">
        <v>41613.57775462963</v>
      </c>
      <c r="O22" s="38"/>
      <c r="P22" s="26"/>
      <c r="Q22" s="35" t="s">
        <v>499</v>
      </c>
      <c r="R22" s="63">
        <v>652170.16265800002</v>
      </c>
      <c r="S22" s="63">
        <v>5772991.4256499996</v>
      </c>
      <c r="T22" s="26" t="s">
        <v>3316</v>
      </c>
      <c r="U22" s="64" t="s">
        <v>3262</v>
      </c>
      <c r="V22" s="64" t="s">
        <v>3263</v>
      </c>
      <c r="W22" s="64" t="s">
        <v>3258</v>
      </c>
      <c r="X22" s="64" t="s">
        <v>5614</v>
      </c>
      <c r="Y22" s="64"/>
      <c r="Z22" s="64"/>
      <c r="AA22" s="64"/>
      <c r="AB22" s="26"/>
      <c r="AC22" s="26"/>
      <c r="AD22" s="26"/>
      <c r="AE22" s="26"/>
      <c r="AF22" s="26"/>
      <c r="AG22" s="64" t="s">
        <v>3264</v>
      </c>
      <c r="AH22" s="64" t="s">
        <v>3261</v>
      </c>
      <c r="AI22" s="64" t="s">
        <v>3269</v>
      </c>
      <c r="AJ22" s="64" t="s">
        <v>3270</v>
      </c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</row>
    <row r="23" spans="1:54" s="41" customFormat="1" ht="53.4" x14ac:dyDescent="0.3">
      <c r="A23" s="26" t="s">
        <v>504</v>
      </c>
      <c r="B23" s="62">
        <v>0.30000000000000004</v>
      </c>
      <c r="C23" s="26">
        <v>4</v>
      </c>
      <c r="D23" s="26">
        <v>4</v>
      </c>
      <c r="E23" s="26" t="s">
        <v>505</v>
      </c>
      <c r="F23" s="26" t="s">
        <v>1899</v>
      </c>
      <c r="G23" s="26" t="s">
        <v>5</v>
      </c>
      <c r="H23" s="26" t="str">
        <f t="shared" si="2"/>
        <v>Box04_Moist4 [%]</v>
      </c>
      <c r="I23" s="31" t="s">
        <v>3744</v>
      </c>
      <c r="J23" s="46" t="s">
        <v>5121</v>
      </c>
      <c r="K23" s="26">
        <v>5</v>
      </c>
      <c r="L23" s="26">
        <v>60</v>
      </c>
      <c r="M23" s="26" t="s">
        <v>498</v>
      </c>
      <c r="N23" s="38">
        <v>41613.57775462963</v>
      </c>
      <c r="O23" s="38"/>
      <c r="P23" s="26"/>
      <c r="Q23" s="35" t="s">
        <v>499</v>
      </c>
      <c r="R23" s="63">
        <v>652170.16265800002</v>
      </c>
      <c r="S23" s="63">
        <v>5772991.4256499996</v>
      </c>
      <c r="T23" s="26" t="s">
        <v>3316</v>
      </c>
      <c r="U23" s="64" t="s">
        <v>3262</v>
      </c>
      <c r="V23" s="64" t="s">
        <v>3263</v>
      </c>
      <c r="W23" s="64" t="s">
        <v>3258</v>
      </c>
      <c r="X23" s="64" t="s">
        <v>5614</v>
      </c>
      <c r="Y23" s="64"/>
      <c r="Z23" s="64"/>
      <c r="AA23" s="64"/>
      <c r="AB23" s="26"/>
      <c r="AC23" s="26"/>
      <c r="AD23" s="26"/>
      <c r="AE23" s="26"/>
      <c r="AF23" s="26"/>
      <c r="AG23" s="64" t="s">
        <v>3264</v>
      </c>
      <c r="AH23" s="64" t="s">
        <v>3261</v>
      </c>
      <c r="AI23" s="64" t="s">
        <v>3269</v>
      </c>
      <c r="AJ23" s="64" t="s">
        <v>3270</v>
      </c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</row>
    <row r="24" spans="1:54" s="41" customFormat="1" ht="53.4" x14ac:dyDescent="0.3">
      <c r="A24" s="26" t="s">
        <v>506</v>
      </c>
      <c r="B24" s="62">
        <v>0.5</v>
      </c>
      <c r="C24" s="26">
        <v>4</v>
      </c>
      <c r="D24" s="26">
        <v>5</v>
      </c>
      <c r="E24" s="26" t="s">
        <v>507</v>
      </c>
      <c r="F24" s="26" t="s">
        <v>1900</v>
      </c>
      <c r="G24" s="26" t="s">
        <v>5</v>
      </c>
      <c r="H24" s="26" t="str">
        <f t="shared" si="2"/>
        <v>Box04_Moist5 [%]</v>
      </c>
      <c r="I24" s="31" t="s">
        <v>3824</v>
      </c>
      <c r="J24" s="46" t="s">
        <v>5121</v>
      </c>
      <c r="K24" s="26">
        <v>5</v>
      </c>
      <c r="L24" s="26">
        <v>60</v>
      </c>
      <c r="M24" s="26" t="s">
        <v>498</v>
      </c>
      <c r="N24" s="38">
        <v>41613.57775462963</v>
      </c>
      <c r="O24" s="38"/>
      <c r="P24" s="26"/>
      <c r="Q24" s="35" t="s">
        <v>499</v>
      </c>
      <c r="R24" s="63">
        <v>652170.16265800002</v>
      </c>
      <c r="S24" s="63">
        <v>5772991.4256499996</v>
      </c>
      <c r="T24" s="26" t="s">
        <v>3316</v>
      </c>
      <c r="U24" s="64" t="s">
        <v>3262</v>
      </c>
      <c r="V24" s="64" t="s">
        <v>3263</v>
      </c>
      <c r="W24" s="64" t="s">
        <v>3258</v>
      </c>
      <c r="X24" s="64" t="s">
        <v>5614</v>
      </c>
      <c r="Y24" s="64"/>
      <c r="Z24" s="64"/>
      <c r="AA24" s="64"/>
      <c r="AB24" s="26"/>
      <c r="AC24" s="26"/>
      <c r="AD24" s="26"/>
      <c r="AE24" s="26"/>
      <c r="AF24" s="26"/>
      <c r="AG24" s="64" t="s">
        <v>3264</v>
      </c>
      <c r="AH24" s="64" t="s">
        <v>3261</v>
      </c>
      <c r="AI24" s="64" t="s">
        <v>3269</v>
      </c>
      <c r="AJ24" s="64" t="s">
        <v>3270</v>
      </c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</row>
    <row r="25" spans="1:54" s="41" customFormat="1" ht="53.4" x14ac:dyDescent="0.3">
      <c r="A25" s="26" t="s">
        <v>508</v>
      </c>
      <c r="B25" s="62">
        <v>0.60000000000000009</v>
      </c>
      <c r="C25" s="26">
        <v>4</v>
      </c>
      <c r="D25" s="26">
        <v>6</v>
      </c>
      <c r="E25" s="26" t="s">
        <v>509</v>
      </c>
      <c r="F25" s="26" t="s">
        <v>1901</v>
      </c>
      <c r="G25" s="26" t="s">
        <v>5</v>
      </c>
      <c r="H25" s="26" t="str">
        <f t="shared" si="2"/>
        <v>Box04_Moist6 [%]</v>
      </c>
      <c r="I25" s="31" t="s">
        <v>3823</v>
      </c>
      <c r="J25" s="46" t="s">
        <v>5121</v>
      </c>
      <c r="K25" s="26">
        <v>5</v>
      </c>
      <c r="L25" s="26">
        <v>60</v>
      </c>
      <c r="M25" s="26" t="s">
        <v>498</v>
      </c>
      <c r="N25" s="38">
        <v>41613.57775462963</v>
      </c>
      <c r="O25" s="38"/>
      <c r="P25" s="26"/>
      <c r="Q25" s="35" t="s">
        <v>499</v>
      </c>
      <c r="R25" s="63">
        <v>652170.16265800002</v>
      </c>
      <c r="S25" s="63">
        <v>5772991.4256499996</v>
      </c>
      <c r="T25" s="26" t="s">
        <v>3316</v>
      </c>
      <c r="U25" s="64" t="s">
        <v>3262</v>
      </c>
      <c r="V25" s="64" t="s">
        <v>3263</v>
      </c>
      <c r="W25" s="64" t="s">
        <v>3258</v>
      </c>
      <c r="X25" s="64" t="s">
        <v>5614</v>
      </c>
      <c r="Y25" s="64"/>
      <c r="Z25" s="64"/>
      <c r="AA25" s="64"/>
      <c r="AB25" s="26"/>
      <c r="AC25" s="26"/>
      <c r="AD25" s="26"/>
      <c r="AE25" s="26"/>
      <c r="AF25" s="26"/>
      <c r="AG25" s="64" t="s">
        <v>3264</v>
      </c>
      <c r="AH25" s="64" t="s">
        <v>3261</v>
      </c>
      <c r="AI25" s="64" t="s">
        <v>3269</v>
      </c>
      <c r="AJ25" s="64" t="s">
        <v>3270</v>
      </c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</row>
    <row r="26" spans="1:54" s="41" customFormat="1" ht="40.200000000000003" x14ac:dyDescent="0.3">
      <c r="A26" s="26" t="s">
        <v>5716</v>
      </c>
      <c r="B26" s="62">
        <v>0.05</v>
      </c>
      <c r="C26" s="3">
        <v>5</v>
      </c>
      <c r="D26" s="3">
        <v>1</v>
      </c>
      <c r="E26" s="26" t="s">
        <v>3057</v>
      </c>
      <c r="F26" s="26" t="s">
        <v>3057</v>
      </c>
      <c r="G26" s="26" t="s">
        <v>5</v>
      </c>
      <c r="H26" s="26" t="str">
        <f t="shared" si="2"/>
        <v>Box05_Moist1 [%]</v>
      </c>
      <c r="I26" s="31"/>
      <c r="J26" s="46"/>
      <c r="K26" s="26">
        <v>5</v>
      </c>
      <c r="L26" s="26">
        <v>60</v>
      </c>
      <c r="M26" s="26" t="s">
        <v>5709</v>
      </c>
      <c r="N26" s="19">
        <v>41109.854710648149</v>
      </c>
      <c r="O26" s="19">
        <v>41609.330451388887</v>
      </c>
      <c r="P26" s="26"/>
      <c r="Q26" s="35" t="s">
        <v>5722</v>
      </c>
      <c r="R26" s="63"/>
      <c r="S26" s="63"/>
      <c r="T26" s="26" t="s">
        <v>3316</v>
      </c>
      <c r="U26" s="64" t="s">
        <v>3262</v>
      </c>
      <c r="V26" s="64" t="s">
        <v>3263</v>
      </c>
      <c r="W26" s="64" t="s">
        <v>3258</v>
      </c>
      <c r="X26" s="64" t="s">
        <v>5614</v>
      </c>
      <c r="Y26" s="64"/>
      <c r="Z26" s="64"/>
      <c r="AA26" s="64"/>
      <c r="AB26" s="26"/>
      <c r="AC26" s="26"/>
      <c r="AD26" s="26"/>
      <c r="AE26" s="26"/>
      <c r="AF26" s="26"/>
      <c r="AG26" s="64"/>
      <c r="AH26" s="64"/>
      <c r="AI26" s="64"/>
      <c r="AJ26" s="64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</row>
    <row r="27" spans="1:54" s="41" customFormat="1" ht="40.200000000000003" x14ac:dyDescent="0.3">
      <c r="A27" s="26" t="s">
        <v>5717</v>
      </c>
      <c r="B27" s="62">
        <v>0.05</v>
      </c>
      <c r="C27" s="3">
        <v>5</v>
      </c>
      <c r="D27" s="3">
        <v>2</v>
      </c>
      <c r="E27" s="26" t="s">
        <v>3058</v>
      </c>
      <c r="F27" s="26" t="s">
        <v>3058</v>
      </c>
      <c r="G27" s="26" t="s">
        <v>5</v>
      </c>
      <c r="H27" s="26" t="str">
        <f t="shared" si="2"/>
        <v>Box05_Moist2 [%]</v>
      </c>
      <c r="I27" s="31"/>
      <c r="J27" s="46"/>
      <c r="K27" s="26">
        <v>5</v>
      </c>
      <c r="L27" s="26">
        <v>60</v>
      </c>
      <c r="M27" s="26" t="s">
        <v>5709</v>
      </c>
      <c r="N27" s="19">
        <v>41109.854710648149</v>
      </c>
      <c r="O27" s="19">
        <v>41609.330451388887</v>
      </c>
      <c r="P27" s="26"/>
      <c r="Q27" s="35" t="s">
        <v>5722</v>
      </c>
      <c r="R27" s="63"/>
      <c r="S27" s="63"/>
      <c r="T27" s="26" t="s">
        <v>3316</v>
      </c>
      <c r="U27" s="64" t="s">
        <v>3262</v>
      </c>
      <c r="V27" s="64" t="s">
        <v>3263</v>
      </c>
      <c r="W27" s="64" t="s">
        <v>3258</v>
      </c>
      <c r="X27" s="64" t="s">
        <v>5614</v>
      </c>
      <c r="Y27" s="64"/>
      <c r="Z27" s="64"/>
      <c r="AA27" s="64"/>
      <c r="AB27" s="26"/>
      <c r="AC27" s="26"/>
      <c r="AD27" s="26"/>
      <c r="AE27" s="26"/>
      <c r="AF27" s="26"/>
      <c r="AG27" s="64"/>
      <c r="AH27" s="64"/>
      <c r="AI27" s="64"/>
      <c r="AJ27" s="64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</row>
    <row r="28" spans="1:54" s="41" customFormat="1" ht="40.200000000000003" x14ac:dyDescent="0.3">
      <c r="A28" s="26" t="s">
        <v>5718</v>
      </c>
      <c r="B28" s="62">
        <v>0.05</v>
      </c>
      <c r="C28" s="3">
        <v>5</v>
      </c>
      <c r="D28" s="3">
        <v>3</v>
      </c>
      <c r="E28" s="26" t="s">
        <v>3059</v>
      </c>
      <c r="F28" s="26" t="s">
        <v>3059</v>
      </c>
      <c r="G28" s="26" t="s">
        <v>5</v>
      </c>
      <c r="H28" s="26" t="str">
        <f t="shared" si="2"/>
        <v>Box05_Moist3 [%]</v>
      </c>
      <c r="I28" s="31"/>
      <c r="J28" s="46"/>
      <c r="K28" s="26">
        <v>5</v>
      </c>
      <c r="L28" s="26">
        <v>60</v>
      </c>
      <c r="M28" s="26" t="s">
        <v>5709</v>
      </c>
      <c r="N28" s="19">
        <v>41109.854710648149</v>
      </c>
      <c r="O28" s="19">
        <v>41609.330451388887</v>
      </c>
      <c r="P28" s="26"/>
      <c r="Q28" s="35" t="s">
        <v>5722</v>
      </c>
      <c r="R28" s="63"/>
      <c r="S28" s="63"/>
      <c r="T28" s="26" t="s">
        <v>3316</v>
      </c>
      <c r="U28" s="64" t="s">
        <v>3262</v>
      </c>
      <c r="V28" s="64" t="s">
        <v>3263</v>
      </c>
      <c r="W28" s="64" t="s">
        <v>3258</v>
      </c>
      <c r="X28" s="64" t="s">
        <v>5614</v>
      </c>
      <c r="Y28" s="64"/>
      <c r="Z28" s="64"/>
      <c r="AA28" s="64"/>
      <c r="AB28" s="26"/>
      <c r="AC28" s="26"/>
      <c r="AD28" s="26"/>
      <c r="AE28" s="26"/>
      <c r="AF28" s="26"/>
      <c r="AG28" s="64"/>
      <c r="AH28" s="64"/>
      <c r="AI28" s="64"/>
      <c r="AJ28" s="64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</row>
    <row r="29" spans="1:54" s="41" customFormat="1" ht="40.200000000000003" x14ac:dyDescent="0.3">
      <c r="A29" s="26" t="s">
        <v>5719</v>
      </c>
      <c r="B29" s="62">
        <v>0.05</v>
      </c>
      <c r="C29" s="3">
        <v>5</v>
      </c>
      <c r="D29" s="3">
        <v>4</v>
      </c>
      <c r="E29" s="26" t="s">
        <v>3060</v>
      </c>
      <c r="F29" s="26" t="s">
        <v>3060</v>
      </c>
      <c r="G29" s="26" t="s">
        <v>5</v>
      </c>
      <c r="H29" s="26" t="str">
        <f t="shared" si="2"/>
        <v>Box05_Moist4 [%]</v>
      </c>
      <c r="I29" s="31"/>
      <c r="J29" s="46"/>
      <c r="K29" s="26">
        <v>5</v>
      </c>
      <c r="L29" s="26">
        <v>60</v>
      </c>
      <c r="M29" s="26" t="s">
        <v>5709</v>
      </c>
      <c r="N29" s="19">
        <v>41109.854710648149</v>
      </c>
      <c r="O29" s="19">
        <v>41609.330451388887</v>
      </c>
      <c r="P29" s="26"/>
      <c r="Q29" s="35" t="s">
        <v>5722</v>
      </c>
      <c r="R29" s="63"/>
      <c r="S29" s="63"/>
      <c r="T29" s="26" t="s">
        <v>3316</v>
      </c>
      <c r="U29" s="64" t="s">
        <v>3262</v>
      </c>
      <c r="V29" s="64" t="s">
        <v>3263</v>
      </c>
      <c r="W29" s="64" t="s">
        <v>3258</v>
      </c>
      <c r="X29" s="64" t="s">
        <v>5614</v>
      </c>
      <c r="Y29" s="64"/>
      <c r="Z29" s="64"/>
      <c r="AA29" s="64"/>
      <c r="AB29" s="26"/>
      <c r="AC29" s="26"/>
      <c r="AD29" s="26"/>
      <c r="AE29" s="26"/>
      <c r="AF29" s="26"/>
      <c r="AG29" s="64"/>
      <c r="AH29" s="64"/>
      <c r="AI29" s="64"/>
      <c r="AJ29" s="64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</row>
    <row r="30" spans="1:54" s="41" customFormat="1" ht="40.200000000000003" x14ac:dyDescent="0.3">
      <c r="A30" s="26" t="s">
        <v>5720</v>
      </c>
      <c r="B30" s="62">
        <v>0.05</v>
      </c>
      <c r="C30" s="3">
        <v>5</v>
      </c>
      <c r="D30" s="3">
        <v>5</v>
      </c>
      <c r="E30" s="26" t="s">
        <v>3061</v>
      </c>
      <c r="F30" s="26" t="s">
        <v>3061</v>
      </c>
      <c r="G30" s="26" t="s">
        <v>5</v>
      </c>
      <c r="H30" s="26" t="str">
        <f t="shared" si="2"/>
        <v>Box05_Moist5 [%]</v>
      </c>
      <c r="I30" s="31"/>
      <c r="J30" s="46"/>
      <c r="K30" s="26">
        <v>5</v>
      </c>
      <c r="L30" s="26">
        <v>60</v>
      </c>
      <c r="M30" s="26" t="s">
        <v>5709</v>
      </c>
      <c r="N30" s="19">
        <v>41109.854710648149</v>
      </c>
      <c r="O30" s="19">
        <v>41609.330451388887</v>
      </c>
      <c r="P30" s="26"/>
      <c r="Q30" s="35" t="s">
        <v>5722</v>
      </c>
      <c r="R30" s="63"/>
      <c r="S30" s="63"/>
      <c r="T30" s="26" t="s">
        <v>3316</v>
      </c>
      <c r="U30" s="64" t="s">
        <v>3262</v>
      </c>
      <c r="V30" s="64" t="s">
        <v>3263</v>
      </c>
      <c r="W30" s="64" t="s">
        <v>3258</v>
      </c>
      <c r="X30" s="64" t="s">
        <v>5614</v>
      </c>
      <c r="Y30" s="64"/>
      <c r="Z30" s="64"/>
      <c r="AA30" s="64"/>
      <c r="AB30" s="26"/>
      <c r="AC30" s="26"/>
      <c r="AD30" s="26"/>
      <c r="AE30" s="26"/>
      <c r="AF30" s="26"/>
      <c r="AG30" s="64"/>
      <c r="AH30" s="64"/>
      <c r="AI30" s="64"/>
      <c r="AJ30" s="64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</row>
    <row r="31" spans="1:54" s="41" customFormat="1" ht="40.200000000000003" x14ac:dyDescent="0.3">
      <c r="A31" s="26" t="s">
        <v>5721</v>
      </c>
      <c r="B31" s="62">
        <v>0.05</v>
      </c>
      <c r="C31" s="3">
        <v>5</v>
      </c>
      <c r="D31" s="3">
        <v>6</v>
      </c>
      <c r="E31" s="26" t="s">
        <v>3062</v>
      </c>
      <c r="F31" s="26" t="s">
        <v>3062</v>
      </c>
      <c r="G31" s="26" t="s">
        <v>5</v>
      </c>
      <c r="H31" s="26" t="str">
        <f t="shared" si="2"/>
        <v>Box05_Moist6 [%]</v>
      </c>
      <c r="I31" s="31"/>
      <c r="J31" s="46"/>
      <c r="K31" s="26">
        <v>5</v>
      </c>
      <c r="L31" s="26">
        <v>60</v>
      </c>
      <c r="M31" s="26" t="s">
        <v>5709</v>
      </c>
      <c r="N31" s="19">
        <v>41109.854710648149</v>
      </c>
      <c r="O31" s="19">
        <v>41609.330451388887</v>
      </c>
      <c r="P31" s="26"/>
      <c r="Q31" s="35" t="s">
        <v>5722</v>
      </c>
      <c r="R31" s="63"/>
      <c r="S31" s="63"/>
      <c r="T31" s="26" t="s">
        <v>3316</v>
      </c>
      <c r="U31" s="64" t="s">
        <v>3262</v>
      </c>
      <c r="V31" s="64" t="s">
        <v>3263</v>
      </c>
      <c r="W31" s="64" t="s">
        <v>3258</v>
      </c>
      <c r="X31" s="64" t="s">
        <v>5614</v>
      </c>
      <c r="Y31" s="64"/>
      <c r="Z31" s="64"/>
      <c r="AA31" s="64"/>
      <c r="AB31" s="26"/>
      <c r="AC31" s="26"/>
      <c r="AD31" s="26"/>
      <c r="AE31" s="26"/>
      <c r="AF31" s="26"/>
      <c r="AG31" s="64"/>
      <c r="AH31" s="64"/>
      <c r="AI31" s="64"/>
      <c r="AJ31" s="64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</row>
    <row r="32" spans="1:54" s="41" customFormat="1" ht="53.4" x14ac:dyDescent="0.3">
      <c r="A32" s="26" t="s">
        <v>510</v>
      </c>
      <c r="B32" s="62">
        <v>0.05</v>
      </c>
      <c r="C32" s="26">
        <v>6</v>
      </c>
      <c r="D32" s="26">
        <v>1</v>
      </c>
      <c r="E32" s="26" t="s">
        <v>511</v>
      </c>
      <c r="F32" s="26" t="s">
        <v>1902</v>
      </c>
      <c r="G32" s="26" t="s">
        <v>5</v>
      </c>
      <c r="H32" s="26" t="str">
        <f t="shared" si="2"/>
        <v>Box06_Moist1 [%]</v>
      </c>
      <c r="I32" s="31" t="s">
        <v>3745</v>
      </c>
      <c r="J32" s="46" t="s">
        <v>5122</v>
      </c>
      <c r="K32" s="26">
        <v>5</v>
      </c>
      <c r="L32" s="26">
        <v>60</v>
      </c>
      <c r="M32" s="26" t="s">
        <v>512</v>
      </c>
      <c r="N32" s="38">
        <v>41730.586388888885</v>
      </c>
      <c r="O32" s="38"/>
      <c r="P32" s="26"/>
      <c r="Q32" s="35" t="s">
        <v>513</v>
      </c>
      <c r="R32" s="63">
        <v>652164.61835799995</v>
      </c>
      <c r="S32" s="63">
        <v>5772990.9583599996</v>
      </c>
      <c r="T32" s="26" t="s">
        <v>3316</v>
      </c>
      <c r="U32" s="64" t="s">
        <v>3262</v>
      </c>
      <c r="V32" s="64" t="s">
        <v>3263</v>
      </c>
      <c r="W32" s="64" t="s">
        <v>3258</v>
      </c>
      <c r="X32" s="64" t="s">
        <v>5614</v>
      </c>
      <c r="Y32" s="64"/>
      <c r="Z32" s="64"/>
      <c r="AA32" s="64"/>
      <c r="AB32" s="26"/>
      <c r="AC32" s="26"/>
      <c r="AD32" s="26"/>
      <c r="AE32" s="26"/>
      <c r="AF32" s="26"/>
      <c r="AG32" s="64" t="s">
        <v>3264</v>
      </c>
      <c r="AH32" s="64" t="s">
        <v>3261</v>
      </c>
      <c r="AI32" s="64" t="s">
        <v>3269</v>
      </c>
      <c r="AJ32" s="64" t="s">
        <v>3270</v>
      </c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</row>
    <row r="33" spans="1:54" s="41" customFormat="1" ht="53.4" x14ac:dyDescent="0.3">
      <c r="A33" s="26" t="s">
        <v>514</v>
      </c>
      <c r="B33" s="62">
        <v>0.1</v>
      </c>
      <c r="C33" s="26">
        <v>6</v>
      </c>
      <c r="D33" s="26">
        <v>2</v>
      </c>
      <c r="E33" s="26" t="s">
        <v>515</v>
      </c>
      <c r="F33" s="26" t="s">
        <v>1903</v>
      </c>
      <c r="G33" s="26" t="s">
        <v>5</v>
      </c>
      <c r="H33" s="26" t="str">
        <f t="shared" si="2"/>
        <v>Box06_Moist2 [%]</v>
      </c>
      <c r="I33" s="31" t="s">
        <v>3747</v>
      </c>
      <c r="J33" s="46" t="s">
        <v>5122</v>
      </c>
      <c r="K33" s="26">
        <v>5</v>
      </c>
      <c r="L33" s="26">
        <v>60</v>
      </c>
      <c r="M33" s="26" t="s">
        <v>512</v>
      </c>
      <c r="N33" s="38">
        <v>41730.586388888885</v>
      </c>
      <c r="O33" s="38"/>
      <c r="P33" s="26"/>
      <c r="Q33" s="35" t="s">
        <v>513</v>
      </c>
      <c r="R33" s="63">
        <v>652164.61835799995</v>
      </c>
      <c r="S33" s="63">
        <v>5772990.9583599996</v>
      </c>
      <c r="T33" s="26" t="s">
        <v>3316</v>
      </c>
      <c r="U33" s="64" t="s">
        <v>3262</v>
      </c>
      <c r="V33" s="64" t="s">
        <v>3263</v>
      </c>
      <c r="W33" s="64" t="s">
        <v>3258</v>
      </c>
      <c r="X33" s="64" t="s">
        <v>5614</v>
      </c>
      <c r="Y33" s="64"/>
      <c r="Z33" s="64"/>
      <c r="AA33" s="64"/>
      <c r="AB33" s="26"/>
      <c r="AC33" s="26"/>
      <c r="AD33" s="26"/>
      <c r="AE33" s="26"/>
      <c r="AF33" s="26"/>
      <c r="AG33" s="64" t="s">
        <v>3264</v>
      </c>
      <c r="AH33" s="64" t="s">
        <v>3261</v>
      </c>
      <c r="AI33" s="64" t="s">
        <v>3269</v>
      </c>
      <c r="AJ33" s="64" t="s">
        <v>3270</v>
      </c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</row>
    <row r="34" spans="1:54" s="41" customFormat="1" ht="53.4" x14ac:dyDescent="0.3">
      <c r="A34" s="26" t="s">
        <v>516</v>
      </c>
      <c r="B34" s="62">
        <v>0.2</v>
      </c>
      <c r="C34" s="26">
        <v>6</v>
      </c>
      <c r="D34" s="26">
        <v>3</v>
      </c>
      <c r="E34" s="26" t="s">
        <v>517</v>
      </c>
      <c r="F34" s="26" t="s">
        <v>1904</v>
      </c>
      <c r="G34" s="26" t="s">
        <v>5</v>
      </c>
      <c r="H34" s="26" t="str">
        <f t="shared" si="2"/>
        <v>Box06_Moist3 [%]</v>
      </c>
      <c r="I34" s="31" t="s">
        <v>3749</v>
      </c>
      <c r="J34" s="46" t="s">
        <v>5122</v>
      </c>
      <c r="K34" s="26">
        <v>5</v>
      </c>
      <c r="L34" s="26">
        <v>60</v>
      </c>
      <c r="M34" s="26" t="s">
        <v>512</v>
      </c>
      <c r="N34" s="38">
        <v>41730.586388888885</v>
      </c>
      <c r="O34" s="38"/>
      <c r="P34" s="26"/>
      <c r="Q34" s="35" t="s">
        <v>513</v>
      </c>
      <c r="R34" s="63">
        <v>652164.61835799995</v>
      </c>
      <c r="S34" s="63">
        <v>5772990.9583599996</v>
      </c>
      <c r="T34" s="26" t="s">
        <v>3316</v>
      </c>
      <c r="U34" s="64" t="s">
        <v>3262</v>
      </c>
      <c r="V34" s="64" t="s">
        <v>3263</v>
      </c>
      <c r="W34" s="64" t="s">
        <v>3258</v>
      </c>
      <c r="X34" s="64" t="s">
        <v>5614</v>
      </c>
      <c r="Y34" s="64"/>
      <c r="Z34" s="64"/>
      <c r="AA34" s="64"/>
      <c r="AB34" s="26"/>
      <c r="AC34" s="26"/>
      <c r="AD34" s="26"/>
      <c r="AE34" s="26"/>
      <c r="AF34" s="26"/>
      <c r="AG34" s="64" t="s">
        <v>3264</v>
      </c>
      <c r="AH34" s="64" t="s">
        <v>3261</v>
      </c>
      <c r="AI34" s="64" t="s">
        <v>3269</v>
      </c>
      <c r="AJ34" s="64" t="s">
        <v>3270</v>
      </c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</row>
    <row r="35" spans="1:54" s="41" customFormat="1" ht="53.4" x14ac:dyDescent="0.3">
      <c r="A35" s="26" t="s">
        <v>518</v>
      </c>
      <c r="B35" s="62">
        <v>0.30000000000000004</v>
      </c>
      <c r="C35" s="26">
        <v>6</v>
      </c>
      <c r="D35" s="26">
        <v>4</v>
      </c>
      <c r="E35" s="26" t="s">
        <v>519</v>
      </c>
      <c r="F35" s="26" t="s">
        <v>1905</v>
      </c>
      <c r="G35" s="26" t="s">
        <v>5</v>
      </c>
      <c r="H35" s="26" t="str">
        <f t="shared" si="2"/>
        <v>Box06_Moist4 [%]</v>
      </c>
      <c r="I35" s="31" t="s">
        <v>3751</v>
      </c>
      <c r="J35" s="46" t="s">
        <v>5122</v>
      </c>
      <c r="K35" s="26">
        <v>5</v>
      </c>
      <c r="L35" s="26">
        <v>60</v>
      </c>
      <c r="M35" s="26" t="s">
        <v>512</v>
      </c>
      <c r="N35" s="38">
        <v>41730.586388888885</v>
      </c>
      <c r="O35" s="38"/>
      <c r="P35" s="26"/>
      <c r="Q35" s="35" t="s">
        <v>513</v>
      </c>
      <c r="R35" s="63">
        <v>652164.61835799995</v>
      </c>
      <c r="S35" s="63">
        <v>5772990.9583599996</v>
      </c>
      <c r="T35" s="26" t="s">
        <v>3316</v>
      </c>
      <c r="U35" s="64" t="s">
        <v>3262</v>
      </c>
      <c r="V35" s="64" t="s">
        <v>3263</v>
      </c>
      <c r="W35" s="64" t="s">
        <v>3258</v>
      </c>
      <c r="X35" s="64" t="s">
        <v>5614</v>
      </c>
      <c r="Y35" s="64"/>
      <c r="Z35" s="64"/>
      <c r="AA35" s="64"/>
      <c r="AB35" s="26"/>
      <c r="AC35" s="26"/>
      <c r="AD35" s="26"/>
      <c r="AE35" s="26"/>
      <c r="AF35" s="26"/>
      <c r="AG35" s="64" t="s">
        <v>3264</v>
      </c>
      <c r="AH35" s="64" t="s">
        <v>3261</v>
      </c>
      <c r="AI35" s="64" t="s">
        <v>3269</v>
      </c>
      <c r="AJ35" s="64" t="s">
        <v>3270</v>
      </c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</row>
    <row r="36" spans="1:54" s="41" customFormat="1" ht="53.4" x14ac:dyDescent="0.3">
      <c r="A36" s="26" t="s">
        <v>520</v>
      </c>
      <c r="B36" s="62">
        <v>0.4</v>
      </c>
      <c r="C36" s="26">
        <v>6</v>
      </c>
      <c r="D36" s="26">
        <v>5</v>
      </c>
      <c r="E36" s="26" t="s">
        <v>521</v>
      </c>
      <c r="F36" s="26" t="s">
        <v>1906</v>
      </c>
      <c r="G36" s="26" t="s">
        <v>5</v>
      </c>
      <c r="H36" s="26" t="str">
        <f t="shared" si="2"/>
        <v>Box06_Moist5 [%]</v>
      </c>
      <c r="I36" s="31" t="s">
        <v>3753</v>
      </c>
      <c r="J36" s="46" t="s">
        <v>5122</v>
      </c>
      <c r="K36" s="26">
        <v>5</v>
      </c>
      <c r="L36" s="26">
        <v>60</v>
      </c>
      <c r="M36" s="26" t="s">
        <v>512</v>
      </c>
      <c r="N36" s="38">
        <v>41730.586388888885</v>
      </c>
      <c r="O36" s="38"/>
      <c r="P36" s="26"/>
      <c r="Q36" s="35" t="s">
        <v>513</v>
      </c>
      <c r="R36" s="63">
        <v>652164.61835799995</v>
      </c>
      <c r="S36" s="63">
        <v>5772990.9583599996</v>
      </c>
      <c r="T36" s="26" t="s">
        <v>3316</v>
      </c>
      <c r="U36" s="64" t="s">
        <v>3262</v>
      </c>
      <c r="V36" s="64" t="s">
        <v>3263</v>
      </c>
      <c r="W36" s="64" t="s">
        <v>3258</v>
      </c>
      <c r="X36" s="64" t="s">
        <v>5614</v>
      </c>
      <c r="Y36" s="64"/>
      <c r="Z36" s="64"/>
      <c r="AA36" s="64"/>
      <c r="AB36" s="26"/>
      <c r="AC36" s="26"/>
      <c r="AD36" s="26"/>
      <c r="AE36" s="26"/>
      <c r="AF36" s="26"/>
      <c r="AG36" s="64" t="s">
        <v>3264</v>
      </c>
      <c r="AH36" s="64" t="s">
        <v>3261</v>
      </c>
      <c r="AI36" s="64" t="s">
        <v>3269</v>
      </c>
      <c r="AJ36" s="64" t="s">
        <v>3270</v>
      </c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 s="41" customFormat="1" ht="53.4" x14ac:dyDescent="0.3">
      <c r="A37" s="26" t="s">
        <v>522</v>
      </c>
      <c r="B37" s="62">
        <v>0.5</v>
      </c>
      <c r="C37" s="26">
        <v>6</v>
      </c>
      <c r="D37" s="26">
        <v>6</v>
      </c>
      <c r="E37" s="26" t="s">
        <v>523</v>
      </c>
      <c r="F37" s="26" t="s">
        <v>1907</v>
      </c>
      <c r="G37" s="26" t="s">
        <v>5</v>
      </c>
      <c r="H37" s="26" t="str">
        <f t="shared" si="2"/>
        <v>Box06_Moist6 [%]</v>
      </c>
      <c r="I37" s="31" t="s">
        <v>3755</v>
      </c>
      <c r="J37" s="46" t="s">
        <v>5122</v>
      </c>
      <c r="K37" s="26">
        <v>5</v>
      </c>
      <c r="L37" s="26">
        <v>60</v>
      </c>
      <c r="M37" s="26" t="s">
        <v>512</v>
      </c>
      <c r="N37" s="38">
        <v>41730.586388888885</v>
      </c>
      <c r="O37" s="38"/>
      <c r="P37" s="26"/>
      <c r="Q37" s="35" t="s">
        <v>513</v>
      </c>
      <c r="R37" s="63">
        <v>652164.61835799995</v>
      </c>
      <c r="S37" s="63">
        <v>5772990.9583599996</v>
      </c>
      <c r="T37" s="26" t="s">
        <v>3316</v>
      </c>
      <c r="U37" s="64" t="s">
        <v>3262</v>
      </c>
      <c r="V37" s="64" t="s">
        <v>3263</v>
      </c>
      <c r="W37" s="64" t="s">
        <v>3258</v>
      </c>
      <c r="X37" s="64" t="s">
        <v>5614</v>
      </c>
      <c r="Y37" s="64"/>
      <c r="Z37" s="64"/>
      <c r="AA37" s="64"/>
      <c r="AB37" s="26"/>
      <c r="AC37" s="26"/>
      <c r="AD37" s="26"/>
      <c r="AE37" s="26"/>
      <c r="AF37" s="26"/>
      <c r="AG37" s="64" t="s">
        <v>3264</v>
      </c>
      <c r="AH37" s="64" t="s">
        <v>3261</v>
      </c>
      <c r="AI37" s="64" t="s">
        <v>3269</v>
      </c>
      <c r="AJ37" s="64" t="s">
        <v>3270</v>
      </c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 s="41" customFormat="1" ht="53.4" x14ac:dyDescent="0.3">
      <c r="A38" s="26" t="s">
        <v>524</v>
      </c>
      <c r="B38" s="62">
        <v>0.05</v>
      </c>
      <c r="C38" s="26">
        <v>7</v>
      </c>
      <c r="D38" s="26">
        <v>1</v>
      </c>
      <c r="E38" s="26" t="s">
        <v>525</v>
      </c>
      <c r="F38" s="26" t="s">
        <v>1908</v>
      </c>
      <c r="G38" s="26" t="s">
        <v>5</v>
      </c>
      <c r="H38" s="26" t="str">
        <f t="shared" si="2"/>
        <v>Box07_Moist1 [%]</v>
      </c>
      <c r="I38" s="31" t="s">
        <v>3761</v>
      </c>
      <c r="J38" s="46" t="s">
        <v>5123</v>
      </c>
      <c r="K38" s="26">
        <v>5</v>
      </c>
      <c r="L38" s="26">
        <v>60</v>
      </c>
      <c r="M38" s="26" t="s">
        <v>526</v>
      </c>
      <c r="N38" s="38">
        <v>41730.587627314817</v>
      </c>
      <c r="O38" s="38"/>
      <c r="P38" s="26"/>
      <c r="Q38" s="35" t="s">
        <v>527</v>
      </c>
      <c r="R38" s="63">
        <v>652164.61835799995</v>
      </c>
      <c r="S38" s="63">
        <v>5772990.9583599996</v>
      </c>
      <c r="T38" s="26" t="s">
        <v>3316</v>
      </c>
      <c r="U38" s="64" t="s">
        <v>3262</v>
      </c>
      <c r="V38" s="64" t="s">
        <v>3263</v>
      </c>
      <c r="W38" s="64" t="s">
        <v>3258</v>
      </c>
      <c r="X38" s="64" t="s">
        <v>5614</v>
      </c>
      <c r="Y38" s="64"/>
      <c r="Z38" s="64"/>
      <c r="AA38" s="64"/>
      <c r="AB38" s="26"/>
      <c r="AC38" s="26"/>
      <c r="AD38" s="26"/>
      <c r="AE38" s="26"/>
      <c r="AF38" s="26"/>
      <c r="AG38" s="64" t="s">
        <v>3264</v>
      </c>
      <c r="AH38" s="64" t="s">
        <v>3261</v>
      </c>
      <c r="AI38" s="64" t="s">
        <v>3269</v>
      </c>
      <c r="AJ38" s="64" t="s">
        <v>3270</v>
      </c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  <row r="39" spans="1:54" s="41" customFormat="1" ht="53.4" x14ac:dyDescent="0.3">
      <c r="A39" s="26" t="s">
        <v>528</v>
      </c>
      <c r="B39" s="62">
        <v>0.1</v>
      </c>
      <c r="C39" s="26">
        <v>7</v>
      </c>
      <c r="D39" s="26">
        <v>2</v>
      </c>
      <c r="E39" s="26" t="s">
        <v>529</v>
      </c>
      <c r="F39" s="26" t="s">
        <v>1909</v>
      </c>
      <c r="G39" s="26" t="s">
        <v>5</v>
      </c>
      <c r="H39" s="26" t="str">
        <f t="shared" si="2"/>
        <v>Box07_Moist2 [%]</v>
      </c>
      <c r="I39" s="31" t="s">
        <v>3763</v>
      </c>
      <c r="J39" s="46" t="s">
        <v>5123</v>
      </c>
      <c r="K39" s="26">
        <v>5</v>
      </c>
      <c r="L39" s="26">
        <v>60</v>
      </c>
      <c r="M39" s="26" t="s">
        <v>526</v>
      </c>
      <c r="N39" s="38">
        <v>41730.587627314817</v>
      </c>
      <c r="O39" s="38"/>
      <c r="P39" s="26"/>
      <c r="Q39" s="35" t="s">
        <v>527</v>
      </c>
      <c r="R39" s="63">
        <v>652164.61835799995</v>
      </c>
      <c r="S39" s="63">
        <v>5772990.9583599996</v>
      </c>
      <c r="T39" s="26" t="s">
        <v>3316</v>
      </c>
      <c r="U39" s="64" t="s">
        <v>3262</v>
      </c>
      <c r="V39" s="64" t="s">
        <v>3263</v>
      </c>
      <c r="W39" s="64" t="s">
        <v>3258</v>
      </c>
      <c r="X39" s="64" t="s">
        <v>5614</v>
      </c>
      <c r="Y39" s="64"/>
      <c r="Z39" s="64"/>
      <c r="AA39" s="64"/>
      <c r="AB39" s="26"/>
      <c r="AC39" s="26"/>
      <c r="AD39" s="26"/>
      <c r="AE39" s="26"/>
      <c r="AF39" s="26"/>
      <c r="AG39" s="64" t="s">
        <v>3264</v>
      </c>
      <c r="AH39" s="64" t="s">
        <v>3261</v>
      </c>
      <c r="AI39" s="64" t="s">
        <v>3269</v>
      </c>
      <c r="AJ39" s="64" t="s">
        <v>3270</v>
      </c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</row>
    <row r="40" spans="1:54" s="41" customFormat="1" ht="53.4" x14ac:dyDescent="0.3">
      <c r="A40" s="26" t="s">
        <v>530</v>
      </c>
      <c r="B40" s="62">
        <v>0.2</v>
      </c>
      <c r="C40" s="26">
        <v>7</v>
      </c>
      <c r="D40" s="26">
        <v>3</v>
      </c>
      <c r="E40" s="26" t="s">
        <v>531</v>
      </c>
      <c r="F40" s="26" t="s">
        <v>1910</v>
      </c>
      <c r="G40" s="26" t="s">
        <v>5</v>
      </c>
      <c r="H40" s="26" t="str">
        <f t="shared" si="2"/>
        <v>Box07_Moist3 [%]</v>
      </c>
      <c r="I40" s="31" t="s">
        <v>3765</v>
      </c>
      <c r="J40" s="46" t="s">
        <v>5123</v>
      </c>
      <c r="K40" s="26">
        <v>5</v>
      </c>
      <c r="L40" s="26">
        <v>60</v>
      </c>
      <c r="M40" s="26" t="s">
        <v>526</v>
      </c>
      <c r="N40" s="38">
        <v>41730.587627314817</v>
      </c>
      <c r="O40" s="38"/>
      <c r="P40" s="26"/>
      <c r="Q40" s="35" t="s">
        <v>527</v>
      </c>
      <c r="R40" s="63">
        <v>652164.61835799995</v>
      </c>
      <c r="S40" s="63">
        <v>5772990.9583599996</v>
      </c>
      <c r="T40" s="26" t="s">
        <v>3316</v>
      </c>
      <c r="U40" s="64" t="s">
        <v>3262</v>
      </c>
      <c r="V40" s="64" t="s">
        <v>3263</v>
      </c>
      <c r="W40" s="64" t="s">
        <v>3258</v>
      </c>
      <c r="X40" s="64" t="s">
        <v>5614</v>
      </c>
      <c r="Y40" s="64"/>
      <c r="Z40" s="64"/>
      <c r="AA40" s="64"/>
      <c r="AB40" s="26"/>
      <c r="AC40" s="26"/>
      <c r="AD40" s="26"/>
      <c r="AE40" s="26"/>
      <c r="AF40" s="26"/>
      <c r="AG40" s="64" t="s">
        <v>3264</v>
      </c>
      <c r="AH40" s="64" t="s">
        <v>3261</v>
      </c>
      <c r="AI40" s="64" t="s">
        <v>3269</v>
      </c>
      <c r="AJ40" s="64" t="s">
        <v>3270</v>
      </c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</row>
    <row r="41" spans="1:54" s="41" customFormat="1" ht="53.4" x14ac:dyDescent="0.3">
      <c r="A41" s="26" t="s">
        <v>532</v>
      </c>
      <c r="B41" s="62">
        <v>0.30000000000000004</v>
      </c>
      <c r="C41" s="26">
        <v>7</v>
      </c>
      <c r="D41" s="26">
        <v>4</v>
      </c>
      <c r="E41" s="26" t="s">
        <v>533</v>
      </c>
      <c r="F41" s="26" t="s">
        <v>1911</v>
      </c>
      <c r="G41" s="26" t="s">
        <v>5</v>
      </c>
      <c r="H41" s="26" t="str">
        <f t="shared" si="2"/>
        <v>Box07_Moist4 [%]</v>
      </c>
      <c r="I41" s="31" t="s">
        <v>3767</v>
      </c>
      <c r="J41" s="46" t="s">
        <v>5123</v>
      </c>
      <c r="K41" s="26">
        <v>5</v>
      </c>
      <c r="L41" s="26">
        <v>60</v>
      </c>
      <c r="M41" s="26" t="s">
        <v>526</v>
      </c>
      <c r="N41" s="38">
        <v>41730.587627314817</v>
      </c>
      <c r="O41" s="38"/>
      <c r="P41" s="26"/>
      <c r="Q41" s="35" t="s">
        <v>527</v>
      </c>
      <c r="R41" s="63">
        <v>652164.61835799995</v>
      </c>
      <c r="S41" s="63">
        <v>5772990.9583599996</v>
      </c>
      <c r="T41" s="26" t="s">
        <v>3316</v>
      </c>
      <c r="U41" s="64" t="s">
        <v>3262</v>
      </c>
      <c r="V41" s="64" t="s">
        <v>3263</v>
      </c>
      <c r="W41" s="64" t="s">
        <v>3258</v>
      </c>
      <c r="X41" s="64" t="s">
        <v>5614</v>
      </c>
      <c r="Y41" s="64"/>
      <c r="Z41" s="64"/>
      <c r="AA41" s="64"/>
      <c r="AB41" s="26"/>
      <c r="AC41" s="26"/>
      <c r="AD41" s="26"/>
      <c r="AE41" s="26"/>
      <c r="AF41" s="26"/>
      <c r="AG41" s="64" t="s">
        <v>3264</v>
      </c>
      <c r="AH41" s="64" t="s">
        <v>3261</v>
      </c>
      <c r="AI41" s="64" t="s">
        <v>3269</v>
      </c>
      <c r="AJ41" s="64" t="s">
        <v>3270</v>
      </c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</row>
    <row r="42" spans="1:54" s="41" customFormat="1" ht="53.4" x14ac:dyDescent="0.3">
      <c r="A42" s="26" t="s">
        <v>534</v>
      </c>
      <c r="B42" s="62">
        <v>0.4</v>
      </c>
      <c r="C42" s="26">
        <v>7</v>
      </c>
      <c r="D42" s="26">
        <v>5</v>
      </c>
      <c r="E42" s="26" t="s">
        <v>535</v>
      </c>
      <c r="F42" s="26" t="s">
        <v>1912</v>
      </c>
      <c r="G42" s="26" t="s">
        <v>5</v>
      </c>
      <c r="H42" s="26" t="str">
        <f t="shared" si="2"/>
        <v>Box07_Moist5 [%]</v>
      </c>
      <c r="I42" s="31" t="s">
        <v>3769</v>
      </c>
      <c r="J42" s="46" t="s">
        <v>5123</v>
      </c>
      <c r="K42" s="26">
        <v>5</v>
      </c>
      <c r="L42" s="26">
        <v>60</v>
      </c>
      <c r="M42" s="26" t="s">
        <v>526</v>
      </c>
      <c r="N42" s="38">
        <v>41730.587627314817</v>
      </c>
      <c r="O42" s="38"/>
      <c r="P42" s="26"/>
      <c r="Q42" s="35" t="s">
        <v>527</v>
      </c>
      <c r="R42" s="63">
        <v>652164.61835799995</v>
      </c>
      <c r="S42" s="63">
        <v>5772990.9583599996</v>
      </c>
      <c r="T42" s="26" t="s">
        <v>3316</v>
      </c>
      <c r="U42" s="64" t="s">
        <v>3262</v>
      </c>
      <c r="V42" s="64" t="s">
        <v>3263</v>
      </c>
      <c r="W42" s="64" t="s">
        <v>3258</v>
      </c>
      <c r="X42" s="64" t="s">
        <v>5614</v>
      </c>
      <c r="Y42" s="64"/>
      <c r="Z42" s="64"/>
      <c r="AA42" s="64"/>
      <c r="AB42" s="26"/>
      <c r="AC42" s="26"/>
      <c r="AD42" s="26"/>
      <c r="AE42" s="26"/>
      <c r="AF42" s="26"/>
      <c r="AG42" s="64" t="s">
        <v>3264</v>
      </c>
      <c r="AH42" s="64" t="s">
        <v>3261</v>
      </c>
      <c r="AI42" s="64" t="s">
        <v>3269</v>
      </c>
      <c r="AJ42" s="64" t="s">
        <v>3270</v>
      </c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</row>
    <row r="43" spans="1:54" s="41" customFormat="1" ht="53.4" x14ac:dyDescent="0.3">
      <c r="A43" s="26" t="s">
        <v>536</v>
      </c>
      <c r="B43" s="62">
        <v>0.5</v>
      </c>
      <c r="C43" s="26">
        <v>7</v>
      </c>
      <c r="D43" s="26">
        <v>6</v>
      </c>
      <c r="E43" s="26" t="s">
        <v>537</v>
      </c>
      <c r="F43" s="26" t="s">
        <v>1913</v>
      </c>
      <c r="G43" s="26" t="s">
        <v>5</v>
      </c>
      <c r="H43" s="26" t="str">
        <f t="shared" si="2"/>
        <v>Box07_Moist6 [%]</v>
      </c>
      <c r="I43" s="31" t="s">
        <v>3772</v>
      </c>
      <c r="J43" s="46" t="s">
        <v>5123</v>
      </c>
      <c r="K43" s="26">
        <v>5</v>
      </c>
      <c r="L43" s="26">
        <v>60</v>
      </c>
      <c r="M43" s="26" t="s">
        <v>526</v>
      </c>
      <c r="N43" s="38">
        <v>41730.587627314817</v>
      </c>
      <c r="O43" s="38"/>
      <c r="P43" s="26"/>
      <c r="Q43" s="35" t="s">
        <v>527</v>
      </c>
      <c r="R43" s="63">
        <v>652164.61835799995</v>
      </c>
      <c r="S43" s="63">
        <v>5772990.9583599996</v>
      </c>
      <c r="T43" s="26" t="s">
        <v>3316</v>
      </c>
      <c r="U43" s="64" t="s">
        <v>3262</v>
      </c>
      <c r="V43" s="64" t="s">
        <v>3263</v>
      </c>
      <c r="W43" s="64" t="s">
        <v>3258</v>
      </c>
      <c r="X43" s="64" t="s">
        <v>5614</v>
      </c>
      <c r="Y43" s="64"/>
      <c r="Z43" s="64"/>
      <c r="AA43" s="64"/>
      <c r="AB43" s="26"/>
      <c r="AC43" s="26"/>
      <c r="AD43" s="26"/>
      <c r="AE43" s="26"/>
      <c r="AF43" s="26"/>
      <c r="AG43" s="64" t="s">
        <v>3264</v>
      </c>
      <c r="AH43" s="64" t="s">
        <v>3261</v>
      </c>
      <c r="AI43" s="64" t="s">
        <v>3269</v>
      </c>
      <c r="AJ43" s="64" t="s">
        <v>3270</v>
      </c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</row>
    <row r="44" spans="1:54" s="41" customFormat="1" ht="40.200000000000003" x14ac:dyDescent="0.3">
      <c r="A44" s="26" t="s">
        <v>5729</v>
      </c>
      <c r="B44" s="62">
        <v>0.05</v>
      </c>
      <c r="C44" s="3">
        <v>8</v>
      </c>
      <c r="D44" s="3">
        <v>1</v>
      </c>
      <c r="E44" s="26" t="s">
        <v>5735</v>
      </c>
      <c r="F44" s="26" t="s">
        <v>5735</v>
      </c>
      <c r="G44" s="26" t="s">
        <v>5</v>
      </c>
      <c r="H44" s="26" t="str">
        <f t="shared" si="2"/>
        <v>Box08_Moist1 [%]</v>
      </c>
      <c r="I44" s="3"/>
      <c r="J44" s="3"/>
      <c r="K44" s="26">
        <v>5</v>
      </c>
      <c r="L44" s="26">
        <v>60</v>
      </c>
      <c r="M44" s="3" t="s">
        <v>5709</v>
      </c>
      <c r="N44" s="19">
        <v>41109.81453703704</v>
      </c>
      <c r="O44" s="19">
        <v>41697.086111111108</v>
      </c>
      <c r="P44" s="26"/>
      <c r="Q44" s="35" t="s">
        <v>5722</v>
      </c>
      <c r="R44" s="63"/>
      <c r="S44" s="63"/>
      <c r="T44" s="26" t="s">
        <v>3316</v>
      </c>
      <c r="U44" s="64" t="s">
        <v>3262</v>
      </c>
      <c r="V44" s="64" t="s">
        <v>3263</v>
      </c>
      <c r="W44" s="64" t="s">
        <v>3258</v>
      </c>
      <c r="X44" s="64" t="s">
        <v>5614</v>
      </c>
      <c r="Y44" s="64"/>
      <c r="Z44" s="64"/>
      <c r="AA44" s="64"/>
      <c r="AB44" s="26"/>
      <c r="AC44" s="26"/>
      <c r="AD44" s="26"/>
      <c r="AE44" s="26"/>
      <c r="AF44" s="26"/>
      <c r="AG44" s="64"/>
      <c r="AH44" s="64"/>
      <c r="AI44" s="64"/>
      <c r="AJ44" s="64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</row>
    <row r="45" spans="1:54" s="41" customFormat="1" ht="40.200000000000003" x14ac:dyDescent="0.3">
      <c r="A45" s="26" t="s">
        <v>5730</v>
      </c>
      <c r="B45" s="62">
        <v>0.05</v>
      </c>
      <c r="C45" s="3">
        <v>8</v>
      </c>
      <c r="D45" s="3">
        <v>2</v>
      </c>
      <c r="E45" s="26" t="s">
        <v>5736</v>
      </c>
      <c r="F45" s="26" t="s">
        <v>5736</v>
      </c>
      <c r="G45" s="26" t="s">
        <v>5</v>
      </c>
      <c r="H45" s="26" t="str">
        <f t="shared" si="2"/>
        <v>Box08_Moist2 [%]</v>
      </c>
      <c r="I45" s="3"/>
      <c r="J45" s="3"/>
      <c r="K45" s="26">
        <v>5</v>
      </c>
      <c r="L45" s="26">
        <v>60</v>
      </c>
      <c r="M45" s="3" t="s">
        <v>5709</v>
      </c>
      <c r="N45" s="19">
        <v>41109.81453703704</v>
      </c>
      <c r="O45" s="19">
        <v>41697.086111111108</v>
      </c>
      <c r="P45" s="26"/>
      <c r="Q45" s="35" t="s">
        <v>5722</v>
      </c>
      <c r="R45" s="63"/>
      <c r="S45" s="63"/>
      <c r="T45" s="26" t="s">
        <v>3316</v>
      </c>
      <c r="U45" s="64" t="s">
        <v>3262</v>
      </c>
      <c r="V45" s="64" t="s">
        <v>3263</v>
      </c>
      <c r="W45" s="64" t="s">
        <v>3258</v>
      </c>
      <c r="X45" s="64" t="s">
        <v>5614</v>
      </c>
      <c r="Y45" s="64"/>
      <c r="Z45" s="64"/>
      <c r="AA45" s="64"/>
      <c r="AB45" s="26"/>
      <c r="AC45" s="26"/>
      <c r="AD45" s="26"/>
      <c r="AE45" s="26"/>
      <c r="AF45" s="26"/>
      <c r="AG45" s="64"/>
      <c r="AH45" s="64"/>
      <c r="AI45" s="64"/>
      <c r="AJ45" s="64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</row>
    <row r="46" spans="1:54" s="41" customFormat="1" ht="40.200000000000003" x14ac:dyDescent="0.3">
      <c r="A46" s="26" t="s">
        <v>5731</v>
      </c>
      <c r="B46" s="62">
        <v>0.05</v>
      </c>
      <c r="C46" s="3">
        <v>8</v>
      </c>
      <c r="D46" s="3">
        <v>3</v>
      </c>
      <c r="E46" s="26" t="s">
        <v>5737</v>
      </c>
      <c r="F46" s="26" t="s">
        <v>5737</v>
      </c>
      <c r="G46" s="26" t="s">
        <v>5</v>
      </c>
      <c r="H46" s="26" t="str">
        <f t="shared" si="2"/>
        <v>Box08_Moist3 [%]</v>
      </c>
      <c r="I46" s="3"/>
      <c r="J46" s="3"/>
      <c r="K46" s="26">
        <v>5</v>
      </c>
      <c r="L46" s="26">
        <v>60</v>
      </c>
      <c r="M46" s="3" t="s">
        <v>5709</v>
      </c>
      <c r="N46" s="19">
        <v>41109.81453703704</v>
      </c>
      <c r="O46" s="19">
        <v>41697.086111111108</v>
      </c>
      <c r="P46" s="26"/>
      <c r="Q46" s="35" t="s">
        <v>5722</v>
      </c>
      <c r="R46" s="63"/>
      <c r="S46" s="63"/>
      <c r="T46" s="26" t="s">
        <v>3316</v>
      </c>
      <c r="U46" s="64" t="s">
        <v>3262</v>
      </c>
      <c r="V46" s="64" t="s">
        <v>3263</v>
      </c>
      <c r="W46" s="64" t="s">
        <v>3258</v>
      </c>
      <c r="X46" s="64" t="s">
        <v>5614</v>
      </c>
      <c r="Y46" s="64"/>
      <c r="Z46" s="64"/>
      <c r="AA46" s="64"/>
      <c r="AB46" s="26"/>
      <c r="AC46" s="26"/>
      <c r="AD46" s="26"/>
      <c r="AE46" s="26"/>
      <c r="AF46" s="26"/>
      <c r="AG46" s="64"/>
      <c r="AH46" s="64"/>
      <c r="AI46" s="64"/>
      <c r="AJ46" s="64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</row>
    <row r="47" spans="1:54" s="41" customFormat="1" ht="40.200000000000003" x14ac:dyDescent="0.3">
      <c r="A47" s="26" t="s">
        <v>5732</v>
      </c>
      <c r="B47" s="62">
        <v>0.05</v>
      </c>
      <c r="C47" s="3">
        <v>8</v>
      </c>
      <c r="D47" s="3">
        <v>4</v>
      </c>
      <c r="E47" s="26" t="s">
        <v>5738</v>
      </c>
      <c r="F47" s="26" t="s">
        <v>5738</v>
      </c>
      <c r="G47" s="26" t="s">
        <v>5</v>
      </c>
      <c r="H47" s="26" t="str">
        <f t="shared" si="2"/>
        <v>Box08_Moist4 [%]</v>
      </c>
      <c r="I47" s="3"/>
      <c r="J47" s="3"/>
      <c r="K47" s="26">
        <v>5</v>
      </c>
      <c r="L47" s="26">
        <v>60</v>
      </c>
      <c r="M47" s="3" t="s">
        <v>5709</v>
      </c>
      <c r="N47" s="19">
        <v>41109.81453703704</v>
      </c>
      <c r="O47" s="19">
        <v>41697.086111111108</v>
      </c>
      <c r="P47" s="26"/>
      <c r="Q47" s="35" t="s">
        <v>5722</v>
      </c>
      <c r="R47" s="63"/>
      <c r="S47" s="63"/>
      <c r="T47" s="26" t="s">
        <v>3316</v>
      </c>
      <c r="U47" s="64" t="s">
        <v>3262</v>
      </c>
      <c r="V47" s="64" t="s">
        <v>3263</v>
      </c>
      <c r="W47" s="64" t="s">
        <v>3258</v>
      </c>
      <c r="X47" s="64" t="s">
        <v>5614</v>
      </c>
      <c r="Y47" s="64"/>
      <c r="Z47" s="64"/>
      <c r="AA47" s="64"/>
      <c r="AB47" s="26"/>
      <c r="AC47" s="26"/>
      <c r="AD47" s="26"/>
      <c r="AE47" s="26"/>
      <c r="AF47" s="26"/>
      <c r="AG47" s="64"/>
      <c r="AH47" s="64"/>
      <c r="AI47" s="64"/>
      <c r="AJ47" s="64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</row>
    <row r="48" spans="1:54" s="41" customFormat="1" ht="40.200000000000003" x14ac:dyDescent="0.3">
      <c r="A48" s="26" t="s">
        <v>5733</v>
      </c>
      <c r="B48" s="62">
        <v>0.05</v>
      </c>
      <c r="C48" s="3">
        <v>8</v>
      </c>
      <c r="D48" s="3">
        <v>5</v>
      </c>
      <c r="E48" s="26" t="s">
        <v>5739</v>
      </c>
      <c r="F48" s="26" t="s">
        <v>5739</v>
      </c>
      <c r="G48" s="26" t="s">
        <v>5</v>
      </c>
      <c r="H48" s="26" t="str">
        <f t="shared" si="2"/>
        <v>Box08_Moist5 [%]</v>
      </c>
      <c r="I48" s="3"/>
      <c r="J48" s="3"/>
      <c r="K48" s="26">
        <v>5</v>
      </c>
      <c r="L48" s="26">
        <v>60</v>
      </c>
      <c r="M48" s="3" t="s">
        <v>5709</v>
      </c>
      <c r="N48" s="19">
        <v>41109.81453703704</v>
      </c>
      <c r="O48" s="19">
        <v>41697.086111111108</v>
      </c>
      <c r="P48" s="26"/>
      <c r="Q48" s="35" t="s">
        <v>5722</v>
      </c>
      <c r="R48" s="63"/>
      <c r="S48" s="63"/>
      <c r="T48" s="26" t="s">
        <v>3316</v>
      </c>
      <c r="U48" s="64" t="s">
        <v>3262</v>
      </c>
      <c r="V48" s="64" t="s">
        <v>3263</v>
      </c>
      <c r="W48" s="64" t="s">
        <v>3258</v>
      </c>
      <c r="X48" s="64" t="s">
        <v>5614</v>
      </c>
      <c r="Y48" s="64"/>
      <c r="Z48" s="64"/>
      <c r="AA48" s="64"/>
      <c r="AB48" s="26"/>
      <c r="AC48" s="26"/>
      <c r="AD48" s="26"/>
      <c r="AE48" s="26"/>
      <c r="AF48" s="26"/>
      <c r="AG48" s="64"/>
      <c r="AH48" s="64"/>
      <c r="AI48" s="64"/>
      <c r="AJ48" s="64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</row>
    <row r="49" spans="1:54" s="41" customFormat="1" ht="40.200000000000003" x14ac:dyDescent="0.3">
      <c r="A49" s="26" t="s">
        <v>5734</v>
      </c>
      <c r="B49" s="62">
        <v>0.05</v>
      </c>
      <c r="C49" s="3">
        <v>8</v>
      </c>
      <c r="D49" s="3">
        <v>6</v>
      </c>
      <c r="E49" s="26" t="s">
        <v>5740</v>
      </c>
      <c r="F49" s="26" t="s">
        <v>5740</v>
      </c>
      <c r="G49" s="26" t="s">
        <v>5</v>
      </c>
      <c r="H49" s="26" t="str">
        <f t="shared" si="2"/>
        <v>Box08_Moist6 [%]</v>
      </c>
      <c r="I49" s="3"/>
      <c r="J49" s="3"/>
      <c r="K49" s="26">
        <v>5</v>
      </c>
      <c r="L49" s="26">
        <v>60</v>
      </c>
      <c r="M49" s="3" t="s">
        <v>5709</v>
      </c>
      <c r="N49" s="19">
        <v>41109.81453703704</v>
      </c>
      <c r="O49" s="19">
        <v>41697.086111111108</v>
      </c>
      <c r="P49" s="26"/>
      <c r="Q49" s="35" t="s">
        <v>5722</v>
      </c>
      <c r="R49" s="63"/>
      <c r="S49" s="63"/>
      <c r="T49" s="26" t="s">
        <v>3316</v>
      </c>
      <c r="U49" s="64" t="s">
        <v>3262</v>
      </c>
      <c r="V49" s="64" t="s">
        <v>3263</v>
      </c>
      <c r="W49" s="64" t="s">
        <v>3258</v>
      </c>
      <c r="X49" s="64" t="s">
        <v>5614</v>
      </c>
      <c r="Y49" s="64"/>
      <c r="Z49" s="64"/>
      <c r="AA49" s="64"/>
      <c r="AB49" s="26"/>
      <c r="AC49" s="26"/>
      <c r="AD49" s="26"/>
      <c r="AE49" s="26"/>
      <c r="AF49" s="26"/>
      <c r="AG49" s="64"/>
      <c r="AH49" s="64"/>
      <c r="AI49" s="64"/>
      <c r="AJ49" s="64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</row>
    <row r="50" spans="1:54" s="41" customFormat="1" ht="40.200000000000003" x14ac:dyDescent="0.3">
      <c r="A50" s="26" t="s">
        <v>5753</v>
      </c>
      <c r="B50" s="62">
        <v>0.05</v>
      </c>
      <c r="C50" s="3">
        <v>9</v>
      </c>
      <c r="D50" s="3">
        <v>1</v>
      </c>
      <c r="E50" s="26" t="s">
        <v>5754</v>
      </c>
      <c r="F50" s="26" t="s">
        <v>5754</v>
      </c>
      <c r="G50" s="26" t="s">
        <v>5</v>
      </c>
      <c r="H50" s="26" t="str">
        <f t="shared" ref="H50:H55" si="3">CONCATENATE(F50," [",G50,"]")</f>
        <v>Box09_Moist1 [%]</v>
      </c>
      <c r="I50" s="3"/>
      <c r="J50" s="3"/>
      <c r="K50" s="26">
        <v>5</v>
      </c>
      <c r="L50" s="26">
        <v>60</v>
      </c>
      <c r="M50" s="3" t="s">
        <v>5709</v>
      </c>
      <c r="N50" s="19">
        <v>41109.814872685187</v>
      </c>
      <c r="O50" s="19">
        <v>41495.691643518519</v>
      </c>
      <c r="P50" s="26"/>
      <c r="Q50" s="35" t="s">
        <v>5722</v>
      </c>
      <c r="R50" s="63"/>
      <c r="S50" s="63"/>
      <c r="T50" s="26" t="s">
        <v>3316</v>
      </c>
      <c r="U50" s="64" t="s">
        <v>3262</v>
      </c>
      <c r="V50" s="64" t="s">
        <v>3263</v>
      </c>
      <c r="W50" s="64" t="s">
        <v>3258</v>
      </c>
      <c r="X50" s="64" t="s">
        <v>5614</v>
      </c>
      <c r="Y50" s="64"/>
      <c r="Z50" s="64"/>
      <c r="AA50" s="64"/>
      <c r="AB50" s="26"/>
      <c r="AC50" s="26"/>
      <c r="AD50" s="26"/>
      <c r="AE50" s="26"/>
      <c r="AF50" s="26"/>
      <c r="AG50" s="64"/>
      <c r="AH50" s="64"/>
      <c r="AI50" s="64"/>
      <c r="AJ50" s="64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</row>
    <row r="51" spans="1:54" s="41" customFormat="1" ht="40.200000000000003" x14ac:dyDescent="0.3">
      <c r="A51" s="26" t="s">
        <v>5755</v>
      </c>
      <c r="B51" s="62">
        <v>0.05</v>
      </c>
      <c r="C51" s="3">
        <v>9</v>
      </c>
      <c r="D51" s="3">
        <v>2</v>
      </c>
      <c r="E51" s="26" t="s">
        <v>5756</v>
      </c>
      <c r="F51" s="26" t="s">
        <v>5756</v>
      </c>
      <c r="G51" s="26" t="s">
        <v>5</v>
      </c>
      <c r="H51" s="26" t="str">
        <f t="shared" si="3"/>
        <v>Box09_Moist2 [%]</v>
      </c>
      <c r="I51" s="3"/>
      <c r="J51" s="3"/>
      <c r="K51" s="26">
        <v>5</v>
      </c>
      <c r="L51" s="26">
        <v>60</v>
      </c>
      <c r="M51" s="3" t="s">
        <v>5709</v>
      </c>
      <c r="N51" s="19">
        <v>41109.814872685187</v>
      </c>
      <c r="O51" s="19">
        <v>41495.691643518519</v>
      </c>
      <c r="P51" s="26"/>
      <c r="Q51" s="35" t="s">
        <v>5722</v>
      </c>
      <c r="R51" s="63"/>
      <c r="S51" s="63"/>
      <c r="T51" s="26" t="s">
        <v>3316</v>
      </c>
      <c r="U51" s="64" t="s">
        <v>3262</v>
      </c>
      <c r="V51" s="64" t="s">
        <v>3263</v>
      </c>
      <c r="W51" s="64" t="s">
        <v>3258</v>
      </c>
      <c r="X51" s="64" t="s">
        <v>5614</v>
      </c>
      <c r="Y51" s="64"/>
      <c r="Z51" s="64"/>
      <c r="AA51" s="64"/>
      <c r="AB51" s="26"/>
      <c r="AC51" s="26"/>
      <c r="AD51" s="26"/>
      <c r="AE51" s="26"/>
      <c r="AF51" s="26"/>
      <c r="AG51" s="64"/>
      <c r="AH51" s="64"/>
      <c r="AI51" s="64"/>
      <c r="AJ51" s="64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</row>
    <row r="52" spans="1:54" s="41" customFormat="1" ht="40.200000000000003" x14ac:dyDescent="0.3">
      <c r="A52" s="26" t="s">
        <v>5757</v>
      </c>
      <c r="B52" s="62">
        <v>0.05</v>
      </c>
      <c r="C52" s="3">
        <v>9</v>
      </c>
      <c r="D52" s="3">
        <v>3</v>
      </c>
      <c r="E52" s="26" t="s">
        <v>5758</v>
      </c>
      <c r="F52" s="26" t="s">
        <v>5758</v>
      </c>
      <c r="G52" s="26" t="s">
        <v>5</v>
      </c>
      <c r="H52" s="26" t="str">
        <f t="shared" si="3"/>
        <v>Box09_Moist3 [%]</v>
      </c>
      <c r="I52" s="3"/>
      <c r="J52" s="3"/>
      <c r="K52" s="26">
        <v>5</v>
      </c>
      <c r="L52" s="26">
        <v>60</v>
      </c>
      <c r="M52" s="3" t="s">
        <v>5709</v>
      </c>
      <c r="N52" s="19">
        <v>41109.814872685187</v>
      </c>
      <c r="O52" s="19">
        <v>41495.691643518519</v>
      </c>
      <c r="P52" s="26"/>
      <c r="Q52" s="35" t="s">
        <v>5722</v>
      </c>
      <c r="R52" s="63"/>
      <c r="S52" s="63"/>
      <c r="T52" s="26" t="s">
        <v>3316</v>
      </c>
      <c r="U52" s="64" t="s">
        <v>3262</v>
      </c>
      <c r="V52" s="64" t="s">
        <v>3263</v>
      </c>
      <c r="W52" s="64" t="s">
        <v>3258</v>
      </c>
      <c r="X52" s="64" t="s">
        <v>5614</v>
      </c>
      <c r="Y52" s="64"/>
      <c r="Z52" s="64"/>
      <c r="AA52" s="64"/>
      <c r="AB52" s="26"/>
      <c r="AC52" s="26"/>
      <c r="AD52" s="26"/>
      <c r="AE52" s="26"/>
      <c r="AF52" s="26"/>
      <c r="AG52" s="64"/>
      <c r="AH52" s="64"/>
      <c r="AI52" s="64"/>
      <c r="AJ52" s="64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</row>
    <row r="53" spans="1:54" s="41" customFormat="1" ht="40.200000000000003" x14ac:dyDescent="0.3">
      <c r="A53" s="26" t="s">
        <v>5759</v>
      </c>
      <c r="B53" s="62">
        <v>0.05</v>
      </c>
      <c r="C53" s="3">
        <v>9</v>
      </c>
      <c r="D53" s="3">
        <v>4</v>
      </c>
      <c r="E53" s="26" t="s">
        <v>5760</v>
      </c>
      <c r="F53" s="26" t="s">
        <v>5760</v>
      </c>
      <c r="G53" s="26" t="s">
        <v>5</v>
      </c>
      <c r="H53" s="26" t="str">
        <f t="shared" si="3"/>
        <v>Box09_Moist4 [%]</v>
      </c>
      <c r="I53" s="3"/>
      <c r="J53" s="3"/>
      <c r="K53" s="26">
        <v>5</v>
      </c>
      <c r="L53" s="26">
        <v>60</v>
      </c>
      <c r="M53" s="3" t="s">
        <v>5709</v>
      </c>
      <c r="N53" s="19">
        <v>41109.814872685187</v>
      </c>
      <c r="O53" s="19">
        <v>41495.691643518519</v>
      </c>
      <c r="P53" s="26"/>
      <c r="Q53" s="35" t="s">
        <v>5722</v>
      </c>
      <c r="R53" s="63"/>
      <c r="S53" s="63"/>
      <c r="T53" s="26" t="s">
        <v>3316</v>
      </c>
      <c r="U53" s="64" t="s">
        <v>3262</v>
      </c>
      <c r="V53" s="64" t="s">
        <v>3263</v>
      </c>
      <c r="W53" s="64" t="s">
        <v>3258</v>
      </c>
      <c r="X53" s="64" t="s">
        <v>5614</v>
      </c>
      <c r="Y53" s="64"/>
      <c r="Z53" s="64"/>
      <c r="AA53" s="64"/>
      <c r="AB53" s="26"/>
      <c r="AC53" s="26"/>
      <c r="AD53" s="26"/>
      <c r="AE53" s="26"/>
      <c r="AF53" s="26"/>
      <c r="AG53" s="64"/>
      <c r="AH53" s="64"/>
      <c r="AI53" s="64"/>
      <c r="AJ53" s="64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</row>
    <row r="54" spans="1:54" s="41" customFormat="1" ht="40.200000000000003" x14ac:dyDescent="0.3">
      <c r="A54" s="26" t="s">
        <v>5761</v>
      </c>
      <c r="B54" s="62">
        <v>0.05</v>
      </c>
      <c r="C54" s="3">
        <v>9</v>
      </c>
      <c r="D54" s="3">
        <v>5</v>
      </c>
      <c r="E54" s="26" t="s">
        <v>5762</v>
      </c>
      <c r="F54" s="26" t="s">
        <v>5762</v>
      </c>
      <c r="G54" s="26" t="s">
        <v>5</v>
      </c>
      <c r="H54" s="26" t="str">
        <f t="shared" si="3"/>
        <v>Box09_Moist5 [%]</v>
      </c>
      <c r="I54" s="3"/>
      <c r="J54" s="3"/>
      <c r="K54" s="26">
        <v>5</v>
      </c>
      <c r="L54" s="26">
        <v>60</v>
      </c>
      <c r="M54" s="3" t="s">
        <v>5709</v>
      </c>
      <c r="N54" s="19">
        <v>41109.814872685187</v>
      </c>
      <c r="O54" s="19">
        <v>41495.691643518519</v>
      </c>
      <c r="P54" s="26"/>
      <c r="Q54" s="35" t="s">
        <v>5722</v>
      </c>
      <c r="R54" s="63"/>
      <c r="S54" s="63"/>
      <c r="T54" s="26" t="s">
        <v>3316</v>
      </c>
      <c r="U54" s="64" t="s">
        <v>3262</v>
      </c>
      <c r="V54" s="64" t="s">
        <v>3263</v>
      </c>
      <c r="W54" s="64" t="s">
        <v>3258</v>
      </c>
      <c r="X54" s="64" t="s">
        <v>5614</v>
      </c>
      <c r="Y54" s="64"/>
      <c r="Z54" s="64"/>
      <c r="AA54" s="64"/>
      <c r="AB54" s="26"/>
      <c r="AC54" s="26"/>
      <c r="AD54" s="26"/>
      <c r="AE54" s="26"/>
      <c r="AF54" s="26"/>
      <c r="AG54" s="64"/>
      <c r="AH54" s="64"/>
      <c r="AI54" s="64"/>
      <c r="AJ54" s="64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</row>
    <row r="55" spans="1:54" s="41" customFormat="1" ht="40.200000000000003" x14ac:dyDescent="0.3">
      <c r="A55" s="26" t="s">
        <v>5763</v>
      </c>
      <c r="B55" s="62">
        <v>0.05</v>
      </c>
      <c r="C55" s="3">
        <v>9</v>
      </c>
      <c r="D55" s="3">
        <v>6</v>
      </c>
      <c r="E55" s="26" t="s">
        <v>5764</v>
      </c>
      <c r="F55" s="26" t="s">
        <v>5764</v>
      </c>
      <c r="G55" s="26" t="s">
        <v>5</v>
      </c>
      <c r="H55" s="26" t="str">
        <f t="shared" si="3"/>
        <v>Box09_Moist6 [%]</v>
      </c>
      <c r="I55" s="3"/>
      <c r="J55" s="3"/>
      <c r="K55" s="26">
        <v>5</v>
      </c>
      <c r="L55" s="26">
        <v>60</v>
      </c>
      <c r="M55" s="3" t="s">
        <v>5709</v>
      </c>
      <c r="N55" s="19">
        <v>41109.814872685187</v>
      </c>
      <c r="O55" s="19">
        <v>41495.691643518519</v>
      </c>
      <c r="P55" s="26"/>
      <c r="Q55" s="35" t="s">
        <v>5722</v>
      </c>
      <c r="R55" s="63"/>
      <c r="S55" s="63"/>
      <c r="T55" s="26" t="s">
        <v>3316</v>
      </c>
      <c r="U55" s="64" t="s">
        <v>3262</v>
      </c>
      <c r="V55" s="64" t="s">
        <v>3263</v>
      </c>
      <c r="W55" s="64" t="s">
        <v>3258</v>
      </c>
      <c r="X55" s="64" t="s">
        <v>5614</v>
      </c>
      <c r="Y55" s="64"/>
      <c r="Z55" s="64"/>
      <c r="AA55" s="64"/>
      <c r="AB55" s="26"/>
      <c r="AC55" s="26"/>
      <c r="AD55" s="26"/>
      <c r="AE55" s="26"/>
      <c r="AF55" s="26"/>
      <c r="AG55" s="64"/>
      <c r="AH55" s="64"/>
      <c r="AI55" s="64"/>
      <c r="AJ55" s="64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</row>
    <row r="56" spans="1:54" s="41" customFormat="1" ht="53.4" x14ac:dyDescent="0.3">
      <c r="A56" s="26" t="s">
        <v>538</v>
      </c>
      <c r="B56" s="62">
        <v>0.1</v>
      </c>
      <c r="C56" s="26">
        <v>10</v>
      </c>
      <c r="D56" s="26">
        <v>1</v>
      </c>
      <c r="E56" s="26" t="s">
        <v>539</v>
      </c>
      <c r="F56" s="26" t="s">
        <v>1914</v>
      </c>
      <c r="G56" s="26" t="s">
        <v>5</v>
      </c>
      <c r="H56" s="26" t="str">
        <f t="shared" si="2"/>
        <v>Box10_Moist1 [%]</v>
      </c>
      <c r="I56" s="31" t="s">
        <v>4094</v>
      </c>
      <c r="J56" s="46" t="s">
        <v>5124</v>
      </c>
      <c r="K56" s="26">
        <v>5</v>
      </c>
      <c r="L56" s="26">
        <v>60</v>
      </c>
      <c r="M56" s="26" t="s">
        <v>540</v>
      </c>
      <c r="N56" s="38">
        <v>41620.491215277776</v>
      </c>
      <c r="O56" s="38">
        <v>42446.172222222223</v>
      </c>
      <c r="P56" s="26"/>
      <c r="Q56" s="35" t="s">
        <v>541</v>
      </c>
      <c r="R56" s="63">
        <v>652288.37896799995</v>
      </c>
      <c r="S56" s="63">
        <v>5772995.2768099997</v>
      </c>
      <c r="T56" s="26" t="s">
        <v>3316</v>
      </c>
      <c r="U56" s="64" t="s">
        <v>3262</v>
      </c>
      <c r="V56" s="64" t="s">
        <v>3263</v>
      </c>
      <c r="W56" s="64" t="s">
        <v>3258</v>
      </c>
      <c r="X56" s="64" t="s">
        <v>5614</v>
      </c>
      <c r="Y56" s="64"/>
      <c r="Z56" s="64"/>
      <c r="AA56" s="64"/>
      <c r="AB56" s="26"/>
      <c r="AC56" s="26"/>
      <c r="AD56" s="26"/>
      <c r="AE56" s="26"/>
      <c r="AF56" s="26"/>
      <c r="AG56" s="64" t="s">
        <v>3264</v>
      </c>
      <c r="AH56" s="64" t="s">
        <v>3261</v>
      </c>
      <c r="AI56" s="64" t="s">
        <v>3269</v>
      </c>
      <c r="AJ56" s="64" t="s">
        <v>3270</v>
      </c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</row>
    <row r="57" spans="1:54" s="41" customFormat="1" ht="53.4" x14ac:dyDescent="0.3">
      <c r="A57" s="26" t="s">
        <v>542</v>
      </c>
      <c r="B57" s="62">
        <v>0.2</v>
      </c>
      <c r="C57" s="26">
        <v>10</v>
      </c>
      <c r="D57" s="26">
        <v>2</v>
      </c>
      <c r="E57" s="26" t="s">
        <v>543</v>
      </c>
      <c r="F57" s="26" t="s">
        <v>1915</v>
      </c>
      <c r="G57" s="26" t="s">
        <v>5</v>
      </c>
      <c r="H57" s="26" t="str">
        <f t="shared" si="2"/>
        <v>Box10_Moist2 [%]</v>
      </c>
      <c r="I57" s="31" t="s">
        <v>4095</v>
      </c>
      <c r="J57" s="46" t="s">
        <v>5124</v>
      </c>
      <c r="K57" s="26">
        <v>5</v>
      </c>
      <c r="L57" s="26">
        <v>60</v>
      </c>
      <c r="M57" s="26" t="s">
        <v>540</v>
      </c>
      <c r="N57" s="38">
        <v>41620.491215277776</v>
      </c>
      <c r="O57" s="38">
        <v>42446.172222222223</v>
      </c>
      <c r="P57" s="26"/>
      <c r="Q57" s="35" t="s">
        <v>541</v>
      </c>
      <c r="R57" s="63">
        <v>652288.37896799995</v>
      </c>
      <c r="S57" s="63">
        <v>5772995.2768099997</v>
      </c>
      <c r="T57" s="26" t="s">
        <v>3316</v>
      </c>
      <c r="U57" s="64" t="s">
        <v>3262</v>
      </c>
      <c r="V57" s="64" t="s">
        <v>3263</v>
      </c>
      <c r="W57" s="64" t="s">
        <v>3258</v>
      </c>
      <c r="X57" s="64" t="s">
        <v>5614</v>
      </c>
      <c r="Y57" s="64"/>
      <c r="Z57" s="64"/>
      <c r="AA57" s="64"/>
      <c r="AB57" s="26"/>
      <c r="AC57" s="26"/>
      <c r="AD57" s="26"/>
      <c r="AE57" s="26"/>
      <c r="AF57" s="26"/>
      <c r="AG57" s="64" t="s">
        <v>3264</v>
      </c>
      <c r="AH57" s="64" t="s">
        <v>3261</v>
      </c>
      <c r="AI57" s="64" t="s">
        <v>3269</v>
      </c>
      <c r="AJ57" s="64" t="s">
        <v>3270</v>
      </c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</row>
    <row r="58" spans="1:54" s="41" customFormat="1" ht="53.4" x14ac:dyDescent="0.3">
      <c r="A58" s="26" t="s">
        <v>544</v>
      </c>
      <c r="B58" s="62">
        <v>0.30000000000000004</v>
      </c>
      <c r="C58" s="26">
        <v>10</v>
      </c>
      <c r="D58" s="26">
        <v>3</v>
      </c>
      <c r="E58" s="26" t="s">
        <v>545</v>
      </c>
      <c r="F58" s="26" t="s">
        <v>1916</v>
      </c>
      <c r="G58" s="26" t="s">
        <v>5</v>
      </c>
      <c r="H58" s="26" t="str">
        <f t="shared" si="2"/>
        <v>Box10_Moist3 [%]</v>
      </c>
      <c r="I58" s="31" t="s">
        <v>4096</v>
      </c>
      <c r="J58" s="46" t="s">
        <v>5124</v>
      </c>
      <c r="K58" s="26">
        <v>5</v>
      </c>
      <c r="L58" s="26">
        <v>60</v>
      </c>
      <c r="M58" s="26" t="s">
        <v>540</v>
      </c>
      <c r="N58" s="38">
        <v>41620.491215277776</v>
      </c>
      <c r="O58" s="38">
        <v>42446.172222222223</v>
      </c>
      <c r="P58" s="26"/>
      <c r="Q58" s="35" t="s">
        <v>541</v>
      </c>
      <c r="R58" s="63">
        <v>652288.37896799995</v>
      </c>
      <c r="S58" s="63">
        <v>5772995.2768099997</v>
      </c>
      <c r="T58" s="26" t="s">
        <v>3316</v>
      </c>
      <c r="U58" s="64" t="s">
        <v>3262</v>
      </c>
      <c r="V58" s="64" t="s">
        <v>3263</v>
      </c>
      <c r="W58" s="64" t="s">
        <v>3258</v>
      </c>
      <c r="X58" s="64" t="s">
        <v>5614</v>
      </c>
      <c r="Y58" s="64"/>
      <c r="Z58" s="64"/>
      <c r="AA58" s="64"/>
      <c r="AB58" s="26"/>
      <c r="AC58" s="26"/>
      <c r="AD58" s="26"/>
      <c r="AE58" s="26"/>
      <c r="AF58" s="26"/>
      <c r="AG58" s="64" t="s">
        <v>3264</v>
      </c>
      <c r="AH58" s="64" t="s">
        <v>3261</v>
      </c>
      <c r="AI58" s="64" t="s">
        <v>3269</v>
      </c>
      <c r="AJ58" s="64" t="s">
        <v>3270</v>
      </c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</row>
    <row r="59" spans="1:54" s="41" customFormat="1" ht="53.4" x14ac:dyDescent="0.3">
      <c r="A59" s="26" t="s">
        <v>546</v>
      </c>
      <c r="B59" s="62">
        <v>0.4</v>
      </c>
      <c r="C59" s="26">
        <v>10</v>
      </c>
      <c r="D59" s="26">
        <v>4</v>
      </c>
      <c r="E59" s="26" t="s">
        <v>547</v>
      </c>
      <c r="F59" s="26" t="s">
        <v>1917</v>
      </c>
      <c r="G59" s="26" t="s">
        <v>5</v>
      </c>
      <c r="H59" s="26" t="str">
        <f t="shared" si="2"/>
        <v>Box10_Moist4 [%]</v>
      </c>
      <c r="I59" s="31" t="s">
        <v>4097</v>
      </c>
      <c r="J59" s="46" t="s">
        <v>5124</v>
      </c>
      <c r="K59" s="26">
        <v>5</v>
      </c>
      <c r="L59" s="26">
        <v>60</v>
      </c>
      <c r="M59" s="26" t="s">
        <v>540</v>
      </c>
      <c r="N59" s="38">
        <v>41620.491215277776</v>
      </c>
      <c r="O59" s="38">
        <v>42446.172222222223</v>
      </c>
      <c r="P59" s="26"/>
      <c r="Q59" s="35" t="s">
        <v>541</v>
      </c>
      <c r="R59" s="63">
        <v>652288.37896799995</v>
      </c>
      <c r="S59" s="63">
        <v>5772995.2768099997</v>
      </c>
      <c r="T59" s="26" t="s">
        <v>3316</v>
      </c>
      <c r="U59" s="64" t="s">
        <v>3262</v>
      </c>
      <c r="V59" s="64" t="s">
        <v>3263</v>
      </c>
      <c r="W59" s="64" t="s">
        <v>3258</v>
      </c>
      <c r="X59" s="64" t="s">
        <v>5614</v>
      </c>
      <c r="Y59" s="64"/>
      <c r="Z59" s="64"/>
      <c r="AA59" s="64"/>
      <c r="AB59" s="26"/>
      <c r="AC59" s="26"/>
      <c r="AD59" s="26"/>
      <c r="AE59" s="26"/>
      <c r="AF59" s="26"/>
      <c r="AG59" s="64" t="s">
        <v>3264</v>
      </c>
      <c r="AH59" s="64" t="s">
        <v>3261</v>
      </c>
      <c r="AI59" s="64" t="s">
        <v>3269</v>
      </c>
      <c r="AJ59" s="64" t="s">
        <v>3270</v>
      </c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</row>
    <row r="60" spans="1:54" s="41" customFormat="1" ht="53.4" x14ac:dyDescent="0.3">
      <c r="A60" s="26" t="s">
        <v>548</v>
      </c>
      <c r="B60" s="62">
        <v>0.5</v>
      </c>
      <c r="C60" s="26">
        <v>10</v>
      </c>
      <c r="D60" s="26">
        <v>5</v>
      </c>
      <c r="E60" s="26" t="s">
        <v>549</v>
      </c>
      <c r="F60" s="26" t="s">
        <v>1918</v>
      </c>
      <c r="G60" s="26" t="s">
        <v>5</v>
      </c>
      <c r="H60" s="26" t="str">
        <f t="shared" si="2"/>
        <v>Box10_Moist5 [%]</v>
      </c>
      <c r="I60" s="31" t="s">
        <v>4098</v>
      </c>
      <c r="J60" s="46" t="s">
        <v>5124</v>
      </c>
      <c r="K60" s="26">
        <v>5</v>
      </c>
      <c r="L60" s="26">
        <v>60</v>
      </c>
      <c r="M60" s="26" t="s">
        <v>540</v>
      </c>
      <c r="N60" s="38">
        <v>41620.491215277776</v>
      </c>
      <c r="O60" s="38">
        <v>42446.172222222223</v>
      </c>
      <c r="P60" s="26"/>
      <c r="Q60" s="35" t="s">
        <v>541</v>
      </c>
      <c r="R60" s="63">
        <v>652288.37896799995</v>
      </c>
      <c r="S60" s="63">
        <v>5772995.2768099997</v>
      </c>
      <c r="T60" s="26" t="s">
        <v>3316</v>
      </c>
      <c r="U60" s="64" t="s">
        <v>3262</v>
      </c>
      <c r="V60" s="64" t="s">
        <v>3263</v>
      </c>
      <c r="W60" s="64" t="s">
        <v>3258</v>
      </c>
      <c r="X60" s="64" t="s">
        <v>5614</v>
      </c>
      <c r="Y60" s="64"/>
      <c r="Z60" s="64"/>
      <c r="AA60" s="64"/>
      <c r="AB60" s="26"/>
      <c r="AC60" s="26"/>
      <c r="AD60" s="26"/>
      <c r="AE60" s="26"/>
      <c r="AF60" s="26"/>
      <c r="AG60" s="64" t="s">
        <v>3264</v>
      </c>
      <c r="AH60" s="64" t="s">
        <v>3261</v>
      </c>
      <c r="AI60" s="64" t="s">
        <v>3269</v>
      </c>
      <c r="AJ60" s="64" t="s">
        <v>3270</v>
      </c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</row>
    <row r="61" spans="1:54" s="41" customFormat="1" ht="53.4" x14ac:dyDescent="0.3">
      <c r="A61" s="26" t="s">
        <v>550</v>
      </c>
      <c r="B61" s="62">
        <v>0.60000000000000009</v>
      </c>
      <c r="C61" s="26">
        <v>10</v>
      </c>
      <c r="D61" s="26">
        <v>6</v>
      </c>
      <c r="E61" s="26" t="s">
        <v>551</v>
      </c>
      <c r="F61" s="26" t="s">
        <v>1919</v>
      </c>
      <c r="G61" s="26" t="s">
        <v>5</v>
      </c>
      <c r="H61" s="26" t="str">
        <f t="shared" si="2"/>
        <v>Box10_Moist6 [%]</v>
      </c>
      <c r="I61" s="31" t="s">
        <v>4099</v>
      </c>
      <c r="J61" s="46" t="s">
        <v>5124</v>
      </c>
      <c r="K61" s="26">
        <v>5</v>
      </c>
      <c r="L61" s="26">
        <v>60</v>
      </c>
      <c r="M61" s="26" t="s">
        <v>540</v>
      </c>
      <c r="N61" s="38">
        <v>41620.491215277776</v>
      </c>
      <c r="O61" s="38">
        <v>42446.172222222223</v>
      </c>
      <c r="P61" s="26"/>
      <c r="Q61" s="35" t="s">
        <v>541</v>
      </c>
      <c r="R61" s="63">
        <v>652288.37896799995</v>
      </c>
      <c r="S61" s="63">
        <v>5772995.2768099997</v>
      </c>
      <c r="T61" s="26" t="s">
        <v>3316</v>
      </c>
      <c r="U61" s="64" t="s">
        <v>3262</v>
      </c>
      <c r="V61" s="64" t="s">
        <v>3263</v>
      </c>
      <c r="W61" s="64" t="s">
        <v>3258</v>
      </c>
      <c r="X61" s="64" t="s">
        <v>5614</v>
      </c>
      <c r="Y61" s="64"/>
      <c r="Z61" s="64"/>
      <c r="AA61" s="64"/>
      <c r="AB61" s="26"/>
      <c r="AC61" s="26"/>
      <c r="AD61" s="26"/>
      <c r="AE61" s="26"/>
      <c r="AF61" s="26"/>
      <c r="AG61" s="64" t="s">
        <v>3264</v>
      </c>
      <c r="AH61" s="64" t="s">
        <v>3261</v>
      </c>
      <c r="AI61" s="64" t="s">
        <v>3269</v>
      </c>
      <c r="AJ61" s="64" t="s">
        <v>3270</v>
      </c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</row>
    <row r="62" spans="1:54" s="41" customFormat="1" ht="53.4" x14ac:dyDescent="0.3">
      <c r="A62" s="26" t="s">
        <v>552</v>
      </c>
      <c r="B62" s="62">
        <v>0.1</v>
      </c>
      <c r="C62" s="26">
        <v>11</v>
      </c>
      <c r="D62" s="26">
        <v>1</v>
      </c>
      <c r="E62" s="26" t="s">
        <v>553</v>
      </c>
      <c r="F62" s="26" t="s">
        <v>1920</v>
      </c>
      <c r="G62" s="26" t="s">
        <v>5</v>
      </c>
      <c r="H62" s="26" t="str">
        <f t="shared" si="2"/>
        <v>Box11_Moist1 [%]</v>
      </c>
      <c r="I62" s="31" t="s">
        <v>3775</v>
      </c>
      <c r="J62" s="46" t="s">
        <v>5125</v>
      </c>
      <c r="K62" s="26">
        <v>5</v>
      </c>
      <c r="L62" s="26">
        <v>60</v>
      </c>
      <c r="M62" s="26" t="s">
        <v>554</v>
      </c>
      <c r="N62" s="38">
        <v>41529.562962962962</v>
      </c>
      <c r="O62" s="38">
        <v>42290.274131944447</v>
      </c>
      <c r="P62" s="26" t="s">
        <v>555</v>
      </c>
      <c r="Q62" s="35" t="s">
        <v>556</v>
      </c>
      <c r="R62" s="63">
        <v>652224.84737682005</v>
      </c>
      <c r="S62" s="63">
        <v>5772964.4175150497</v>
      </c>
      <c r="T62" s="26" t="s">
        <v>3316</v>
      </c>
      <c r="U62" s="64" t="s">
        <v>3262</v>
      </c>
      <c r="V62" s="64" t="s">
        <v>3263</v>
      </c>
      <c r="W62" s="64" t="s">
        <v>3258</v>
      </c>
      <c r="X62" s="64" t="s">
        <v>5614</v>
      </c>
      <c r="Y62" s="64"/>
      <c r="Z62" s="64"/>
      <c r="AA62" s="64"/>
      <c r="AB62" s="26"/>
      <c r="AC62" s="26"/>
      <c r="AD62" s="26"/>
      <c r="AE62" s="26"/>
      <c r="AF62" s="26"/>
      <c r="AG62" s="64" t="s">
        <v>3264</v>
      </c>
      <c r="AH62" s="64" t="s">
        <v>3261</v>
      </c>
      <c r="AI62" s="64" t="s">
        <v>3269</v>
      </c>
      <c r="AJ62" s="64" t="s">
        <v>3270</v>
      </c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</row>
    <row r="63" spans="1:54" s="41" customFormat="1" ht="53.4" x14ac:dyDescent="0.3">
      <c r="A63" s="26" t="s">
        <v>557</v>
      </c>
      <c r="B63" s="62">
        <v>0.30000000000000004</v>
      </c>
      <c r="C63" s="26">
        <v>11</v>
      </c>
      <c r="D63" s="26">
        <v>2</v>
      </c>
      <c r="E63" s="26" t="s">
        <v>558</v>
      </c>
      <c r="F63" s="26" t="s">
        <v>1921</v>
      </c>
      <c r="G63" s="26" t="s">
        <v>5</v>
      </c>
      <c r="H63" s="26" t="str">
        <f t="shared" si="2"/>
        <v>Box11_Moist2 [%]</v>
      </c>
      <c r="I63" s="31" t="s">
        <v>3777</v>
      </c>
      <c r="J63" s="46" t="s">
        <v>5125</v>
      </c>
      <c r="K63" s="26">
        <v>5</v>
      </c>
      <c r="L63" s="26">
        <v>60</v>
      </c>
      <c r="M63" s="26" t="s">
        <v>554</v>
      </c>
      <c r="N63" s="38">
        <v>41529.562962962962</v>
      </c>
      <c r="O63" s="38">
        <v>42290.274131944447</v>
      </c>
      <c r="P63" s="26" t="s">
        <v>555</v>
      </c>
      <c r="Q63" s="35"/>
      <c r="R63" s="63">
        <v>652224.84737682005</v>
      </c>
      <c r="S63" s="63">
        <v>5772964.4175150497</v>
      </c>
      <c r="T63" s="26" t="s">
        <v>3316</v>
      </c>
      <c r="U63" s="64" t="s">
        <v>3262</v>
      </c>
      <c r="V63" s="64" t="s">
        <v>3263</v>
      </c>
      <c r="W63" s="64" t="s">
        <v>3258</v>
      </c>
      <c r="X63" s="64" t="s">
        <v>5614</v>
      </c>
      <c r="Y63" s="64"/>
      <c r="Z63" s="64"/>
      <c r="AA63" s="64"/>
      <c r="AB63" s="26"/>
      <c r="AC63" s="26"/>
      <c r="AD63" s="26"/>
      <c r="AE63" s="26"/>
      <c r="AF63" s="26"/>
      <c r="AG63" s="64" t="s">
        <v>3264</v>
      </c>
      <c r="AH63" s="64" t="s">
        <v>3261</v>
      </c>
      <c r="AI63" s="64" t="s">
        <v>3269</v>
      </c>
      <c r="AJ63" s="64" t="s">
        <v>3270</v>
      </c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</row>
    <row r="64" spans="1:54" s="41" customFormat="1" ht="53.4" x14ac:dyDescent="0.3">
      <c r="A64" s="26" t="s">
        <v>559</v>
      </c>
      <c r="B64" s="62">
        <v>0.1</v>
      </c>
      <c r="C64" s="26">
        <v>11</v>
      </c>
      <c r="D64" s="26">
        <v>3</v>
      </c>
      <c r="E64" s="26" t="s">
        <v>560</v>
      </c>
      <c r="F64" s="26" t="s">
        <v>1922</v>
      </c>
      <c r="G64" s="26" t="s">
        <v>5</v>
      </c>
      <c r="H64" s="26" t="str">
        <f t="shared" si="2"/>
        <v>Box11_Moist3 [%]</v>
      </c>
      <c r="I64" s="31" t="s">
        <v>3779</v>
      </c>
      <c r="J64" s="46" t="s">
        <v>5125</v>
      </c>
      <c r="K64" s="26">
        <v>5</v>
      </c>
      <c r="L64" s="26">
        <v>60</v>
      </c>
      <c r="M64" s="26" t="s">
        <v>561</v>
      </c>
      <c r="N64" s="38">
        <v>41529.562962962962</v>
      </c>
      <c r="O64" s="38">
        <v>42290.274131944447</v>
      </c>
      <c r="P64" s="26" t="s">
        <v>562</v>
      </c>
      <c r="Q64" s="35"/>
      <c r="R64" s="63">
        <v>652211.41544629994</v>
      </c>
      <c r="S64" s="63">
        <v>5772970.7063427297</v>
      </c>
      <c r="T64" s="26" t="s">
        <v>3316</v>
      </c>
      <c r="U64" s="64" t="s">
        <v>3262</v>
      </c>
      <c r="V64" s="64" t="s">
        <v>3263</v>
      </c>
      <c r="W64" s="64" t="s">
        <v>3258</v>
      </c>
      <c r="X64" s="64" t="s">
        <v>5614</v>
      </c>
      <c r="Y64" s="64"/>
      <c r="Z64" s="64"/>
      <c r="AA64" s="64"/>
      <c r="AB64" s="26"/>
      <c r="AC64" s="26"/>
      <c r="AD64" s="26"/>
      <c r="AE64" s="26"/>
      <c r="AF64" s="26"/>
      <c r="AG64" s="64" t="s">
        <v>3264</v>
      </c>
      <c r="AH64" s="64" t="s">
        <v>3261</v>
      </c>
      <c r="AI64" s="64" t="s">
        <v>3269</v>
      </c>
      <c r="AJ64" s="64" t="s">
        <v>3270</v>
      </c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</row>
    <row r="65" spans="1:54" s="41" customFormat="1" ht="53.4" x14ac:dyDescent="0.3">
      <c r="A65" s="26" t="s">
        <v>563</v>
      </c>
      <c r="B65" s="62">
        <v>0.30000000000000004</v>
      </c>
      <c r="C65" s="26">
        <v>11</v>
      </c>
      <c r="D65" s="26">
        <v>4</v>
      </c>
      <c r="E65" s="26" t="s">
        <v>564</v>
      </c>
      <c r="F65" s="26" t="s">
        <v>1923</v>
      </c>
      <c r="G65" s="26" t="s">
        <v>5</v>
      </c>
      <c r="H65" s="26" t="str">
        <f t="shared" si="2"/>
        <v>Box11_Moist4 [%]</v>
      </c>
      <c r="I65" s="31" t="s">
        <v>3781</v>
      </c>
      <c r="J65" s="46" t="s">
        <v>5125</v>
      </c>
      <c r="K65" s="26">
        <v>5</v>
      </c>
      <c r="L65" s="26">
        <v>60</v>
      </c>
      <c r="M65" s="26" t="s">
        <v>561</v>
      </c>
      <c r="N65" s="38">
        <v>41529.562962962962</v>
      </c>
      <c r="O65" s="38">
        <v>42290.274131944447</v>
      </c>
      <c r="P65" s="26" t="s">
        <v>562</v>
      </c>
      <c r="Q65" s="35"/>
      <c r="R65" s="63">
        <v>652211.41544629994</v>
      </c>
      <c r="S65" s="63">
        <v>5772970.7063427297</v>
      </c>
      <c r="T65" s="26" t="s">
        <v>3316</v>
      </c>
      <c r="U65" s="64" t="s">
        <v>3262</v>
      </c>
      <c r="V65" s="64" t="s">
        <v>3263</v>
      </c>
      <c r="W65" s="64" t="s">
        <v>3258</v>
      </c>
      <c r="X65" s="64" t="s">
        <v>5614</v>
      </c>
      <c r="Y65" s="64"/>
      <c r="Z65" s="64"/>
      <c r="AA65" s="64"/>
      <c r="AB65" s="26"/>
      <c r="AC65" s="26"/>
      <c r="AD65" s="26"/>
      <c r="AE65" s="26"/>
      <c r="AF65" s="26"/>
      <c r="AG65" s="64" t="s">
        <v>3264</v>
      </c>
      <c r="AH65" s="64" t="s">
        <v>3261</v>
      </c>
      <c r="AI65" s="64" t="s">
        <v>3269</v>
      </c>
      <c r="AJ65" s="64" t="s">
        <v>3270</v>
      </c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</row>
    <row r="66" spans="1:54" s="41" customFormat="1" ht="53.4" x14ac:dyDescent="0.3">
      <c r="A66" s="26" t="s">
        <v>565</v>
      </c>
      <c r="B66" s="62">
        <v>0.1</v>
      </c>
      <c r="C66" s="26">
        <v>11</v>
      </c>
      <c r="D66" s="26">
        <v>5</v>
      </c>
      <c r="E66" s="26" t="s">
        <v>566</v>
      </c>
      <c r="F66" s="26" t="s">
        <v>1924</v>
      </c>
      <c r="G66" s="26" t="s">
        <v>5</v>
      </c>
      <c r="H66" s="26" t="str">
        <f t="shared" si="2"/>
        <v>Box11_Moist5 [%]</v>
      </c>
      <c r="I66" s="31" t="s">
        <v>3783</v>
      </c>
      <c r="J66" s="46" t="s">
        <v>5125</v>
      </c>
      <c r="K66" s="26">
        <v>5</v>
      </c>
      <c r="L66" s="26">
        <v>60</v>
      </c>
      <c r="M66" s="26" t="s">
        <v>567</v>
      </c>
      <c r="N66" s="38">
        <v>41529.562962962962</v>
      </c>
      <c r="O66" s="38">
        <v>42290.274131944447</v>
      </c>
      <c r="P66" s="26" t="s">
        <v>568</v>
      </c>
      <c r="Q66" s="35"/>
      <c r="R66" s="63">
        <v>652207.65074866998</v>
      </c>
      <c r="S66" s="63">
        <v>5772961.8378223795</v>
      </c>
      <c r="T66" s="26" t="s">
        <v>3316</v>
      </c>
      <c r="U66" s="64" t="s">
        <v>3262</v>
      </c>
      <c r="V66" s="64" t="s">
        <v>3263</v>
      </c>
      <c r="W66" s="64" t="s">
        <v>3258</v>
      </c>
      <c r="X66" s="64" t="s">
        <v>5614</v>
      </c>
      <c r="Y66" s="64"/>
      <c r="Z66" s="64"/>
      <c r="AA66" s="64"/>
      <c r="AB66" s="26"/>
      <c r="AC66" s="26"/>
      <c r="AD66" s="26"/>
      <c r="AE66" s="26"/>
      <c r="AF66" s="26"/>
      <c r="AG66" s="64" t="s">
        <v>3264</v>
      </c>
      <c r="AH66" s="64" t="s">
        <v>3261</v>
      </c>
      <c r="AI66" s="64" t="s">
        <v>3269</v>
      </c>
      <c r="AJ66" s="64" t="s">
        <v>3270</v>
      </c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</row>
    <row r="67" spans="1:54" s="41" customFormat="1" ht="53.4" x14ac:dyDescent="0.3">
      <c r="A67" s="26" t="s">
        <v>569</v>
      </c>
      <c r="B67" s="62">
        <v>0.30000000000000004</v>
      </c>
      <c r="C67" s="26">
        <v>11</v>
      </c>
      <c r="D67" s="26">
        <v>6</v>
      </c>
      <c r="E67" s="26" t="s">
        <v>570</v>
      </c>
      <c r="F67" s="26" t="s">
        <v>1925</v>
      </c>
      <c r="G67" s="26" t="s">
        <v>5</v>
      </c>
      <c r="H67" s="26" t="str">
        <f t="shared" si="2"/>
        <v>Box11_Moist6 [%]</v>
      </c>
      <c r="I67" s="31" t="s">
        <v>3785</v>
      </c>
      <c r="J67" s="46" t="s">
        <v>5125</v>
      </c>
      <c r="K67" s="26">
        <v>0</v>
      </c>
      <c r="L67" s="26">
        <v>60</v>
      </c>
      <c r="M67" s="26" t="s">
        <v>567</v>
      </c>
      <c r="N67" s="38">
        <v>41529.562962962962</v>
      </c>
      <c r="O67" s="38">
        <v>42290.274131944447</v>
      </c>
      <c r="P67" s="26" t="s">
        <v>568</v>
      </c>
      <c r="Q67" s="35" t="s">
        <v>571</v>
      </c>
      <c r="R67" s="63">
        <v>652207.65074866998</v>
      </c>
      <c r="S67" s="63">
        <v>5772961.8378223795</v>
      </c>
      <c r="T67" s="26" t="s">
        <v>3316</v>
      </c>
      <c r="U67" s="64" t="s">
        <v>3262</v>
      </c>
      <c r="V67" s="64" t="s">
        <v>3263</v>
      </c>
      <c r="W67" s="64" t="s">
        <v>3258</v>
      </c>
      <c r="X67" s="64" t="s">
        <v>5614</v>
      </c>
      <c r="Y67" s="64"/>
      <c r="Z67" s="64"/>
      <c r="AA67" s="64"/>
      <c r="AB67" s="26"/>
      <c r="AC67" s="26"/>
      <c r="AD67" s="26"/>
      <c r="AE67" s="26"/>
      <c r="AF67" s="26"/>
      <c r="AG67" s="64" t="s">
        <v>3264</v>
      </c>
      <c r="AH67" s="64" t="s">
        <v>3261</v>
      </c>
      <c r="AI67" s="64" t="s">
        <v>3269</v>
      </c>
      <c r="AJ67" s="64" t="s">
        <v>3270</v>
      </c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</row>
    <row r="68" spans="1:54" s="41" customFormat="1" ht="53.4" x14ac:dyDescent="0.3">
      <c r="A68" s="26" t="s">
        <v>572</v>
      </c>
      <c r="B68" s="62">
        <v>0.05</v>
      </c>
      <c r="C68" s="26">
        <v>12</v>
      </c>
      <c r="D68" s="26">
        <v>1</v>
      </c>
      <c r="E68" s="26" t="s">
        <v>573</v>
      </c>
      <c r="F68" s="26" t="s">
        <v>1926</v>
      </c>
      <c r="G68" s="26" t="s">
        <v>5</v>
      </c>
      <c r="H68" s="26" t="str">
        <f t="shared" si="2"/>
        <v>Box12_Moist1 [%]</v>
      </c>
      <c r="I68" s="26" t="s">
        <v>3698</v>
      </c>
      <c r="J68" s="46" t="s">
        <v>5126</v>
      </c>
      <c r="K68" s="26">
        <v>0</v>
      </c>
      <c r="L68" s="26">
        <v>60</v>
      </c>
      <c r="M68" s="26" t="s">
        <v>574</v>
      </c>
      <c r="N68" s="38">
        <v>41718.557129629633</v>
      </c>
      <c r="O68" s="38"/>
      <c r="P68" s="26"/>
      <c r="Q68" s="35" t="s">
        <v>575</v>
      </c>
      <c r="R68" s="63">
        <v>652259.42900799995</v>
      </c>
      <c r="S68" s="63">
        <v>5772990.6969699999</v>
      </c>
      <c r="T68" s="26" t="s">
        <v>3316</v>
      </c>
      <c r="U68" s="64" t="s">
        <v>3262</v>
      </c>
      <c r="V68" s="64" t="s">
        <v>3263</v>
      </c>
      <c r="W68" s="64" t="s">
        <v>3258</v>
      </c>
      <c r="X68" s="64" t="s">
        <v>5614</v>
      </c>
      <c r="Y68" s="64"/>
      <c r="Z68" s="64"/>
      <c r="AA68" s="64"/>
      <c r="AB68" s="26"/>
      <c r="AC68" s="26"/>
      <c r="AD68" s="26"/>
      <c r="AE68" s="26"/>
      <c r="AF68" s="26"/>
      <c r="AG68" s="64" t="s">
        <v>3264</v>
      </c>
      <c r="AH68" s="64" t="s">
        <v>3261</v>
      </c>
      <c r="AI68" s="64" t="s">
        <v>3269</v>
      </c>
      <c r="AJ68" s="64" t="s">
        <v>3270</v>
      </c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</row>
    <row r="69" spans="1:54" s="41" customFormat="1" ht="53.4" x14ac:dyDescent="0.3">
      <c r="A69" s="26" t="s">
        <v>576</v>
      </c>
      <c r="B69" s="62">
        <v>0.1</v>
      </c>
      <c r="C69" s="26">
        <v>12</v>
      </c>
      <c r="D69" s="26">
        <v>2</v>
      </c>
      <c r="E69" s="26" t="s">
        <v>577</v>
      </c>
      <c r="F69" s="26" t="s">
        <v>1927</v>
      </c>
      <c r="G69" s="26" t="s">
        <v>5</v>
      </c>
      <c r="H69" s="26" t="str">
        <f t="shared" si="2"/>
        <v>Box12_Moist2 [%]</v>
      </c>
      <c r="I69" s="26" t="s">
        <v>3699</v>
      </c>
      <c r="J69" s="46" t="s">
        <v>5126</v>
      </c>
      <c r="K69" s="26">
        <v>5</v>
      </c>
      <c r="L69" s="26">
        <v>60</v>
      </c>
      <c r="M69" s="26" t="s">
        <v>574</v>
      </c>
      <c r="N69" s="38">
        <v>41718.557129629633</v>
      </c>
      <c r="O69" s="38"/>
      <c r="P69" s="26"/>
      <c r="Q69" s="35" t="s">
        <v>575</v>
      </c>
      <c r="R69" s="63">
        <v>652259.42900799995</v>
      </c>
      <c r="S69" s="63">
        <v>5772990.6969699999</v>
      </c>
      <c r="T69" s="26" t="s">
        <v>3316</v>
      </c>
      <c r="U69" s="64" t="s">
        <v>3262</v>
      </c>
      <c r="V69" s="64" t="s">
        <v>3263</v>
      </c>
      <c r="W69" s="64" t="s">
        <v>3258</v>
      </c>
      <c r="X69" s="64" t="s">
        <v>5614</v>
      </c>
      <c r="Y69" s="64"/>
      <c r="Z69" s="64"/>
      <c r="AA69" s="64"/>
      <c r="AB69" s="26"/>
      <c r="AC69" s="26"/>
      <c r="AD69" s="26"/>
      <c r="AE69" s="26"/>
      <c r="AF69" s="26"/>
      <c r="AG69" s="64" t="s">
        <v>3264</v>
      </c>
      <c r="AH69" s="64" t="s">
        <v>3261</v>
      </c>
      <c r="AI69" s="64" t="s">
        <v>3269</v>
      </c>
      <c r="AJ69" s="64" t="s">
        <v>3270</v>
      </c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</row>
    <row r="70" spans="1:54" s="41" customFormat="1" ht="53.4" x14ac:dyDescent="0.3">
      <c r="A70" s="26" t="s">
        <v>578</v>
      </c>
      <c r="B70" s="62">
        <v>0.2</v>
      </c>
      <c r="C70" s="26">
        <v>12</v>
      </c>
      <c r="D70" s="26">
        <v>3</v>
      </c>
      <c r="E70" s="26" t="s">
        <v>579</v>
      </c>
      <c r="F70" s="26" t="s">
        <v>1928</v>
      </c>
      <c r="G70" s="26" t="s">
        <v>5</v>
      </c>
      <c r="H70" s="26" t="str">
        <f t="shared" si="2"/>
        <v>Box12_Moist3 [%]</v>
      </c>
      <c r="I70" s="26" t="s">
        <v>3700</v>
      </c>
      <c r="J70" s="46" t="s">
        <v>5126</v>
      </c>
      <c r="K70" s="26">
        <v>5</v>
      </c>
      <c r="L70" s="26">
        <v>60</v>
      </c>
      <c r="M70" s="26" t="s">
        <v>574</v>
      </c>
      <c r="N70" s="38">
        <v>41718.557129629633</v>
      </c>
      <c r="O70" s="38"/>
      <c r="P70" s="26"/>
      <c r="Q70" s="35" t="s">
        <v>575</v>
      </c>
      <c r="R70" s="63">
        <v>652259.42900799995</v>
      </c>
      <c r="S70" s="63">
        <v>5772990.6969699999</v>
      </c>
      <c r="T70" s="26" t="s">
        <v>3316</v>
      </c>
      <c r="U70" s="64" t="s">
        <v>3262</v>
      </c>
      <c r="V70" s="64" t="s">
        <v>3263</v>
      </c>
      <c r="W70" s="64" t="s">
        <v>3258</v>
      </c>
      <c r="X70" s="64" t="s">
        <v>5614</v>
      </c>
      <c r="Y70" s="64"/>
      <c r="Z70" s="64"/>
      <c r="AA70" s="64"/>
      <c r="AB70" s="26"/>
      <c r="AC70" s="26"/>
      <c r="AD70" s="26"/>
      <c r="AE70" s="26"/>
      <c r="AF70" s="26"/>
      <c r="AG70" s="64" t="s">
        <v>3264</v>
      </c>
      <c r="AH70" s="64" t="s">
        <v>3261</v>
      </c>
      <c r="AI70" s="64" t="s">
        <v>3269</v>
      </c>
      <c r="AJ70" s="64" t="s">
        <v>3270</v>
      </c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</row>
    <row r="71" spans="1:54" s="41" customFormat="1" ht="53.4" x14ac:dyDescent="0.3">
      <c r="A71" s="26" t="s">
        <v>580</v>
      </c>
      <c r="B71" s="62">
        <v>0.30000000000000004</v>
      </c>
      <c r="C71" s="26">
        <v>12</v>
      </c>
      <c r="D71" s="26">
        <v>4</v>
      </c>
      <c r="E71" s="26" t="s">
        <v>581</v>
      </c>
      <c r="F71" s="26" t="s">
        <v>1929</v>
      </c>
      <c r="G71" s="26" t="s">
        <v>5</v>
      </c>
      <c r="H71" s="26" t="str">
        <f t="shared" si="2"/>
        <v>Box12_Moist4 [%]</v>
      </c>
      <c r="I71" s="26" t="s">
        <v>3701</v>
      </c>
      <c r="J71" s="46" t="s">
        <v>5126</v>
      </c>
      <c r="K71" s="26">
        <v>5</v>
      </c>
      <c r="L71" s="26">
        <v>60</v>
      </c>
      <c r="M71" s="26" t="s">
        <v>574</v>
      </c>
      <c r="N71" s="38">
        <v>41718.557129629633</v>
      </c>
      <c r="O71" s="38"/>
      <c r="P71" s="26"/>
      <c r="Q71" s="35" t="s">
        <v>575</v>
      </c>
      <c r="R71" s="63">
        <v>652259.42900799995</v>
      </c>
      <c r="S71" s="63">
        <v>5772990.6969699999</v>
      </c>
      <c r="T71" s="26" t="s">
        <v>3316</v>
      </c>
      <c r="U71" s="64" t="s">
        <v>3262</v>
      </c>
      <c r="V71" s="64" t="s">
        <v>3263</v>
      </c>
      <c r="W71" s="64" t="s">
        <v>3258</v>
      </c>
      <c r="X71" s="64" t="s">
        <v>5614</v>
      </c>
      <c r="Y71" s="64"/>
      <c r="Z71" s="64"/>
      <c r="AA71" s="64"/>
      <c r="AB71" s="26"/>
      <c r="AC71" s="26"/>
      <c r="AD71" s="26"/>
      <c r="AE71" s="26"/>
      <c r="AF71" s="26"/>
      <c r="AG71" s="64" t="s">
        <v>3264</v>
      </c>
      <c r="AH71" s="64" t="s">
        <v>3261</v>
      </c>
      <c r="AI71" s="64" t="s">
        <v>3269</v>
      </c>
      <c r="AJ71" s="64" t="s">
        <v>3270</v>
      </c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</row>
    <row r="72" spans="1:54" s="41" customFormat="1" ht="53.4" x14ac:dyDescent="0.3">
      <c r="A72" s="26" t="s">
        <v>582</v>
      </c>
      <c r="B72" s="62">
        <v>0.4</v>
      </c>
      <c r="C72" s="26">
        <v>12</v>
      </c>
      <c r="D72" s="26">
        <v>5</v>
      </c>
      <c r="E72" s="26" t="s">
        <v>583</v>
      </c>
      <c r="F72" s="26" t="s">
        <v>1930</v>
      </c>
      <c r="G72" s="26" t="s">
        <v>5</v>
      </c>
      <c r="H72" s="26" t="str">
        <f t="shared" si="2"/>
        <v>Box12_Moist5 [%]</v>
      </c>
      <c r="I72" s="26" t="s">
        <v>3702</v>
      </c>
      <c r="J72" s="46" t="s">
        <v>5126</v>
      </c>
      <c r="K72" s="26">
        <v>5</v>
      </c>
      <c r="L72" s="26">
        <v>60</v>
      </c>
      <c r="M72" s="26" t="s">
        <v>574</v>
      </c>
      <c r="N72" s="38">
        <v>41718.557129629633</v>
      </c>
      <c r="O72" s="38"/>
      <c r="P72" s="26"/>
      <c r="Q72" s="35" t="s">
        <v>575</v>
      </c>
      <c r="R72" s="63">
        <v>652259.42900799995</v>
      </c>
      <c r="S72" s="63">
        <v>5772990.6969699999</v>
      </c>
      <c r="T72" s="26" t="s">
        <v>3316</v>
      </c>
      <c r="U72" s="64" t="s">
        <v>3262</v>
      </c>
      <c r="V72" s="64" t="s">
        <v>3263</v>
      </c>
      <c r="W72" s="64" t="s">
        <v>3258</v>
      </c>
      <c r="X72" s="64" t="s">
        <v>5614</v>
      </c>
      <c r="Y72" s="64"/>
      <c r="Z72" s="64"/>
      <c r="AA72" s="64"/>
      <c r="AB72" s="26"/>
      <c r="AC72" s="26"/>
      <c r="AD72" s="26"/>
      <c r="AE72" s="26"/>
      <c r="AF72" s="26"/>
      <c r="AG72" s="64" t="s">
        <v>3264</v>
      </c>
      <c r="AH72" s="64" t="s">
        <v>3261</v>
      </c>
      <c r="AI72" s="64" t="s">
        <v>3269</v>
      </c>
      <c r="AJ72" s="64" t="s">
        <v>3270</v>
      </c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</row>
    <row r="73" spans="1:54" s="41" customFormat="1" ht="53.4" x14ac:dyDescent="0.3">
      <c r="A73" s="26" t="s">
        <v>584</v>
      </c>
      <c r="B73" s="62">
        <v>0.5</v>
      </c>
      <c r="C73" s="26">
        <v>12</v>
      </c>
      <c r="D73" s="26">
        <v>6</v>
      </c>
      <c r="E73" s="26" t="s">
        <v>585</v>
      </c>
      <c r="F73" s="26" t="s">
        <v>1931</v>
      </c>
      <c r="G73" s="26" t="s">
        <v>5</v>
      </c>
      <c r="H73" s="26" t="str">
        <f t="shared" si="2"/>
        <v>Box12_Moist6 [%]</v>
      </c>
      <c r="I73" s="26" t="s">
        <v>3703</v>
      </c>
      <c r="J73" s="46" t="s">
        <v>5126</v>
      </c>
      <c r="K73" s="26">
        <v>5</v>
      </c>
      <c r="L73" s="26">
        <v>60</v>
      </c>
      <c r="M73" s="26" t="s">
        <v>574</v>
      </c>
      <c r="N73" s="38">
        <v>41718.557129629633</v>
      </c>
      <c r="O73" s="38"/>
      <c r="P73" s="26"/>
      <c r="Q73" s="35" t="s">
        <v>575</v>
      </c>
      <c r="R73" s="63">
        <v>652259.42900799995</v>
      </c>
      <c r="S73" s="63">
        <v>5772990.6969699999</v>
      </c>
      <c r="T73" s="26" t="s">
        <v>3316</v>
      </c>
      <c r="U73" s="64" t="s">
        <v>3262</v>
      </c>
      <c r="V73" s="64" t="s">
        <v>3263</v>
      </c>
      <c r="W73" s="64" t="s">
        <v>3258</v>
      </c>
      <c r="X73" s="64" t="s">
        <v>5614</v>
      </c>
      <c r="Y73" s="64"/>
      <c r="Z73" s="64"/>
      <c r="AA73" s="64"/>
      <c r="AB73" s="26"/>
      <c r="AC73" s="26"/>
      <c r="AD73" s="26"/>
      <c r="AE73" s="26"/>
      <c r="AF73" s="26"/>
      <c r="AG73" s="64" t="s">
        <v>3264</v>
      </c>
      <c r="AH73" s="64" t="s">
        <v>3261</v>
      </c>
      <c r="AI73" s="64" t="s">
        <v>3269</v>
      </c>
      <c r="AJ73" s="64" t="s">
        <v>3270</v>
      </c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</row>
    <row r="74" spans="1:54" s="41" customFormat="1" ht="53.4" x14ac:dyDescent="0.3">
      <c r="A74" s="26" t="s">
        <v>586</v>
      </c>
      <c r="B74" s="62">
        <v>0.05</v>
      </c>
      <c r="C74" s="26">
        <v>13</v>
      </c>
      <c r="D74" s="26">
        <v>1</v>
      </c>
      <c r="E74" s="26" t="s">
        <v>587</v>
      </c>
      <c r="F74" s="26" t="s">
        <v>1932</v>
      </c>
      <c r="G74" s="26" t="s">
        <v>5</v>
      </c>
      <c r="H74" s="26" t="str">
        <f t="shared" si="2"/>
        <v>Box13_Moist1 [%]</v>
      </c>
      <c r="I74" s="31" t="s">
        <v>3787</v>
      </c>
      <c r="J74" s="46" t="s">
        <v>5127</v>
      </c>
      <c r="K74" s="26">
        <v>5</v>
      </c>
      <c r="L74" s="26">
        <v>60</v>
      </c>
      <c r="M74" s="26" t="s">
        <v>588</v>
      </c>
      <c r="N74" s="38">
        <v>41613.634398148148</v>
      </c>
      <c r="O74" s="38"/>
      <c r="P74" s="26"/>
      <c r="Q74" s="35" t="s">
        <v>589</v>
      </c>
      <c r="R74" s="63">
        <v>652244.96075299999</v>
      </c>
      <c r="S74" s="63">
        <v>5773025.2310499996</v>
      </c>
      <c r="T74" s="26" t="s">
        <v>3316</v>
      </c>
      <c r="U74" s="64" t="s">
        <v>3262</v>
      </c>
      <c r="V74" s="64" t="s">
        <v>3263</v>
      </c>
      <c r="W74" s="64" t="s">
        <v>3258</v>
      </c>
      <c r="X74" s="64" t="s">
        <v>5614</v>
      </c>
      <c r="Y74" s="64"/>
      <c r="Z74" s="64"/>
      <c r="AA74" s="64"/>
      <c r="AB74" s="26"/>
      <c r="AC74" s="26"/>
      <c r="AD74" s="26"/>
      <c r="AE74" s="26"/>
      <c r="AF74" s="26"/>
      <c r="AG74" s="64" t="s">
        <v>3264</v>
      </c>
      <c r="AH74" s="64" t="s">
        <v>3261</v>
      </c>
      <c r="AI74" s="64" t="s">
        <v>3269</v>
      </c>
      <c r="AJ74" s="64" t="s">
        <v>3270</v>
      </c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</row>
    <row r="75" spans="1:54" s="41" customFormat="1" ht="53.4" x14ac:dyDescent="0.3">
      <c r="A75" s="26" t="s">
        <v>590</v>
      </c>
      <c r="B75" s="62">
        <v>0.1</v>
      </c>
      <c r="C75" s="26">
        <v>13</v>
      </c>
      <c r="D75" s="26">
        <v>2</v>
      </c>
      <c r="E75" s="26" t="s">
        <v>591</v>
      </c>
      <c r="F75" s="26" t="s">
        <v>1933</v>
      </c>
      <c r="G75" s="26" t="s">
        <v>5</v>
      </c>
      <c r="H75" s="26" t="str">
        <f t="shared" si="2"/>
        <v>Box13_Moist2 [%]</v>
      </c>
      <c r="I75" s="31" t="s">
        <v>3789</v>
      </c>
      <c r="J75" s="46" t="s">
        <v>5127</v>
      </c>
      <c r="K75" s="26">
        <v>5</v>
      </c>
      <c r="L75" s="26">
        <v>60</v>
      </c>
      <c r="M75" s="26" t="s">
        <v>588</v>
      </c>
      <c r="N75" s="38">
        <v>41613.634398148148</v>
      </c>
      <c r="O75" s="38"/>
      <c r="P75" s="26"/>
      <c r="Q75" s="35" t="s">
        <v>589</v>
      </c>
      <c r="R75" s="63">
        <v>652244.96075299999</v>
      </c>
      <c r="S75" s="63">
        <v>5773025.2310499996</v>
      </c>
      <c r="T75" s="26" t="s">
        <v>3316</v>
      </c>
      <c r="U75" s="64" t="s">
        <v>3262</v>
      </c>
      <c r="V75" s="64" t="s">
        <v>3263</v>
      </c>
      <c r="W75" s="64" t="s">
        <v>3258</v>
      </c>
      <c r="X75" s="64" t="s">
        <v>5614</v>
      </c>
      <c r="Y75" s="64"/>
      <c r="Z75" s="64"/>
      <c r="AA75" s="64"/>
      <c r="AB75" s="26"/>
      <c r="AC75" s="26"/>
      <c r="AD75" s="26"/>
      <c r="AE75" s="26"/>
      <c r="AF75" s="26"/>
      <c r="AG75" s="64" t="s">
        <v>3264</v>
      </c>
      <c r="AH75" s="64" t="s">
        <v>3261</v>
      </c>
      <c r="AI75" s="64" t="s">
        <v>3269</v>
      </c>
      <c r="AJ75" s="64" t="s">
        <v>3270</v>
      </c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</row>
    <row r="76" spans="1:54" s="41" customFormat="1" ht="53.4" x14ac:dyDescent="0.3">
      <c r="A76" s="26" t="s">
        <v>592</v>
      </c>
      <c r="B76" s="62">
        <v>0.2</v>
      </c>
      <c r="C76" s="26">
        <v>13</v>
      </c>
      <c r="D76" s="26">
        <v>3</v>
      </c>
      <c r="E76" s="26" t="s">
        <v>593</v>
      </c>
      <c r="F76" s="26" t="s">
        <v>1934</v>
      </c>
      <c r="G76" s="26" t="s">
        <v>5</v>
      </c>
      <c r="H76" s="26" t="str">
        <f t="shared" si="2"/>
        <v>Box13_Moist3 [%]</v>
      </c>
      <c r="I76" s="31" t="s">
        <v>3791</v>
      </c>
      <c r="J76" s="46" t="s">
        <v>5127</v>
      </c>
      <c r="K76" s="26">
        <v>5</v>
      </c>
      <c r="L76" s="26">
        <v>60</v>
      </c>
      <c r="M76" s="26" t="s">
        <v>588</v>
      </c>
      <c r="N76" s="38">
        <v>41613.634398148148</v>
      </c>
      <c r="O76" s="38"/>
      <c r="P76" s="26"/>
      <c r="Q76" s="35" t="s">
        <v>589</v>
      </c>
      <c r="R76" s="63">
        <v>652244.96075299999</v>
      </c>
      <c r="S76" s="63">
        <v>5773025.2310499996</v>
      </c>
      <c r="T76" s="26" t="s">
        <v>3316</v>
      </c>
      <c r="U76" s="64" t="s">
        <v>3262</v>
      </c>
      <c r="V76" s="64" t="s">
        <v>3263</v>
      </c>
      <c r="W76" s="64" t="s">
        <v>3258</v>
      </c>
      <c r="X76" s="64" t="s">
        <v>5614</v>
      </c>
      <c r="Y76" s="64"/>
      <c r="Z76" s="64"/>
      <c r="AA76" s="64"/>
      <c r="AB76" s="26"/>
      <c r="AC76" s="26"/>
      <c r="AD76" s="26"/>
      <c r="AE76" s="26"/>
      <c r="AF76" s="26"/>
      <c r="AG76" s="64" t="s">
        <v>3264</v>
      </c>
      <c r="AH76" s="64" t="s">
        <v>3261</v>
      </c>
      <c r="AI76" s="64" t="s">
        <v>3269</v>
      </c>
      <c r="AJ76" s="64" t="s">
        <v>3270</v>
      </c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</row>
    <row r="77" spans="1:54" s="41" customFormat="1" ht="53.4" x14ac:dyDescent="0.3">
      <c r="A77" s="26" t="s">
        <v>594</v>
      </c>
      <c r="B77" s="62">
        <v>0.30000000000000004</v>
      </c>
      <c r="C77" s="26">
        <v>13</v>
      </c>
      <c r="D77" s="26">
        <v>4</v>
      </c>
      <c r="E77" s="26" t="s">
        <v>595</v>
      </c>
      <c r="F77" s="26" t="s">
        <v>1935</v>
      </c>
      <c r="G77" s="26" t="s">
        <v>5</v>
      </c>
      <c r="H77" s="26" t="str">
        <f t="shared" si="2"/>
        <v>Box13_Moist4 [%]</v>
      </c>
      <c r="I77" s="31" t="s">
        <v>3793</v>
      </c>
      <c r="J77" s="46" t="s">
        <v>5127</v>
      </c>
      <c r="K77" s="26">
        <v>5</v>
      </c>
      <c r="L77" s="26">
        <v>60</v>
      </c>
      <c r="M77" s="26" t="s">
        <v>588</v>
      </c>
      <c r="N77" s="38">
        <v>41613.634398148148</v>
      </c>
      <c r="O77" s="38"/>
      <c r="P77" s="26"/>
      <c r="Q77" s="35" t="s">
        <v>589</v>
      </c>
      <c r="R77" s="63">
        <v>652244.96075299999</v>
      </c>
      <c r="S77" s="63">
        <v>5773025.2310499996</v>
      </c>
      <c r="T77" s="26" t="s">
        <v>3316</v>
      </c>
      <c r="U77" s="64" t="s">
        <v>3262</v>
      </c>
      <c r="V77" s="64" t="s">
        <v>3263</v>
      </c>
      <c r="W77" s="64" t="s">
        <v>3258</v>
      </c>
      <c r="X77" s="64" t="s">
        <v>5614</v>
      </c>
      <c r="Y77" s="64"/>
      <c r="Z77" s="64"/>
      <c r="AA77" s="64"/>
      <c r="AB77" s="26"/>
      <c r="AC77" s="26"/>
      <c r="AD77" s="26"/>
      <c r="AE77" s="26"/>
      <c r="AF77" s="26"/>
      <c r="AG77" s="64" t="s">
        <v>3264</v>
      </c>
      <c r="AH77" s="64" t="s">
        <v>3261</v>
      </c>
      <c r="AI77" s="64" t="s">
        <v>3269</v>
      </c>
      <c r="AJ77" s="64" t="s">
        <v>3270</v>
      </c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</row>
    <row r="78" spans="1:54" s="41" customFormat="1" ht="53.4" x14ac:dyDescent="0.3">
      <c r="A78" s="26" t="s">
        <v>596</v>
      </c>
      <c r="B78" s="62">
        <v>0.5</v>
      </c>
      <c r="C78" s="26">
        <v>13</v>
      </c>
      <c r="D78" s="26">
        <v>5</v>
      </c>
      <c r="E78" s="26" t="s">
        <v>597</v>
      </c>
      <c r="F78" s="26" t="s">
        <v>1936</v>
      </c>
      <c r="G78" s="26" t="s">
        <v>5</v>
      </c>
      <c r="H78" s="26" t="str">
        <f t="shared" si="2"/>
        <v>Box13_Moist5 [%]</v>
      </c>
      <c r="I78" s="31" t="s">
        <v>3795</v>
      </c>
      <c r="J78" s="46" t="s">
        <v>5127</v>
      </c>
      <c r="K78" s="26">
        <v>5</v>
      </c>
      <c r="L78" s="26">
        <v>60</v>
      </c>
      <c r="M78" s="26" t="s">
        <v>588</v>
      </c>
      <c r="N78" s="38">
        <v>41613.634398148148</v>
      </c>
      <c r="O78" s="38"/>
      <c r="P78" s="26"/>
      <c r="Q78" s="35" t="s">
        <v>589</v>
      </c>
      <c r="R78" s="63">
        <v>652244.96075299999</v>
      </c>
      <c r="S78" s="63">
        <v>5773025.2310499996</v>
      </c>
      <c r="T78" s="26" t="s">
        <v>3316</v>
      </c>
      <c r="U78" s="64" t="s">
        <v>3262</v>
      </c>
      <c r="V78" s="64" t="s">
        <v>3263</v>
      </c>
      <c r="W78" s="64" t="s">
        <v>3258</v>
      </c>
      <c r="X78" s="64" t="s">
        <v>5614</v>
      </c>
      <c r="Y78" s="64"/>
      <c r="Z78" s="64"/>
      <c r="AA78" s="64"/>
      <c r="AB78" s="26"/>
      <c r="AC78" s="26"/>
      <c r="AD78" s="26"/>
      <c r="AE78" s="26"/>
      <c r="AF78" s="26"/>
      <c r="AG78" s="64" t="s">
        <v>3264</v>
      </c>
      <c r="AH78" s="64" t="s">
        <v>3261</v>
      </c>
      <c r="AI78" s="64" t="s">
        <v>3269</v>
      </c>
      <c r="AJ78" s="64" t="s">
        <v>3270</v>
      </c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</row>
    <row r="79" spans="1:54" s="41" customFormat="1" ht="53.4" x14ac:dyDescent="0.3">
      <c r="A79" s="26" t="s">
        <v>598</v>
      </c>
      <c r="B79" s="62">
        <v>0.60000000000000009</v>
      </c>
      <c r="C79" s="26">
        <v>13</v>
      </c>
      <c r="D79" s="26">
        <v>6</v>
      </c>
      <c r="E79" s="26" t="s">
        <v>599</v>
      </c>
      <c r="F79" s="26" t="s">
        <v>1937</v>
      </c>
      <c r="G79" s="26" t="s">
        <v>5</v>
      </c>
      <c r="H79" s="26" t="str">
        <f t="shared" si="2"/>
        <v>Box13_Moist6 [%]</v>
      </c>
      <c r="I79" s="31" t="s">
        <v>3796</v>
      </c>
      <c r="J79" s="46" t="s">
        <v>5127</v>
      </c>
      <c r="K79" s="26">
        <v>5</v>
      </c>
      <c r="L79" s="26">
        <v>60</v>
      </c>
      <c r="M79" s="26" t="s">
        <v>588</v>
      </c>
      <c r="N79" s="38">
        <v>41613.634398148148</v>
      </c>
      <c r="O79" s="38"/>
      <c r="P79" s="26"/>
      <c r="Q79" s="35" t="s">
        <v>589</v>
      </c>
      <c r="R79" s="63">
        <v>652244.96075299999</v>
      </c>
      <c r="S79" s="63">
        <v>5773025.2310499996</v>
      </c>
      <c r="T79" s="26" t="s">
        <v>3316</v>
      </c>
      <c r="U79" s="64" t="s">
        <v>3262</v>
      </c>
      <c r="V79" s="64" t="s">
        <v>3263</v>
      </c>
      <c r="W79" s="64" t="s">
        <v>3258</v>
      </c>
      <c r="X79" s="64" t="s">
        <v>5614</v>
      </c>
      <c r="Y79" s="64"/>
      <c r="Z79" s="64"/>
      <c r="AA79" s="64"/>
      <c r="AB79" s="26"/>
      <c r="AC79" s="26"/>
      <c r="AD79" s="26"/>
      <c r="AE79" s="26"/>
      <c r="AF79" s="26"/>
      <c r="AG79" s="64" t="s">
        <v>3264</v>
      </c>
      <c r="AH79" s="64" t="s">
        <v>3261</v>
      </c>
      <c r="AI79" s="64" t="s">
        <v>3269</v>
      </c>
      <c r="AJ79" s="64" t="s">
        <v>3270</v>
      </c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</row>
    <row r="80" spans="1:54" s="41" customFormat="1" ht="53.4" x14ac:dyDescent="0.3">
      <c r="A80" s="26" t="s">
        <v>600</v>
      </c>
      <c r="B80" s="62">
        <v>0.05</v>
      </c>
      <c r="C80" s="26">
        <v>14</v>
      </c>
      <c r="D80" s="26">
        <v>1</v>
      </c>
      <c r="E80" s="26" t="s">
        <v>601</v>
      </c>
      <c r="F80" s="26" t="s">
        <v>1938</v>
      </c>
      <c r="G80" s="26" t="s">
        <v>5</v>
      </c>
      <c r="H80" s="26" t="str">
        <f t="shared" si="2"/>
        <v>Box14_Moist1 [%]</v>
      </c>
      <c r="I80" s="31" t="s">
        <v>4106</v>
      </c>
      <c r="J80" s="46" t="s">
        <v>5128</v>
      </c>
      <c r="K80" s="26">
        <v>5</v>
      </c>
      <c r="L80" s="26">
        <v>60</v>
      </c>
      <c r="M80" s="26" t="s">
        <v>602</v>
      </c>
      <c r="N80" s="38">
        <v>41620.500231481485</v>
      </c>
      <c r="O80" s="38">
        <v>42577.987268518518</v>
      </c>
      <c r="P80" s="26"/>
      <c r="Q80" s="35" t="s">
        <v>603</v>
      </c>
      <c r="R80" s="63">
        <v>652288.37896799995</v>
      </c>
      <c r="S80" s="63">
        <v>5772995.2768099997</v>
      </c>
      <c r="T80" s="26" t="s">
        <v>3316</v>
      </c>
      <c r="U80" s="64" t="s">
        <v>3262</v>
      </c>
      <c r="V80" s="64" t="s">
        <v>3263</v>
      </c>
      <c r="W80" s="64" t="s">
        <v>3258</v>
      </c>
      <c r="X80" s="64" t="s">
        <v>5614</v>
      </c>
      <c r="Y80" s="64"/>
      <c r="Z80" s="64"/>
      <c r="AA80" s="64"/>
      <c r="AB80" s="26"/>
      <c r="AC80" s="26"/>
      <c r="AD80" s="26"/>
      <c r="AE80" s="26"/>
      <c r="AF80" s="26"/>
      <c r="AG80" s="64" t="s">
        <v>3264</v>
      </c>
      <c r="AH80" s="64" t="s">
        <v>3261</v>
      </c>
      <c r="AI80" s="64" t="s">
        <v>3269</v>
      </c>
      <c r="AJ80" s="64" t="s">
        <v>3270</v>
      </c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</row>
    <row r="81" spans="1:54" s="41" customFormat="1" ht="53.4" x14ac:dyDescent="0.3">
      <c r="A81" s="26" t="s">
        <v>604</v>
      </c>
      <c r="B81" s="62">
        <v>0.1</v>
      </c>
      <c r="C81" s="26">
        <v>14</v>
      </c>
      <c r="D81" s="26">
        <v>2</v>
      </c>
      <c r="E81" s="26" t="s">
        <v>605</v>
      </c>
      <c r="F81" s="26" t="s">
        <v>1939</v>
      </c>
      <c r="G81" s="26" t="s">
        <v>5</v>
      </c>
      <c r="H81" s="26" t="str">
        <f t="shared" si="2"/>
        <v>Box14_Moist2 [%]</v>
      </c>
      <c r="I81" s="31" t="s">
        <v>4107</v>
      </c>
      <c r="J81" s="46" t="s">
        <v>5128</v>
      </c>
      <c r="K81" s="26">
        <v>5</v>
      </c>
      <c r="L81" s="26">
        <v>60</v>
      </c>
      <c r="M81" s="26" t="s">
        <v>602</v>
      </c>
      <c r="N81" s="38">
        <v>41620.500231481485</v>
      </c>
      <c r="O81" s="38">
        <v>42577.987268518518</v>
      </c>
      <c r="P81" s="26"/>
      <c r="Q81" s="35" t="s">
        <v>603</v>
      </c>
      <c r="R81" s="63">
        <v>652288.37896799995</v>
      </c>
      <c r="S81" s="63">
        <v>5772995.2768099997</v>
      </c>
      <c r="T81" s="26" t="s">
        <v>3316</v>
      </c>
      <c r="U81" s="64" t="s">
        <v>3262</v>
      </c>
      <c r="V81" s="64" t="s">
        <v>3263</v>
      </c>
      <c r="W81" s="64" t="s">
        <v>3258</v>
      </c>
      <c r="X81" s="64" t="s">
        <v>5614</v>
      </c>
      <c r="Y81" s="64"/>
      <c r="Z81" s="64"/>
      <c r="AA81" s="64"/>
      <c r="AB81" s="26"/>
      <c r="AC81" s="26"/>
      <c r="AD81" s="26"/>
      <c r="AE81" s="26"/>
      <c r="AF81" s="26"/>
      <c r="AG81" s="64" t="s">
        <v>3264</v>
      </c>
      <c r="AH81" s="64" t="s">
        <v>3261</v>
      </c>
      <c r="AI81" s="64" t="s">
        <v>3269</v>
      </c>
      <c r="AJ81" s="64" t="s">
        <v>3270</v>
      </c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</row>
    <row r="82" spans="1:54" s="41" customFormat="1" ht="53.4" x14ac:dyDescent="0.3">
      <c r="A82" s="26" t="s">
        <v>606</v>
      </c>
      <c r="B82" s="62">
        <v>0.2</v>
      </c>
      <c r="C82" s="26">
        <v>14</v>
      </c>
      <c r="D82" s="26">
        <v>3</v>
      </c>
      <c r="E82" s="26" t="s">
        <v>607</v>
      </c>
      <c r="F82" s="26" t="s">
        <v>1940</v>
      </c>
      <c r="G82" s="26" t="s">
        <v>5</v>
      </c>
      <c r="H82" s="26" t="str">
        <f t="shared" si="2"/>
        <v>Box14_Moist3 [%]</v>
      </c>
      <c r="I82" s="31" t="s">
        <v>4108</v>
      </c>
      <c r="J82" s="46" t="s">
        <v>5128</v>
      </c>
      <c r="K82" s="26">
        <v>5</v>
      </c>
      <c r="L82" s="26">
        <v>60</v>
      </c>
      <c r="M82" s="26" t="s">
        <v>602</v>
      </c>
      <c r="N82" s="38">
        <v>41620.500231481485</v>
      </c>
      <c r="O82" s="38">
        <v>42577.987268518518</v>
      </c>
      <c r="P82" s="26"/>
      <c r="Q82" s="35" t="s">
        <v>603</v>
      </c>
      <c r="R82" s="63">
        <v>652288.37896799995</v>
      </c>
      <c r="S82" s="63">
        <v>5772995.2768099997</v>
      </c>
      <c r="T82" s="26" t="s">
        <v>3316</v>
      </c>
      <c r="U82" s="64" t="s">
        <v>3262</v>
      </c>
      <c r="V82" s="64" t="s">
        <v>3263</v>
      </c>
      <c r="W82" s="64" t="s">
        <v>3258</v>
      </c>
      <c r="X82" s="64" t="s">
        <v>5614</v>
      </c>
      <c r="Y82" s="64"/>
      <c r="Z82" s="64"/>
      <c r="AA82" s="64"/>
      <c r="AB82" s="26"/>
      <c r="AC82" s="26"/>
      <c r="AD82" s="26"/>
      <c r="AE82" s="26"/>
      <c r="AF82" s="26"/>
      <c r="AG82" s="64" t="s">
        <v>3264</v>
      </c>
      <c r="AH82" s="64" t="s">
        <v>3261</v>
      </c>
      <c r="AI82" s="64" t="s">
        <v>3269</v>
      </c>
      <c r="AJ82" s="64" t="s">
        <v>3270</v>
      </c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</row>
    <row r="83" spans="1:54" s="41" customFormat="1" ht="53.4" x14ac:dyDescent="0.3">
      <c r="A83" s="26" t="s">
        <v>608</v>
      </c>
      <c r="B83" s="62">
        <v>0.30000000000000004</v>
      </c>
      <c r="C83" s="26">
        <v>14</v>
      </c>
      <c r="D83" s="26">
        <v>4</v>
      </c>
      <c r="E83" s="26" t="s">
        <v>609</v>
      </c>
      <c r="F83" s="26" t="s">
        <v>1941</v>
      </c>
      <c r="G83" s="26" t="s">
        <v>5</v>
      </c>
      <c r="H83" s="26" t="str">
        <f t="shared" si="2"/>
        <v>Box14_Moist4 [%]</v>
      </c>
      <c r="I83" s="31" t="s">
        <v>4109</v>
      </c>
      <c r="J83" s="46" t="s">
        <v>5128</v>
      </c>
      <c r="K83" s="26">
        <v>5</v>
      </c>
      <c r="L83" s="26">
        <v>60</v>
      </c>
      <c r="M83" s="26" t="s">
        <v>602</v>
      </c>
      <c r="N83" s="38">
        <v>41620.500231481485</v>
      </c>
      <c r="O83" s="38">
        <v>42577.987268518518</v>
      </c>
      <c r="P83" s="26"/>
      <c r="Q83" s="35" t="s">
        <v>603</v>
      </c>
      <c r="R83" s="63">
        <v>652288.37896799995</v>
      </c>
      <c r="S83" s="63">
        <v>5772995.2768099997</v>
      </c>
      <c r="T83" s="26" t="s">
        <v>3316</v>
      </c>
      <c r="U83" s="64" t="s">
        <v>3262</v>
      </c>
      <c r="V83" s="64" t="s">
        <v>3263</v>
      </c>
      <c r="W83" s="64" t="s">
        <v>3258</v>
      </c>
      <c r="X83" s="64" t="s">
        <v>5614</v>
      </c>
      <c r="Y83" s="64"/>
      <c r="Z83" s="64"/>
      <c r="AA83" s="64"/>
      <c r="AB83" s="26"/>
      <c r="AC83" s="26"/>
      <c r="AD83" s="26"/>
      <c r="AE83" s="26"/>
      <c r="AF83" s="26"/>
      <c r="AG83" s="64" t="s">
        <v>3264</v>
      </c>
      <c r="AH83" s="64" t="s">
        <v>3261</v>
      </c>
      <c r="AI83" s="64" t="s">
        <v>3269</v>
      </c>
      <c r="AJ83" s="64" t="s">
        <v>3270</v>
      </c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</row>
    <row r="84" spans="1:54" s="41" customFormat="1" ht="53.4" x14ac:dyDescent="0.3">
      <c r="A84" s="26" t="s">
        <v>610</v>
      </c>
      <c r="B84" s="62">
        <v>0.4</v>
      </c>
      <c r="C84" s="26">
        <v>14</v>
      </c>
      <c r="D84" s="26">
        <v>5</v>
      </c>
      <c r="E84" s="26" t="s">
        <v>611</v>
      </c>
      <c r="F84" s="26" t="s">
        <v>1942</v>
      </c>
      <c r="G84" s="26" t="s">
        <v>5</v>
      </c>
      <c r="H84" s="26" t="str">
        <f t="shared" si="2"/>
        <v>Box14_Moist5 [%]</v>
      </c>
      <c r="I84" s="31" t="s">
        <v>4110</v>
      </c>
      <c r="J84" s="46" t="s">
        <v>5128</v>
      </c>
      <c r="K84" s="26">
        <v>5</v>
      </c>
      <c r="L84" s="26">
        <v>60</v>
      </c>
      <c r="M84" s="26" t="s">
        <v>602</v>
      </c>
      <c r="N84" s="38">
        <v>41620.500231481485</v>
      </c>
      <c r="O84" s="38">
        <v>42577.987268518518</v>
      </c>
      <c r="P84" s="26"/>
      <c r="Q84" s="35" t="s">
        <v>603</v>
      </c>
      <c r="R84" s="63">
        <v>652288.37896799995</v>
      </c>
      <c r="S84" s="63">
        <v>5772995.2768099997</v>
      </c>
      <c r="T84" s="26" t="s">
        <v>3316</v>
      </c>
      <c r="U84" s="64" t="s">
        <v>3262</v>
      </c>
      <c r="V84" s="64" t="s">
        <v>3263</v>
      </c>
      <c r="W84" s="64" t="s">
        <v>3258</v>
      </c>
      <c r="X84" s="64" t="s">
        <v>5614</v>
      </c>
      <c r="Y84" s="64"/>
      <c r="Z84" s="64"/>
      <c r="AA84" s="64"/>
      <c r="AB84" s="26"/>
      <c r="AC84" s="26"/>
      <c r="AD84" s="26"/>
      <c r="AE84" s="26"/>
      <c r="AF84" s="26"/>
      <c r="AG84" s="64" t="s">
        <v>3264</v>
      </c>
      <c r="AH84" s="64" t="s">
        <v>3261</v>
      </c>
      <c r="AI84" s="64" t="s">
        <v>3269</v>
      </c>
      <c r="AJ84" s="64" t="s">
        <v>3270</v>
      </c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</row>
    <row r="85" spans="1:54" s="41" customFormat="1" ht="53.4" x14ac:dyDescent="0.3">
      <c r="A85" s="26" t="s">
        <v>612</v>
      </c>
      <c r="B85" s="62">
        <v>0.60000000000000009</v>
      </c>
      <c r="C85" s="26">
        <v>14</v>
      </c>
      <c r="D85" s="26">
        <v>6</v>
      </c>
      <c r="E85" s="26" t="s">
        <v>613</v>
      </c>
      <c r="F85" s="26" t="s">
        <v>1943</v>
      </c>
      <c r="G85" s="26" t="s">
        <v>5</v>
      </c>
      <c r="H85" s="26" t="str">
        <f t="shared" si="2"/>
        <v>Box14_Moist6 [%]</v>
      </c>
      <c r="I85" s="31" t="s">
        <v>4111</v>
      </c>
      <c r="J85" s="46" t="s">
        <v>5128</v>
      </c>
      <c r="K85" s="26">
        <v>5</v>
      </c>
      <c r="L85" s="26">
        <v>60</v>
      </c>
      <c r="M85" s="26" t="s">
        <v>602</v>
      </c>
      <c r="N85" s="38">
        <v>41620.500231481485</v>
      </c>
      <c r="O85" s="38">
        <v>42577.987268518518</v>
      </c>
      <c r="P85" s="26"/>
      <c r="Q85" s="35" t="s">
        <v>603</v>
      </c>
      <c r="R85" s="63">
        <v>652288.37896799995</v>
      </c>
      <c r="S85" s="63">
        <v>5772995.2768099997</v>
      </c>
      <c r="T85" s="26" t="s">
        <v>3316</v>
      </c>
      <c r="U85" s="64" t="s">
        <v>3262</v>
      </c>
      <c r="V85" s="64" t="s">
        <v>3263</v>
      </c>
      <c r="W85" s="64" t="s">
        <v>3258</v>
      </c>
      <c r="X85" s="64" t="s">
        <v>5614</v>
      </c>
      <c r="Y85" s="64"/>
      <c r="Z85" s="64"/>
      <c r="AA85" s="64"/>
      <c r="AB85" s="26"/>
      <c r="AC85" s="26"/>
      <c r="AD85" s="26"/>
      <c r="AE85" s="26"/>
      <c r="AF85" s="26"/>
      <c r="AG85" s="64" t="s">
        <v>3264</v>
      </c>
      <c r="AH85" s="64" t="s">
        <v>3261</v>
      </c>
      <c r="AI85" s="64" t="s">
        <v>3269</v>
      </c>
      <c r="AJ85" s="64" t="s">
        <v>3270</v>
      </c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</row>
    <row r="86" spans="1:54" s="41" customFormat="1" ht="53.4" x14ac:dyDescent="0.3">
      <c r="A86" s="26" t="s">
        <v>614</v>
      </c>
      <c r="B86" s="62">
        <v>0.05</v>
      </c>
      <c r="C86" s="26">
        <v>15</v>
      </c>
      <c r="D86" s="26">
        <v>1</v>
      </c>
      <c r="E86" s="26" t="s">
        <v>615</v>
      </c>
      <c r="F86" s="26" t="s">
        <v>1944</v>
      </c>
      <c r="G86" s="26" t="s">
        <v>5</v>
      </c>
      <c r="H86" s="26" t="str">
        <f t="shared" si="2"/>
        <v>Box15_Moist1 [%]</v>
      </c>
      <c r="I86" s="26" t="s">
        <v>3716</v>
      </c>
      <c r="J86" s="46" t="s">
        <v>5129</v>
      </c>
      <c r="K86" s="26">
        <v>5</v>
      </c>
      <c r="L86" s="26">
        <v>60</v>
      </c>
      <c r="M86" s="26" t="s">
        <v>616</v>
      </c>
      <c r="N86" s="38">
        <v>41716.615416666667</v>
      </c>
      <c r="O86" s="38"/>
      <c r="P86" s="26"/>
      <c r="Q86" s="35" t="s">
        <v>617</v>
      </c>
      <c r="R86" s="63">
        <v>652259.42900799995</v>
      </c>
      <c r="S86" s="63">
        <v>5772990.6969699999</v>
      </c>
      <c r="T86" s="26" t="s">
        <v>3316</v>
      </c>
      <c r="U86" s="64" t="s">
        <v>3262</v>
      </c>
      <c r="V86" s="64" t="s">
        <v>3263</v>
      </c>
      <c r="W86" s="64" t="s">
        <v>3258</v>
      </c>
      <c r="X86" s="64" t="s">
        <v>5614</v>
      </c>
      <c r="Y86" s="64"/>
      <c r="Z86" s="64"/>
      <c r="AA86" s="64"/>
      <c r="AB86" s="26"/>
      <c r="AC86" s="26"/>
      <c r="AD86" s="26"/>
      <c r="AE86" s="26"/>
      <c r="AF86" s="26"/>
      <c r="AG86" s="64" t="s">
        <v>3264</v>
      </c>
      <c r="AH86" s="64" t="s">
        <v>3261</v>
      </c>
      <c r="AI86" s="64" t="s">
        <v>3269</v>
      </c>
      <c r="AJ86" s="64" t="s">
        <v>3270</v>
      </c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</row>
    <row r="87" spans="1:54" s="41" customFormat="1" ht="53.4" x14ac:dyDescent="0.3">
      <c r="A87" s="26" t="s">
        <v>618</v>
      </c>
      <c r="B87" s="62">
        <v>0.1</v>
      </c>
      <c r="C87" s="26">
        <v>15</v>
      </c>
      <c r="D87" s="26">
        <v>2</v>
      </c>
      <c r="E87" s="26" t="s">
        <v>619</v>
      </c>
      <c r="F87" s="26" t="s">
        <v>1945</v>
      </c>
      <c r="G87" s="26" t="s">
        <v>5</v>
      </c>
      <c r="H87" s="26" t="str">
        <f t="shared" si="2"/>
        <v>Box15_Moist2 [%]</v>
      </c>
      <c r="I87" s="26" t="s">
        <v>3717</v>
      </c>
      <c r="J87" s="46" t="s">
        <v>5129</v>
      </c>
      <c r="K87" s="26">
        <v>0</v>
      </c>
      <c r="L87" s="26">
        <v>60</v>
      </c>
      <c r="M87" s="26" t="s">
        <v>616</v>
      </c>
      <c r="N87" s="38">
        <v>41716.615416666667</v>
      </c>
      <c r="O87" s="38"/>
      <c r="P87" s="26"/>
      <c r="Q87" s="35" t="s">
        <v>617</v>
      </c>
      <c r="R87" s="63">
        <v>652259.42900799995</v>
      </c>
      <c r="S87" s="63">
        <v>5772990.6969699999</v>
      </c>
      <c r="T87" s="26" t="s">
        <v>3316</v>
      </c>
      <c r="U87" s="64" t="s">
        <v>3262</v>
      </c>
      <c r="V87" s="64" t="s">
        <v>3263</v>
      </c>
      <c r="W87" s="64" t="s">
        <v>3258</v>
      </c>
      <c r="X87" s="64" t="s">
        <v>5614</v>
      </c>
      <c r="Y87" s="64"/>
      <c r="Z87" s="64"/>
      <c r="AA87" s="64"/>
      <c r="AB87" s="26"/>
      <c r="AC87" s="26"/>
      <c r="AD87" s="26"/>
      <c r="AE87" s="26"/>
      <c r="AF87" s="26"/>
      <c r="AG87" s="64" t="s">
        <v>3264</v>
      </c>
      <c r="AH87" s="64" t="s">
        <v>3261</v>
      </c>
      <c r="AI87" s="64" t="s">
        <v>3269</v>
      </c>
      <c r="AJ87" s="64" t="s">
        <v>3270</v>
      </c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</row>
    <row r="88" spans="1:54" s="41" customFormat="1" ht="53.4" x14ac:dyDescent="0.3">
      <c r="A88" s="26" t="s">
        <v>620</v>
      </c>
      <c r="B88" s="62">
        <v>0.2</v>
      </c>
      <c r="C88" s="26">
        <v>15</v>
      </c>
      <c r="D88" s="26">
        <v>3</v>
      </c>
      <c r="E88" s="26" t="s">
        <v>621</v>
      </c>
      <c r="F88" s="26" t="s">
        <v>1946</v>
      </c>
      <c r="G88" s="26" t="s">
        <v>5</v>
      </c>
      <c r="H88" s="26" t="str">
        <f t="shared" si="2"/>
        <v>Box15_Moist3 [%]</v>
      </c>
      <c r="I88" s="26" t="s">
        <v>3718</v>
      </c>
      <c r="J88" s="46" t="s">
        <v>5129</v>
      </c>
      <c r="K88" s="26">
        <v>0</v>
      </c>
      <c r="L88" s="26">
        <v>60</v>
      </c>
      <c r="M88" s="26" t="s">
        <v>616</v>
      </c>
      <c r="N88" s="38">
        <v>41716.615416666667</v>
      </c>
      <c r="O88" s="38"/>
      <c r="P88" s="26"/>
      <c r="Q88" s="35" t="s">
        <v>4970</v>
      </c>
      <c r="R88" s="63">
        <v>652259.42900799995</v>
      </c>
      <c r="S88" s="63">
        <v>5772990.6969699999</v>
      </c>
      <c r="T88" s="26" t="s">
        <v>3316</v>
      </c>
      <c r="U88" s="64" t="s">
        <v>3262</v>
      </c>
      <c r="V88" s="64" t="s">
        <v>3263</v>
      </c>
      <c r="W88" s="64" t="s">
        <v>3258</v>
      </c>
      <c r="X88" s="64" t="s">
        <v>5614</v>
      </c>
      <c r="Y88" s="64"/>
      <c r="Z88" s="64"/>
      <c r="AA88" s="64"/>
      <c r="AB88" s="26"/>
      <c r="AC88" s="26"/>
      <c r="AD88" s="26"/>
      <c r="AE88" s="26"/>
      <c r="AF88" s="26"/>
      <c r="AG88" s="64" t="s">
        <v>3264</v>
      </c>
      <c r="AH88" s="64" t="s">
        <v>3261</v>
      </c>
      <c r="AI88" s="64" t="s">
        <v>3269</v>
      </c>
      <c r="AJ88" s="64" t="s">
        <v>3270</v>
      </c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</row>
    <row r="89" spans="1:54" s="41" customFormat="1" ht="53.4" x14ac:dyDescent="0.3">
      <c r="A89" s="26" t="s">
        <v>622</v>
      </c>
      <c r="B89" s="62">
        <v>0.30000000000000004</v>
      </c>
      <c r="C89" s="26">
        <v>15</v>
      </c>
      <c r="D89" s="26">
        <v>4</v>
      </c>
      <c r="E89" s="26" t="s">
        <v>623</v>
      </c>
      <c r="F89" s="26" t="s">
        <v>1947</v>
      </c>
      <c r="G89" s="26" t="s">
        <v>5</v>
      </c>
      <c r="H89" s="26" t="str">
        <f t="shared" si="2"/>
        <v>Box15_Moist4 [%]</v>
      </c>
      <c r="I89" s="26" t="s">
        <v>3719</v>
      </c>
      <c r="J89" s="46" t="s">
        <v>5129</v>
      </c>
      <c r="K89" s="26">
        <v>0</v>
      </c>
      <c r="L89" s="26">
        <v>60</v>
      </c>
      <c r="M89" s="26" t="s">
        <v>616</v>
      </c>
      <c r="N89" s="38">
        <v>41716.615416666667</v>
      </c>
      <c r="O89" s="38"/>
      <c r="P89" s="26"/>
      <c r="Q89" s="35" t="s">
        <v>4970</v>
      </c>
      <c r="R89" s="63">
        <v>652259.42900799995</v>
      </c>
      <c r="S89" s="63">
        <v>5772990.6969699999</v>
      </c>
      <c r="T89" s="26" t="s">
        <v>3316</v>
      </c>
      <c r="U89" s="64" t="s">
        <v>3262</v>
      </c>
      <c r="V89" s="64" t="s">
        <v>3263</v>
      </c>
      <c r="W89" s="64" t="s">
        <v>3258</v>
      </c>
      <c r="X89" s="64" t="s">
        <v>5614</v>
      </c>
      <c r="Y89" s="64"/>
      <c r="Z89" s="64"/>
      <c r="AA89" s="64"/>
      <c r="AB89" s="26"/>
      <c r="AC89" s="26"/>
      <c r="AD89" s="26"/>
      <c r="AE89" s="26"/>
      <c r="AF89" s="26"/>
      <c r="AG89" s="64" t="s">
        <v>3264</v>
      </c>
      <c r="AH89" s="64" t="s">
        <v>3261</v>
      </c>
      <c r="AI89" s="64" t="s">
        <v>3269</v>
      </c>
      <c r="AJ89" s="64" t="s">
        <v>3270</v>
      </c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</row>
    <row r="90" spans="1:54" s="41" customFormat="1" ht="53.4" x14ac:dyDescent="0.3">
      <c r="A90" s="26" t="s">
        <v>624</v>
      </c>
      <c r="B90" s="62">
        <v>0.4</v>
      </c>
      <c r="C90" s="26">
        <v>15</v>
      </c>
      <c r="D90" s="26">
        <v>5</v>
      </c>
      <c r="E90" s="26" t="s">
        <v>625</v>
      </c>
      <c r="F90" s="26" t="s">
        <v>1948</v>
      </c>
      <c r="G90" s="26" t="s">
        <v>5</v>
      </c>
      <c r="H90" s="26" t="str">
        <f t="shared" si="2"/>
        <v>Box15_Moist5 [%]</v>
      </c>
      <c r="I90" s="26" t="s">
        <v>3720</v>
      </c>
      <c r="J90" s="46" t="s">
        <v>5129</v>
      </c>
      <c r="K90" s="26">
        <v>5</v>
      </c>
      <c r="L90" s="26">
        <v>60</v>
      </c>
      <c r="M90" s="26" t="s">
        <v>616</v>
      </c>
      <c r="N90" s="38">
        <v>41716.615416666667</v>
      </c>
      <c r="O90" s="38"/>
      <c r="P90" s="26"/>
      <c r="Q90" s="35" t="s">
        <v>617</v>
      </c>
      <c r="R90" s="63">
        <v>652259.42900799995</v>
      </c>
      <c r="S90" s="63">
        <v>5772990.6969699999</v>
      </c>
      <c r="T90" s="26" t="s">
        <v>3316</v>
      </c>
      <c r="U90" s="64" t="s">
        <v>3262</v>
      </c>
      <c r="V90" s="64" t="s">
        <v>3263</v>
      </c>
      <c r="W90" s="64" t="s">
        <v>3258</v>
      </c>
      <c r="X90" s="64" t="s">
        <v>5614</v>
      </c>
      <c r="Y90" s="64"/>
      <c r="Z90" s="64"/>
      <c r="AA90" s="64"/>
      <c r="AB90" s="26"/>
      <c r="AC90" s="26"/>
      <c r="AD90" s="26"/>
      <c r="AE90" s="26"/>
      <c r="AF90" s="26"/>
      <c r="AG90" s="64" t="s">
        <v>3264</v>
      </c>
      <c r="AH90" s="64" t="s">
        <v>3261</v>
      </c>
      <c r="AI90" s="64" t="s">
        <v>3269</v>
      </c>
      <c r="AJ90" s="64" t="s">
        <v>3270</v>
      </c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</row>
    <row r="91" spans="1:54" s="41" customFormat="1" ht="53.4" x14ac:dyDescent="0.3">
      <c r="A91" s="26" t="s">
        <v>626</v>
      </c>
      <c r="B91" s="62">
        <v>0.5</v>
      </c>
      <c r="C91" s="26">
        <v>15</v>
      </c>
      <c r="D91" s="26">
        <v>6</v>
      </c>
      <c r="E91" s="26" t="s">
        <v>627</v>
      </c>
      <c r="F91" s="26" t="s">
        <v>1949</v>
      </c>
      <c r="G91" s="26" t="s">
        <v>5</v>
      </c>
      <c r="H91" s="26" t="str">
        <f t="shared" ref="H91:H166" si="4">CONCATENATE(F91," [",G91,"]")</f>
        <v>Box15_Moist6 [%]</v>
      </c>
      <c r="I91" s="26" t="s">
        <v>3721</v>
      </c>
      <c r="J91" s="46" t="s">
        <v>5129</v>
      </c>
      <c r="K91" s="26">
        <v>5</v>
      </c>
      <c r="L91" s="26">
        <v>60</v>
      </c>
      <c r="M91" s="26" t="s">
        <v>616</v>
      </c>
      <c r="N91" s="38">
        <v>41716.615416666667</v>
      </c>
      <c r="O91" s="38"/>
      <c r="P91" s="26"/>
      <c r="Q91" s="35" t="s">
        <v>617</v>
      </c>
      <c r="R91" s="63">
        <v>652259.42900799995</v>
      </c>
      <c r="S91" s="63">
        <v>5772990.6969699999</v>
      </c>
      <c r="T91" s="26" t="s">
        <v>3316</v>
      </c>
      <c r="U91" s="64" t="s">
        <v>3262</v>
      </c>
      <c r="V91" s="64" t="s">
        <v>3263</v>
      </c>
      <c r="W91" s="64" t="s">
        <v>3258</v>
      </c>
      <c r="X91" s="64" t="s">
        <v>5614</v>
      </c>
      <c r="Y91" s="64"/>
      <c r="Z91" s="64"/>
      <c r="AA91" s="64"/>
      <c r="AB91" s="26"/>
      <c r="AC91" s="26"/>
      <c r="AD91" s="26"/>
      <c r="AE91" s="26"/>
      <c r="AF91" s="26"/>
      <c r="AG91" s="64" t="s">
        <v>3264</v>
      </c>
      <c r="AH91" s="64" t="s">
        <v>3261</v>
      </c>
      <c r="AI91" s="64" t="s">
        <v>3269</v>
      </c>
      <c r="AJ91" s="64" t="s">
        <v>3270</v>
      </c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</row>
    <row r="92" spans="1:54" s="41" customFormat="1" ht="53.4" x14ac:dyDescent="0.3">
      <c r="A92" s="26" t="s">
        <v>628</v>
      </c>
      <c r="B92" s="62">
        <v>0.05</v>
      </c>
      <c r="C92" s="26">
        <v>16</v>
      </c>
      <c r="D92" s="26">
        <v>1</v>
      </c>
      <c r="E92" s="26" t="s">
        <v>629</v>
      </c>
      <c r="F92" s="26" t="s">
        <v>1950</v>
      </c>
      <c r="G92" s="26" t="s">
        <v>5</v>
      </c>
      <c r="H92" s="26" t="str">
        <f t="shared" si="4"/>
        <v>Box16_Moist1 [%]</v>
      </c>
      <c r="I92" s="31" t="s">
        <v>4118</v>
      </c>
      <c r="J92" s="46" t="s">
        <v>5130</v>
      </c>
      <c r="K92" s="26">
        <v>2</v>
      </c>
      <c r="L92" s="26">
        <v>60</v>
      </c>
      <c r="M92" s="26" t="s">
        <v>630</v>
      </c>
      <c r="N92" s="38">
        <v>41620.494560185187</v>
      </c>
      <c r="O92" s="65">
        <v>42645.004861111112</v>
      </c>
      <c r="P92" s="26"/>
      <c r="Q92" s="35" t="s">
        <v>631</v>
      </c>
      <c r="R92" s="63">
        <v>652264.74543999997</v>
      </c>
      <c r="S92" s="63">
        <v>5772981.4655499998</v>
      </c>
      <c r="T92" s="26" t="s">
        <v>3316</v>
      </c>
      <c r="U92" s="64" t="s">
        <v>3262</v>
      </c>
      <c r="V92" s="64" t="s">
        <v>3263</v>
      </c>
      <c r="W92" s="64" t="s">
        <v>3258</v>
      </c>
      <c r="X92" s="64" t="s">
        <v>5614</v>
      </c>
      <c r="Y92" s="64"/>
      <c r="Z92" s="64"/>
      <c r="AA92" s="64"/>
      <c r="AB92" s="26"/>
      <c r="AC92" s="26"/>
      <c r="AD92" s="26"/>
      <c r="AE92" s="26"/>
      <c r="AF92" s="26"/>
      <c r="AG92" s="64" t="s">
        <v>3264</v>
      </c>
      <c r="AH92" s="64" t="s">
        <v>3261</v>
      </c>
      <c r="AI92" s="64" t="s">
        <v>3269</v>
      </c>
      <c r="AJ92" s="64" t="s">
        <v>3270</v>
      </c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</row>
    <row r="93" spans="1:54" s="41" customFormat="1" ht="53.4" x14ac:dyDescent="0.3">
      <c r="A93" s="26" t="s">
        <v>632</v>
      </c>
      <c r="B93" s="62">
        <v>0.1</v>
      </c>
      <c r="C93" s="26">
        <v>16</v>
      </c>
      <c r="D93" s="26">
        <v>2</v>
      </c>
      <c r="E93" s="26" t="s">
        <v>633</v>
      </c>
      <c r="F93" s="26" t="s">
        <v>1951</v>
      </c>
      <c r="G93" s="26" t="s">
        <v>5</v>
      </c>
      <c r="H93" s="26" t="str">
        <f t="shared" si="4"/>
        <v>Box16_Moist2 [%]</v>
      </c>
      <c r="I93" s="31" t="s">
        <v>4119</v>
      </c>
      <c r="J93" s="46" t="s">
        <v>5130</v>
      </c>
      <c r="K93" s="26">
        <v>2</v>
      </c>
      <c r="L93" s="26">
        <v>60</v>
      </c>
      <c r="M93" s="26" t="s">
        <v>630</v>
      </c>
      <c r="N93" s="38">
        <v>41620.494560185187</v>
      </c>
      <c r="O93" s="65">
        <v>42645.004861111112</v>
      </c>
      <c r="P93" s="26"/>
      <c r="Q93" s="35" t="s">
        <v>631</v>
      </c>
      <c r="R93" s="63">
        <v>652264.74543999997</v>
      </c>
      <c r="S93" s="63">
        <v>5772981.4655499998</v>
      </c>
      <c r="T93" s="26" t="s">
        <v>3316</v>
      </c>
      <c r="U93" s="64" t="s">
        <v>3262</v>
      </c>
      <c r="V93" s="64" t="s">
        <v>3263</v>
      </c>
      <c r="W93" s="64" t="s">
        <v>3258</v>
      </c>
      <c r="X93" s="64" t="s">
        <v>5614</v>
      </c>
      <c r="Y93" s="64"/>
      <c r="Z93" s="64"/>
      <c r="AA93" s="64"/>
      <c r="AB93" s="26"/>
      <c r="AC93" s="26"/>
      <c r="AD93" s="26"/>
      <c r="AE93" s="26"/>
      <c r="AF93" s="26"/>
      <c r="AG93" s="64" t="s">
        <v>3264</v>
      </c>
      <c r="AH93" s="64" t="s">
        <v>3261</v>
      </c>
      <c r="AI93" s="64" t="s">
        <v>3269</v>
      </c>
      <c r="AJ93" s="64" t="s">
        <v>3270</v>
      </c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</row>
    <row r="94" spans="1:54" s="41" customFormat="1" ht="53.4" x14ac:dyDescent="0.3">
      <c r="A94" s="26" t="s">
        <v>634</v>
      </c>
      <c r="B94" s="62">
        <v>0.2</v>
      </c>
      <c r="C94" s="26">
        <v>16</v>
      </c>
      <c r="D94" s="26">
        <v>3</v>
      </c>
      <c r="E94" s="26" t="s">
        <v>635</v>
      </c>
      <c r="F94" s="26" t="s">
        <v>1952</v>
      </c>
      <c r="G94" s="26" t="s">
        <v>5</v>
      </c>
      <c r="H94" s="26" t="str">
        <f t="shared" si="4"/>
        <v>Box16_Moist3 [%]</v>
      </c>
      <c r="I94" s="31" t="s">
        <v>4120</v>
      </c>
      <c r="J94" s="46" t="s">
        <v>5130</v>
      </c>
      <c r="K94" s="26">
        <v>2</v>
      </c>
      <c r="L94" s="26">
        <v>60</v>
      </c>
      <c r="M94" s="26" t="s">
        <v>630</v>
      </c>
      <c r="N94" s="38">
        <v>41620.494560185187</v>
      </c>
      <c r="O94" s="65">
        <v>42645.004861111112</v>
      </c>
      <c r="P94" s="26"/>
      <c r="Q94" s="35" t="s">
        <v>631</v>
      </c>
      <c r="R94" s="63">
        <v>652264.74543999997</v>
      </c>
      <c r="S94" s="63">
        <v>5772981.4655499998</v>
      </c>
      <c r="T94" s="26" t="s">
        <v>3316</v>
      </c>
      <c r="U94" s="64" t="s">
        <v>3262</v>
      </c>
      <c r="V94" s="64" t="s">
        <v>3263</v>
      </c>
      <c r="W94" s="64" t="s">
        <v>3258</v>
      </c>
      <c r="X94" s="64" t="s">
        <v>5614</v>
      </c>
      <c r="Y94" s="64"/>
      <c r="Z94" s="64"/>
      <c r="AA94" s="64"/>
      <c r="AB94" s="26"/>
      <c r="AC94" s="26"/>
      <c r="AD94" s="26"/>
      <c r="AE94" s="26"/>
      <c r="AF94" s="26"/>
      <c r="AG94" s="64" t="s">
        <v>3264</v>
      </c>
      <c r="AH94" s="64" t="s">
        <v>3261</v>
      </c>
      <c r="AI94" s="64" t="s">
        <v>3269</v>
      </c>
      <c r="AJ94" s="64" t="s">
        <v>3270</v>
      </c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</row>
    <row r="95" spans="1:54" s="41" customFormat="1" ht="53.4" x14ac:dyDescent="0.3">
      <c r="A95" s="26" t="s">
        <v>636</v>
      </c>
      <c r="B95" s="62">
        <v>0.30000000000000004</v>
      </c>
      <c r="C95" s="26">
        <v>16</v>
      </c>
      <c r="D95" s="26">
        <v>4</v>
      </c>
      <c r="E95" s="26" t="s">
        <v>637</v>
      </c>
      <c r="F95" s="26" t="s">
        <v>1953</v>
      </c>
      <c r="G95" s="26" t="s">
        <v>5</v>
      </c>
      <c r="H95" s="26" t="str">
        <f t="shared" si="4"/>
        <v>Box16_Moist4 [%]</v>
      </c>
      <c r="I95" s="31" t="s">
        <v>4121</v>
      </c>
      <c r="J95" s="46" t="s">
        <v>5130</v>
      </c>
      <c r="K95" s="26">
        <v>2</v>
      </c>
      <c r="L95" s="26">
        <v>60</v>
      </c>
      <c r="M95" s="26" t="s">
        <v>630</v>
      </c>
      <c r="N95" s="38">
        <v>41620.494560185187</v>
      </c>
      <c r="O95" s="65">
        <v>42645.004861111112</v>
      </c>
      <c r="P95" s="26"/>
      <c r="Q95" s="35" t="s">
        <v>631</v>
      </c>
      <c r="R95" s="63">
        <v>652264.74543999997</v>
      </c>
      <c r="S95" s="63">
        <v>5772981.4655499998</v>
      </c>
      <c r="T95" s="26" t="s">
        <v>3316</v>
      </c>
      <c r="U95" s="64" t="s">
        <v>3262</v>
      </c>
      <c r="V95" s="64" t="s">
        <v>3263</v>
      </c>
      <c r="W95" s="64" t="s">
        <v>3258</v>
      </c>
      <c r="X95" s="64" t="s">
        <v>5614</v>
      </c>
      <c r="Y95" s="64"/>
      <c r="Z95" s="64"/>
      <c r="AA95" s="64"/>
      <c r="AB95" s="26"/>
      <c r="AC95" s="26"/>
      <c r="AD95" s="26"/>
      <c r="AE95" s="26"/>
      <c r="AF95" s="26"/>
      <c r="AG95" s="64" t="s">
        <v>3264</v>
      </c>
      <c r="AH95" s="64" t="s">
        <v>3261</v>
      </c>
      <c r="AI95" s="64" t="s">
        <v>3269</v>
      </c>
      <c r="AJ95" s="64" t="s">
        <v>3270</v>
      </c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</row>
    <row r="96" spans="1:54" s="41" customFormat="1" ht="53.4" x14ac:dyDescent="0.3">
      <c r="A96" s="26" t="s">
        <v>638</v>
      </c>
      <c r="B96" s="62">
        <v>0.4</v>
      </c>
      <c r="C96" s="26">
        <v>16</v>
      </c>
      <c r="D96" s="26">
        <v>5</v>
      </c>
      <c r="E96" s="26" t="s">
        <v>639</v>
      </c>
      <c r="F96" s="26" t="s">
        <v>1954</v>
      </c>
      <c r="G96" s="26" t="s">
        <v>5</v>
      </c>
      <c r="H96" s="26" t="str">
        <f t="shared" si="4"/>
        <v>Box16_Moist5 [%]</v>
      </c>
      <c r="I96" s="31" t="s">
        <v>4122</v>
      </c>
      <c r="J96" s="46" t="s">
        <v>5130</v>
      </c>
      <c r="K96" s="26">
        <v>2</v>
      </c>
      <c r="L96" s="26">
        <v>60</v>
      </c>
      <c r="M96" s="26" t="s">
        <v>630</v>
      </c>
      <c r="N96" s="38">
        <v>41620.494560185187</v>
      </c>
      <c r="O96" s="65">
        <v>42645.004861111112</v>
      </c>
      <c r="P96" s="26"/>
      <c r="Q96" s="35" t="s">
        <v>631</v>
      </c>
      <c r="R96" s="63">
        <v>652264.74543999997</v>
      </c>
      <c r="S96" s="63">
        <v>5772981.4655499998</v>
      </c>
      <c r="T96" s="26" t="s">
        <v>3316</v>
      </c>
      <c r="U96" s="64" t="s">
        <v>3262</v>
      </c>
      <c r="V96" s="64" t="s">
        <v>3263</v>
      </c>
      <c r="W96" s="64" t="s">
        <v>3258</v>
      </c>
      <c r="X96" s="64" t="s">
        <v>5614</v>
      </c>
      <c r="Y96" s="64"/>
      <c r="Z96" s="64"/>
      <c r="AA96" s="64"/>
      <c r="AB96" s="26"/>
      <c r="AC96" s="26"/>
      <c r="AD96" s="26"/>
      <c r="AE96" s="26"/>
      <c r="AF96" s="26"/>
      <c r="AG96" s="64" t="s">
        <v>3264</v>
      </c>
      <c r="AH96" s="64" t="s">
        <v>3261</v>
      </c>
      <c r="AI96" s="64" t="s">
        <v>3269</v>
      </c>
      <c r="AJ96" s="64" t="s">
        <v>3270</v>
      </c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</row>
    <row r="97" spans="1:54" s="41" customFormat="1" ht="53.4" x14ac:dyDescent="0.3">
      <c r="A97" s="26" t="s">
        <v>640</v>
      </c>
      <c r="B97" s="62">
        <v>0.60000000000000009</v>
      </c>
      <c r="C97" s="26">
        <v>16</v>
      </c>
      <c r="D97" s="26">
        <v>6</v>
      </c>
      <c r="E97" s="26" t="s">
        <v>641</v>
      </c>
      <c r="F97" s="26" t="s">
        <v>1955</v>
      </c>
      <c r="G97" s="26" t="s">
        <v>5</v>
      </c>
      <c r="H97" s="26" t="str">
        <f t="shared" si="4"/>
        <v>Box16_Moist6 [%]</v>
      </c>
      <c r="I97" s="31" t="s">
        <v>4123</v>
      </c>
      <c r="J97" s="46" t="s">
        <v>5130</v>
      </c>
      <c r="K97" s="26">
        <v>5</v>
      </c>
      <c r="L97" s="26">
        <v>60</v>
      </c>
      <c r="M97" s="26" t="s">
        <v>630</v>
      </c>
      <c r="N97" s="38">
        <v>41620.494560185187</v>
      </c>
      <c r="O97" s="65">
        <v>42645.004861111112</v>
      </c>
      <c r="P97" s="26"/>
      <c r="Q97" s="35" t="s">
        <v>631</v>
      </c>
      <c r="R97" s="63">
        <v>652264.74543999997</v>
      </c>
      <c r="S97" s="63">
        <v>5772981.4655499998</v>
      </c>
      <c r="T97" s="26" t="s">
        <v>3316</v>
      </c>
      <c r="U97" s="64" t="s">
        <v>3262</v>
      </c>
      <c r="V97" s="64" t="s">
        <v>3263</v>
      </c>
      <c r="W97" s="64" t="s">
        <v>3258</v>
      </c>
      <c r="X97" s="64" t="s">
        <v>5614</v>
      </c>
      <c r="Y97" s="64"/>
      <c r="Z97" s="64"/>
      <c r="AA97" s="64"/>
      <c r="AB97" s="26"/>
      <c r="AC97" s="26"/>
      <c r="AD97" s="26"/>
      <c r="AE97" s="26"/>
      <c r="AF97" s="26"/>
      <c r="AG97" s="64" t="s">
        <v>3264</v>
      </c>
      <c r="AH97" s="64" t="s">
        <v>3261</v>
      </c>
      <c r="AI97" s="64" t="s">
        <v>3269</v>
      </c>
      <c r="AJ97" s="64" t="s">
        <v>3270</v>
      </c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</row>
    <row r="98" spans="1:54" s="41" customFormat="1" ht="53.4" x14ac:dyDescent="0.3">
      <c r="A98" s="26" t="s">
        <v>642</v>
      </c>
      <c r="B98" s="62">
        <v>0.1</v>
      </c>
      <c r="C98" s="26">
        <v>17</v>
      </c>
      <c r="D98" s="26">
        <v>1</v>
      </c>
      <c r="E98" s="26" t="s">
        <v>643</v>
      </c>
      <c r="F98" s="26" t="s">
        <v>1956</v>
      </c>
      <c r="G98" s="26" t="s">
        <v>5</v>
      </c>
      <c r="H98" s="26" t="str">
        <f t="shared" si="4"/>
        <v>Box17_Moist1 [%]</v>
      </c>
      <c r="I98" s="31" t="s">
        <v>3799</v>
      </c>
      <c r="J98" s="46" t="s">
        <v>5131</v>
      </c>
      <c r="K98" s="26">
        <v>5</v>
      </c>
      <c r="L98" s="26">
        <v>60</v>
      </c>
      <c r="M98" s="26" t="s">
        <v>644</v>
      </c>
      <c r="N98" s="38">
        <v>41620.490324074075</v>
      </c>
      <c r="O98" s="65">
        <v>42643.586273148147</v>
      </c>
      <c r="P98" s="26"/>
      <c r="Q98" s="35" t="s">
        <v>645</v>
      </c>
      <c r="R98" s="63">
        <v>652264.74543999997</v>
      </c>
      <c r="S98" s="63">
        <v>5772981.4655499998</v>
      </c>
      <c r="T98" s="26" t="s">
        <v>3316</v>
      </c>
      <c r="U98" s="64" t="s">
        <v>3262</v>
      </c>
      <c r="V98" s="64" t="s">
        <v>3263</v>
      </c>
      <c r="W98" s="64" t="s">
        <v>3258</v>
      </c>
      <c r="X98" s="64" t="s">
        <v>5614</v>
      </c>
      <c r="Y98" s="64"/>
      <c r="Z98" s="64"/>
      <c r="AA98" s="64"/>
      <c r="AB98" s="26"/>
      <c r="AC98" s="26"/>
      <c r="AD98" s="26"/>
      <c r="AE98" s="26"/>
      <c r="AF98" s="26"/>
      <c r="AG98" s="64" t="s">
        <v>3264</v>
      </c>
      <c r="AH98" s="64" t="s">
        <v>3261</v>
      </c>
      <c r="AI98" s="64" t="s">
        <v>3269</v>
      </c>
      <c r="AJ98" s="64" t="s">
        <v>3270</v>
      </c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</row>
    <row r="99" spans="1:54" s="41" customFormat="1" ht="53.4" x14ac:dyDescent="0.3">
      <c r="A99" s="26" t="s">
        <v>646</v>
      </c>
      <c r="B99" s="62">
        <v>0.2</v>
      </c>
      <c r="C99" s="26">
        <v>17</v>
      </c>
      <c r="D99" s="26">
        <v>2</v>
      </c>
      <c r="E99" s="26" t="s">
        <v>647</v>
      </c>
      <c r="F99" s="26" t="s">
        <v>1957</v>
      </c>
      <c r="G99" s="26" t="s">
        <v>5</v>
      </c>
      <c r="H99" s="26" t="str">
        <f t="shared" si="4"/>
        <v>Box17_Moist2 [%]</v>
      </c>
      <c r="I99" s="31" t="s">
        <v>3801</v>
      </c>
      <c r="J99" s="46" t="s">
        <v>5131</v>
      </c>
      <c r="K99" s="26">
        <v>5</v>
      </c>
      <c r="L99" s="26">
        <v>60</v>
      </c>
      <c r="M99" s="26" t="s">
        <v>644</v>
      </c>
      <c r="N99" s="38">
        <v>41620.490324074075</v>
      </c>
      <c r="O99" s="65">
        <v>42643.586273148147</v>
      </c>
      <c r="P99" s="26"/>
      <c r="Q99" s="35" t="s">
        <v>645</v>
      </c>
      <c r="R99" s="63">
        <v>652264.74543999997</v>
      </c>
      <c r="S99" s="63">
        <v>5772981.4655499998</v>
      </c>
      <c r="T99" s="26" t="s">
        <v>3316</v>
      </c>
      <c r="U99" s="64" t="s">
        <v>3262</v>
      </c>
      <c r="V99" s="64" t="s">
        <v>3263</v>
      </c>
      <c r="W99" s="64" t="s">
        <v>3258</v>
      </c>
      <c r="X99" s="64" t="s">
        <v>5614</v>
      </c>
      <c r="Y99" s="64"/>
      <c r="Z99" s="64"/>
      <c r="AA99" s="64"/>
      <c r="AB99" s="26"/>
      <c r="AC99" s="26"/>
      <c r="AD99" s="26"/>
      <c r="AE99" s="26"/>
      <c r="AF99" s="26"/>
      <c r="AG99" s="64" t="s">
        <v>3264</v>
      </c>
      <c r="AH99" s="64" t="s">
        <v>3261</v>
      </c>
      <c r="AI99" s="64" t="s">
        <v>3269</v>
      </c>
      <c r="AJ99" s="64" t="s">
        <v>3270</v>
      </c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</row>
    <row r="100" spans="1:54" s="41" customFormat="1" ht="53.4" x14ac:dyDescent="0.3">
      <c r="A100" s="26" t="s">
        <v>648</v>
      </c>
      <c r="B100" s="62">
        <v>0.30000000000000004</v>
      </c>
      <c r="C100" s="26">
        <v>17</v>
      </c>
      <c r="D100" s="26">
        <v>3</v>
      </c>
      <c r="E100" s="26" t="s">
        <v>649</v>
      </c>
      <c r="F100" s="26" t="s">
        <v>1958</v>
      </c>
      <c r="G100" s="26" t="s">
        <v>5</v>
      </c>
      <c r="H100" s="26" t="str">
        <f t="shared" si="4"/>
        <v>Box17_Moist3 [%]</v>
      </c>
      <c r="I100" s="31" t="s">
        <v>3805</v>
      </c>
      <c r="J100" s="46" t="s">
        <v>5131</v>
      </c>
      <c r="K100" s="26">
        <v>5</v>
      </c>
      <c r="L100" s="26">
        <v>60</v>
      </c>
      <c r="M100" s="26" t="s">
        <v>644</v>
      </c>
      <c r="N100" s="38">
        <v>41620.490324074075</v>
      </c>
      <c r="O100" s="65">
        <v>42643.586273148147</v>
      </c>
      <c r="P100" s="26"/>
      <c r="Q100" s="35" t="s">
        <v>645</v>
      </c>
      <c r="R100" s="63">
        <v>652264.74543999997</v>
      </c>
      <c r="S100" s="63">
        <v>5772981.4655499998</v>
      </c>
      <c r="T100" s="26" t="s">
        <v>3316</v>
      </c>
      <c r="U100" s="64" t="s">
        <v>3262</v>
      </c>
      <c r="V100" s="64" t="s">
        <v>3263</v>
      </c>
      <c r="W100" s="64" t="s">
        <v>3258</v>
      </c>
      <c r="X100" s="64" t="s">
        <v>5614</v>
      </c>
      <c r="Y100" s="64"/>
      <c r="Z100" s="64"/>
      <c r="AA100" s="64"/>
      <c r="AB100" s="26"/>
      <c r="AC100" s="26"/>
      <c r="AD100" s="26"/>
      <c r="AE100" s="26"/>
      <c r="AF100" s="26"/>
      <c r="AG100" s="64" t="s">
        <v>3264</v>
      </c>
      <c r="AH100" s="64" t="s">
        <v>3261</v>
      </c>
      <c r="AI100" s="64" t="s">
        <v>3269</v>
      </c>
      <c r="AJ100" s="64" t="s">
        <v>3270</v>
      </c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</row>
    <row r="101" spans="1:54" s="41" customFormat="1" ht="53.4" x14ac:dyDescent="0.3">
      <c r="A101" s="26" t="s">
        <v>650</v>
      </c>
      <c r="B101" s="62">
        <v>0.4</v>
      </c>
      <c r="C101" s="26">
        <v>17</v>
      </c>
      <c r="D101" s="26">
        <v>4</v>
      </c>
      <c r="E101" s="26" t="s">
        <v>651</v>
      </c>
      <c r="F101" s="26" t="s">
        <v>1959</v>
      </c>
      <c r="G101" s="26" t="s">
        <v>5</v>
      </c>
      <c r="H101" s="26" t="str">
        <f t="shared" si="4"/>
        <v>Box17_Moist4 [%]</v>
      </c>
      <c r="I101" s="31" t="s">
        <v>3802</v>
      </c>
      <c r="J101" s="46" t="s">
        <v>5131</v>
      </c>
      <c r="K101" s="26">
        <v>5</v>
      </c>
      <c r="L101" s="26">
        <v>60</v>
      </c>
      <c r="M101" s="26" t="s">
        <v>644</v>
      </c>
      <c r="N101" s="38">
        <v>41620.490324074075</v>
      </c>
      <c r="O101" s="65">
        <v>42643.586273148147</v>
      </c>
      <c r="P101" s="26"/>
      <c r="Q101" s="35" t="s">
        <v>645</v>
      </c>
      <c r="R101" s="63">
        <v>652264.74543999997</v>
      </c>
      <c r="S101" s="63">
        <v>5772981.4655499998</v>
      </c>
      <c r="T101" s="26" t="s">
        <v>3316</v>
      </c>
      <c r="U101" s="64" t="s">
        <v>3262</v>
      </c>
      <c r="V101" s="64" t="s">
        <v>3263</v>
      </c>
      <c r="W101" s="64" t="s">
        <v>3258</v>
      </c>
      <c r="X101" s="64" t="s">
        <v>5614</v>
      </c>
      <c r="Y101" s="64"/>
      <c r="Z101" s="64"/>
      <c r="AA101" s="64"/>
      <c r="AB101" s="26"/>
      <c r="AC101" s="26"/>
      <c r="AD101" s="26"/>
      <c r="AE101" s="26"/>
      <c r="AF101" s="26"/>
      <c r="AG101" s="64" t="s">
        <v>3264</v>
      </c>
      <c r="AH101" s="64" t="s">
        <v>3261</v>
      </c>
      <c r="AI101" s="64" t="s">
        <v>3269</v>
      </c>
      <c r="AJ101" s="64" t="s">
        <v>3270</v>
      </c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</row>
    <row r="102" spans="1:54" s="41" customFormat="1" ht="53.4" x14ac:dyDescent="0.3">
      <c r="A102" s="26" t="s">
        <v>652</v>
      </c>
      <c r="B102" s="62">
        <v>0.5</v>
      </c>
      <c r="C102" s="26">
        <v>17</v>
      </c>
      <c r="D102" s="26">
        <v>5</v>
      </c>
      <c r="E102" s="26" t="s">
        <v>653</v>
      </c>
      <c r="F102" s="26" t="s">
        <v>1960</v>
      </c>
      <c r="G102" s="26" t="s">
        <v>5</v>
      </c>
      <c r="H102" s="26" t="str">
        <f t="shared" si="4"/>
        <v>Box17_Moist5 [%]</v>
      </c>
      <c r="I102" s="31" t="s">
        <v>3803</v>
      </c>
      <c r="J102" s="46" t="s">
        <v>5131</v>
      </c>
      <c r="K102" s="26">
        <v>5</v>
      </c>
      <c r="L102" s="26">
        <v>60</v>
      </c>
      <c r="M102" s="26" t="s">
        <v>644</v>
      </c>
      <c r="N102" s="38">
        <v>41620.490324074075</v>
      </c>
      <c r="O102" s="65">
        <v>42643.586273148147</v>
      </c>
      <c r="P102" s="26"/>
      <c r="Q102" s="35" t="s">
        <v>645</v>
      </c>
      <c r="R102" s="63">
        <v>652264.74543999997</v>
      </c>
      <c r="S102" s="63">
        <v>5772981.4655499998</v>
      </c>
      <c r="T102" s="26" t="s">
        <v>3316</v>
      </c>
      <c r="U102" s="64" t="s">
        <v>3262</v>
      </c>
      <c r="V102" s="64" t="s">
        <v>3263</v>
      </c>
      <c r="W102" s="64" t="s">
        <v>3258</v>
      </c>
      <c r="X102" s="64" t="s">
        <v>5614</v>
      </c>
      <c r="Y102" s="64"/>
      <c r="Z102" s="64"/>
      <c r="AA102" s="64"/>
      <c r="AB102" s="26"/>
      <c r="AC102" s="26"/>
      <c r="AD102" s="26"/>
      <c r="AE102" s="26"/>
      <c r="AF102" s="26"/>
      <c r="AG102" s="64" t="s">
        <v>3264</v>
      </c>
      <c r="AH102" s="64" t="s">
        <v>3261</v>
      </c>
      <c r="AI102" s="64" t="s">
        <v>3269</v>
      </c>
      <c r="AJ102" s="64" t="s">
        <v>3270</v>
      </c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</row>
    <row r="103" spans="1:54" s="41" customFormat="1" ht="53.4" x14ac:dyDescent="0.3">
      <c r="A103" s="26" t="s">
        <v>654</v>
      </c>
      <c r="B103" s="62">
        <v>0.60000000000000009</v>
      </c>
      <c r="C103" s="26">
        <v>17</v>
      </c>
      <c r="D103" s="26">
        <v>6</v>
      </c>
      <c r="E103" s="26" t="s">
        <v>655</v>
      </c>
      <c r="F103" s="26" t="s">
        <v>1961</v>
      </c>
      <c r="G103" s="26" t="s">
        <v>5</v>
      </c>
      <c r="H103" s="26" t="str">
        <f t="shared" si="4"/>
        <v>Box17_Moist6 [%]</v>
      </c>
      <c r="I103" s="31" t="s">
        <v>3804</v>
      </c>
      <c r="J103" s="46" t="s">
        <v>5131</v>
      </c>
      <c r="K103" s="26">
        <v>5</v>
      </c>
      <c r="L103" s="26">
        <v>60</v>
      </c>
      <c r="M103" s="26" t="s">
        <v>644</v>
      </c>
      <c r="N103" s="38">
        <v>41620.490324074075</v>
      </c>
      <c r="O103" s="65">
        <v>42643.586273148147</v>
      </c>
      <c r="P103" s="26"/>
      <c r="Q103" s="35" t="s">
        <v>645</v>
      </c>
      <c r="R103" s="63">
        <v>652264.74543999997</v>
      </c>
      <c r="S103" s="63">
        <v>5772981.4655499998</v>
      </c>
      <c r="T103" s="26" t="s">
        <v>3316</v>
      </c>
      <c r="U103" s="64" t="s">
        <v>3262</v>
      </c>
      <c r="V103" s="64" t="s">
        <v>3263</v>
      </c>
      <c r="W103" s="64" t="s">
        <v>3258</v>
      </c>
      <c r="X103" s="64" t="s">
        <v>5614</v>
      </c>
      <c r="Y103" s="64"/>
      <c r="Z103" s="64"/>
      <c r="AA103" s="64"/>
      <c r="AB103" s="26"/>
      <c r="AC103" s="26"/>
      <c r="AD103" s="26"/>
      <c r="AE103" s="26"/>
      <c r="AF103" s="26"/>
      <c r="AG103" s="64" t="s">
        <v>3264</v>
      </c>
      <c r="AH103" s="64" t="s">
        <v>3261</v>
      </c>
      <c r="AI103" s="64" t="s">
        <v>3269</v>
      </c>
      <c r="AJ103" s="64" t="s">
        <v>3270</v>
      </c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</row>
    <row r="104" spans="1:54" s="41" customFormat="1" ht="53.4" x14ac:dyDescent="0.3">
      <c r="A104" s="26" t="s">
        <v>656</v>
      </c>
      <c r="B104" s="62">
        <v>0.05</v>
      </c>
      <c r="C104" s="26">
        <v>18</v>
      </c>
      <c r="D104" s="26">
        <v>1</v>
      </c>
      <c r="E104" s="26" t="s">
        <v>657</v>
      </c>
      <c r="F104" s="26" t="s">
        <v>1962</v>
      </c>
      <c r="G104" s="26" t="s">
        <v>5</v>
      </c>
      <c r="H104" s="26" t="str">
        <f t="shared" si="4"/>
        <v>Box18_Moist1 [%]</v>
      </c>
      <c r="I104" s="31" t="s">
        <v>3811</v>
      </c>
      <c r="J104" s="46" t="s">
        <v>5132</v>
      </c>
      <c r="K104" s="26">
        <v>5</v>
      </c>
      <c r="L104" s="26">
        <v>60</v>
      </c>
      <c r="M104" s="26" t="s">
        <v>658</v>
      </c>
      <c r="N104" s="38">
        <v>41718.560277777775</v>
      </c>
      <c r="O104" s="38">
        <v>42487.875474537039</v>
      </c>
      <c r="P104" s="26"/>
      <c r="Q104" s="35" t="s">
        <v>659</v>
      </c>
      <c r="R104" s="63">
        <v>652292.36917600001</v>
      </c>
      <c r="S104" s="63">
        <v>5772990.38552</v>
      </c>
      <c r="T104" s="26" t="s">
        <v>3316</v>
      </c>
      <c r="U104" s="64" t="s">
        <v>3262</v>
      </c>
      <c r="V104" s="64" t="s">
        <v>3263</v>
      </c>
      <c r="W104" s="64" t="s">
        <v>3258</v>
      </c>
      <c r="X104" s="64" t="s">
        <v>5614</v>
      </c>
      <c r="Y104" s="64"/>
      <c r="Z104" s="64"/>
      <c r="AA104" s="64"/>
      <c r="AB104" s="26"/>
      <c r="AC104" s="26"/>
      <c r="AD104" s="26"/>
      <c r="AE104" s="26"/>
      <c r="AF104" s="26"/>
      <c r="AG104" s="64" t="s">
        <v>3264</v>
      </c>
      <c r="AH104" s="64" t="s">
        <v>3261</v>
      </c>
      <c r="AI104" s="64" t="s">
        <v>3269</v>
      </c>
      <c r="AJ104" s="64" t="s">
        <v>3270</v>
      </c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</row>
    <row r="105" spans="1:54" s="41" customFormat="1" ht="53.4" x14ac:dyDescent="0.3">
      <c r="A105" s="26" t="s">
        <v>660</v>
      </c>
      <c r="B105" s="62">
        <v>0.1</v>
      </c>
      <c r="C105" s="26">
        <v>18</v>
      </c>
      <c r="D105" s="26">
        <v>2</v>
      </c>
      <c r="E105" s="26" t="s">
        <v>661</v>
      </c>
      <c r="F105" s="26" t="s">
        <v>1963</v>
      </c>
      <c r="G105" s="26" t="s">
        <v>5</v>
      </c>
      <c r="H105" s="26" t="str">
        <f t="shared" si="4"/>
        <v>Box18_Moist2 [%]</v>
      </c>
      <c r="I105" s="31" t="s">
        <v>3812</v>
      </c>
      <c r="J105" s="46" t="s">
        <v>5132</v>
      </c>
      <c r="K105" s="26">
        <v>5</v>
      </c>
      <c r="L105" s="26">
        <v>60</v>
      </c>
      <c r="M105" s="26" t="s">
        <v>658</v>
      </c>
      <c r="N105" s="38">
        <v>41718.560277777775</v>
      </c>
      <c r="O105" s="38">
        <v>42487.875474537039</v>
      </c>
      <c r="P105" s="26"/>
      <c r="Q105" s="35" t="s">
        <v>659</v>
      </c>
      <c r="R105" s="63">
        <v>652292.36917600001</v>
      </c>
      <c r="S105" s="63">
        <v>5772990.38552</v>
      </c>
      <c r="T105" s="26" t="s">
        <v>3316</v>
      </c>
      <c r="U105" s="64" t="s">
        <v>3262</v>
      </c>
      <c r="V105" s="64" t="s">
        <v>3263</v>
      </c>
      <c r="W105" s="64" t="s">
        <v>3258</v>
      </c>
      <c r="X105" s="64" t="s">
        <v>5614</v>
      </c>
      <c r="Y105" s="64"/>
      <c r="Z105" s="64"/>
      <c r="AA105" s="64"/>
      <c r="AB105" s="26"/>
      <c r="AC105" s="26"/>
      <c r="AD105" s="26"/>
      <c r="AE105" s="26"/>
      <c r="AF105" s="26"/>
      <c r="AG105" s="64" t="s">
        <v>3264</v>
      </c>
      <c r="AH105" s="64" t="s">
        <v>3261</v>
      </c>
      <c r="AI105" s="64" t="s">
        <v>3269</v>
      </c>
      <c r="AJ105" s="64" t="s">
        <v>3270</v>
      </c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</row>
    <row r="106" spans="1:54" s="41" customFormat="1" ht="53.4" x14ac:dyDescent="0.3">
      <c r="A106" s="26" t="s">
        <v>662</v>
      </c>
      <c r="B106" s="62">
        <v>0.2</v>
      </c>
      <c r="C106" s="26">
        <v>18</v>
      </c>
      <c r="D106" s="26">
        <v>3</v>
      </c>
      <c r="E106" s="26" t="s">
        <v>663</v>
      </c>
      <c r="F106" s="26" t="s">
        <v>1964</v>
      </c>
      <c r="G106" s="26" t="s">
        <v>5</v>
      </c>
      <c r="H106" s="26" t="str">
        <f t="shared" si="4"/>
        <v>Box18_Moist3 [%]</v>
      </c>
      <c r="I106" s="31" t="s">
        <v>3813</v>
      </c>
      <c r="J106" s="46" t="s">
        <v>5132</v>
      </c>
      <c r="K106" s="26">
        <v>5</v>
      </c>
      <c r="L106" s="26">
        <v>60</v>
      </c>
      <c r="M106" s="26" t="s">
        <v>658</v>
      </c>
      <c r="N106" s="38">
        <v>41718.560277777775</v>
      </c>
      <c r="O106" s="38">
        <v>42487.875474537039</v>
      </c>
      <c r="P106" s="26"/>
      <c r="Q106" s="35" t="s">
        <v>659</v>
      </c>
      <c r="R106" s="63">
        <v>652292.36917600001</v>
      </c>
      <c r="S106" s="63">
        <v>5772990.38552</v>
      </c>
      <c r="T106" s="26" t="s">
        <v>3316</v>
      </c>
      <c r="U106" s="64" t="s">
        <v>3262</v>
      </c>
      <c r="V106" s="64" t="s">
        <v>3263</v>
      </c>
      <c r="W106" s="64" t="s">
        <v>3258</v>
      </c>
      <c r="X106" s="64" t="s">
        <v>5614</v>
      </c>
      <c r="Y106" s="64"/>
      <c r="Z106" s="64"/>
      <c r="AA106" s="64"/>
      <c r="AB106" s="26"/>
      <c r="AC106" s="26"/>
      <c r="AD106" s="26"/>
      <c r="AE106" s="26"/>
      <c r="AF106" s="26"/>
      <c r="AG106" s="64" t="s">
        <v>3264</v>
      </c>
      <c r="AH106" s="64" t="s">
        <v>3261</v>
      </c>
      <c r="AI106" s="64" t="s">
        <v>3269</v>
      </c>
      <c r="AJ106" s="64" t="s">
        <v>3270</v>
      </c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</row>
    <row r="107" spans="1:54" s="41" customFormat="1" ht="53.4" x14ac:dyDescent="0.3">
      <c r="A107" s="26" t="s">
        <v>664</v>
      </c>
      <c r="B107" s="62">
        <v>0.30000000000000004</v>
      </c>
      <c r="C107" s="26">
        <v>18</v>
      </c>
      <c r="D107" s="26">
        <v>4</v>
      </c>
      <c r="E107" s="26" t="s">
        <v>665</v>
      </c>
      <c r="F107" s="26" t="s">
        <v>1965</v>
      </c>
      <c r="G107" s="26" t="s">
        <v>5</v>
      </c>
      <c r="H107" s="26" t="str">
        <f t="shared" si="4"/>
        <v>Box18_Moist4 [%]</v>
      </c>
      <c r="I107" s="31" t="s">
        <v>3814</v>
      </c>
      <c r="J107" s="46" t="s">
        <v>5132</v>
      </c>
      <c r="K107" s="26">
        <v>5</v>
      </c>
      <c r="L107" s="26">
        <v>60</v>
      </c>
      <c r="M107" s="26" t="s">
        <v>658</v>
      </c>
      <c r="N107" s="38">
        <v>41718.560277777775</v>
      </c>
      <c r="O107" s="38">
        <v>42487.875474537039</v>
      </c>
      <c r="P107" s="26"/>
      <c r="Q107" s="35" t="s">
        <v>659</v>
      </c>
      <c r="R107" s="63">
        <v>652292.36917600001</v>
      </c>
      <c r="S107" s="63">
        <v>5772990.38552</v>
      </c>
      <c r="T107" s="26" t="s">
        <v>3316</v>
      </c>
      <c r="U107" s="64" t="s">
        <v>3262</v>
      </c>
      <c r="V107" s="64" t="s">
        <v>3263</v>
      </c>
      <c r="W107" s="64" t="s">
        <v>3258</v>
      </c>
      <c r="X107" s="64" t="s">
        <v>5614</v>
      </c>
      <c r="Y107" s="64"/>
      <c r="Z107" s="64"/>
      <c r="AA107" s="64"/>
      <c r="AB107" s="26"/>
      <c r="AC107" s="26"/>
      <c r="AD107" s="26"/>
      <c r="AE107" s="26"/>
      <c r="AF107" s="26"/>
      <c r="AG107" s="64" t="s">
        <v>3264</v>
      </c>
      <c r="AH107" s="64" t="s">
        <v>3261</v>
      </c>
      <c r="AI107" s="64" t="s">
        <v>3269</v>
      </c>
      <c r="AJ107" s="64" t="s">
        <v>3270</v>
      </c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</row>
    <row r="108" spans="1:54" s="41" customFormat="1" ht="53.4" x14ac:dyDescent="0.3">
      <c r="A108" s="26" t="s">
        <v>666</v>
      </c>
      <c r="B108" s="62">
        <v>0.4</v>
      </c>
      <c r="C108" s="26">
        <v>18</v>
      </c>
      <c r="D108" s="26">
        <v>5</v>
      </c>
      <c r="E108" s="26" t="s">
        <v>667</v>
      </c>
      <c r="F108" s="26" t="s">
        <v>1966</v>
      </c>
      <c r="G108" s="26" t="s">
        <v>5</v>
      </c>
      <c r="H108" s="26" t="str">
        <f t="shared" si="4"/>
        <v>Box18_Moist5 [%]</v>
      </c>
      <c r="I108" s="31" t="s">
        <v>3815</v>
      </c>
      <c r="J108" s="46" t="s">
        <v>5132</v>
      </c>
      <c r="K108" s="26">
        <v>5</v>
      </c>
      <c r="L108" s="26">
        <v>60</v>
      </c>
      <c r="M108" s="26" t="s">
        <v>658</v>
      </c>
      <c r="N108" s="38">
        <v>41718.560277777775</v>
      </c>
      <c r="O108" s="38">
        <v>42487.875474537039</v>
      </c>
      <c r="P108" s="26"/>
      <c r="Q108" s="35" t="s">
        <v>659</v>
      </c>
      <c r="R108" s="63">
        <v>652292.36917600001</v>
      </c>
      <c r="S108" s="63">
        <v>5772990.38552</v>
      </c>
      <c r="T108" s="26" t="s">
        <v>3316</v>
      </c>
      <c r="U108" s="64" t="s">
        <v>3262</v>
      </c>
      <c r="V108" s="64" t="s">
        <v>3263</v>
      </c>
      <c r="W108" s="64" t="s">
        <v>3258</v>
      </c>
      <c r="X108" s="64" t="s">
        <v>5614</v>
      </c>
      <c r="Y108" s="64"/>
      <c r="Z108" s="64"/>
      <c r="AA108" s="64"/>
      <c r="AB108" s="26"/>
      <c r="AC108" s="26"/>
      <c r="AD108" s="26"/>
      <c r="AE108" s="26"/>
      <c r="AF108" s="26"/>
      <c r="AG108" s="64" t="s">
        <v>3264</v>
      </c>
      <c r="AH108" s="64" t="s">
        <v>3261</v>
      </c>
      <c r="AI108" s="64" t="s">
        <v>3269</v>
      </c>
      <c r="AJ108" s="64" t="s">
        <v>3270</v>
      </c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</row>
    <row r="109" spans="1:54" s="41" customFormat="1" ht="53.4" x14ac:dyDescent="0.3">
      <c r="A109" s="26" t="s">
        <v>668</v>
      </c>
      <c r="B109" s="62">
        <v>0.5</v>
      </c>
      <c r="C109" s="26">
        <v>18</v>
      </c>
      <c r="D109" s="26">
        <v>6</v>
      </c>
      <c r="E109" s="26" t="s">
        <v>669</v>
      </c>
      <c r="F109" s="26" t="s">
        <v>1967</v>
      </c>
      <c r="G109" s="26" t="s">
        <v>5</v>
      </c>
      <c r="H109" s="26" t="str">
        <f t="shared" si="4"/>
        <v>Box18_Moist6 [%]</v>
      </c>
      <c r="I109" s="31" t="s">
        <v>3816</v>
      </c>
      <c r="J109" s="46" t="s">
        <v>5132</v>
      </c>
      <c r="K109" s="26">
        <v>5</v>
      </c>
      <c r="L109" s="26">
        <v>60</v>
      </c>
      <c r="M109" s="26" t="s">
        <v>658</v>
      </c>
      <c r="N109" s="38">
        <v>41718.560277777775</v>
      </c>
      <c r="O109" s="38">
        <v>42487.875474537039</v>
      </c>
      <c r="P109" s="26"/>
      <c r="Q109" s="35" t="s">
        <v>659</v>
      </c>
      <c r="R109" s="63">
        <v>652292.36917600001</v>
      </c>
      <c r="S109" s="63">
        <v>5772990.38552</v>
      </c>
      <c r="T109" s="26" t="s">
        <v>3316</v>
      </c>
      <c r="U109" s="64" t="s">
        <v>3262</v>
      </c>
      <c r="V109" s="64" t="s">
        <v>3263</v>
      </c>
      <c r="W109" s="64" t="s">
        <v>3258</v>
      </c>
      <c r="X109" s="64" t="s">
        <v>5614</v>
      </c>
      <c r="Y109" s="64"/>
      <c r="Z109" s="64"/>
      <c r="AA109" s="64"/>
      <c r="AB109" s="26"/>
      <c r="AC109" s="26"/>
      <c r="AD109" s="26"/>
      <c r="AE109" s="26"/>
      <c r="AF109" s="26"/>
      <c r="AG109" s="64" t="s">
        <v>3264</v>
      </c>
      <c r="AH109" s="64" t="s">
        <v>3261</v>
      </c>
      <c r="AI109" s="64" t="s">
        <v>3269</v>
      </c>
      <c r="AJ109" s="64" t="s">
        <v>3270</v>
      </c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</row>
    <row r="110" spans="1:54" s="41" customFormat="1" ht="40.200000000000003" x14ac:dyDescent="0.3">
      <c r="A110" s="26" t="s">
        <v>5788</v>
      </c>
      <c r="B110" s="62">
        <v>0.05</v>
      </c>
      <c r="C110" s="3">
        <v>19</v>
      </c>
      <c r="D110" s="3">
        <v>1</v>
      </c>
      <c r="E110" s="26" t="s">
        <v>5787</v>
      </c>
      <c r="F110" s="26" t="s">
        <v>5787</v>
      </c>
      <c r="G110" s="26" t="s">
        <v>5</v>
      </c>
      <c r="H110" s="26" t="str">
        <f t="shared" ref="H110:H115" si="5">CONCATENATE(F110," [",G110,"]")</f>
        <v>Box19_Moist1 [%]</v>
      </c>
      <c r="I110" s="3"/>
      <c r="J110" s="3"/>
      <c r="K110" s="26">
        <v>5</v>
      </c>
      <c r="L110" s="26">
        <v>60</v>
      </c>
      <c r="M110" s="3" t="s">
        <v>5709</v>
      </c>
      <c r="N110" s="19">
        <v>41114.673854166664</v>
      </c>
      <c r="O110" s="19">
        <v>41620.425370370373</v>
      </c>
      <c r="P110" s="3"/>
      <c r="Q110" s="35" t="s">
        <v>5722</v>
      </c>
      <c r="R110" s="1"/>
      <c r="S110" s="1"/>
      <c r="T110" s="26" t="s">
        <v>3316</v>
      </c>
      <c r="U110" s="64" t="s">
        <v>3262</v>
      </c>
      <c r="V110" s="64" t="s">
        <v>3263</v>
      </c>
      <c r="W110" s="64" t="s">
        <v>3258</v>
      </c>
      <c r="X110" s="64" t="s">
        <v>5614</v>
      </c>
      <c r="Y110" s="64"/>
      <c r="Z110" s="64"/>
      <c r="AA110" s="64"/>
      <c r="AB110" s="26"/>
      <c r="AC110" s="26"/>
      <c r="AD110" s="26"/>
      <c r="AE110" s="26"/>
      <c r="AF110" s="26"/>
      <c r="AG110" s="64"/>
      <c r="AH110" s="64"/>
      <c r="AI110" s="64"/>
      <c r="AJ110" s="64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</row>
    <row r="111" spans="1:54" s="41" customFormat="1" ht="40.200000000000003" x14ac:dyDescent="0.3">
      <c r="A111" s="26" t="s">
        <v>5786</v>
      </c>
      <c r="B111" s="62">
        <v>0.05</v>
      </c>
      <c r="C111" s="3">
        <v>19</v>
      </c>
      <c r="D111" s="3">
        <v>2</v>
      </c>
      <c r="E111" s="26" t="s">
        <v>5785</v>
      </c>
      <c r="F111" s="26" t="s">
        <v>5785</v>
      </c>
      <c r="G111" s="26" t="s">
        <v>5</v>
      </c>
      <c r="H111" s="26" t="str">
        <f t="shared" si="5"/>
        <v>Box19_Moist2 [%]</v>
      </c>
      <c r="I111" s="3"/>
      <c r="J111" s="3"/>
      <c r="K111" s="26">
        <v>5</v>
      </c>
      <c r="L111" s="26">
        <v>60</v>
      </c>
      <c r="M111" s="3" t="s">
        <v>5709</v>
      </c>
      <c r="N111" s="19">
        <v>41114.673854166664</v>
      </c>
      <c r="O111" s="19">
        <v>41620.425370370373</v>
      </c>
      <c r="P111" s="3"/>
      <c r="Q111" s="35" t="s">
        <v>5722</v>
      </c>
      <c r="R111" s="1"/>
      <c r="S111" s="1"/>
      <c r="T111" s="26" t="s">
        <v>3316</v>
      </c>
      <c r="U111" s="64" t="s">
        <v>3262</v>
      </c>
      <c r="V111" s="64" t="s">
        <v>3263</v>
      </c>
      <c r="W111" s="64" t="s">
        <v>3258</v>
      </c>
      <c r="X111" s="64" t="s">
        <v>5614</v>
      </c>
      <c r="Y111" s="64"/>
      <c r="Z111" s="64"/>
      <c r="AA111" s="64"/>
      <c r="AB111" s="26"/>
      <c r="AC111" s="26"/>
      <c r="AD111" s="26"/>
      <c r="AE111" s="26"/>
      <c r="AF111" s="26"/>
      <c r="AG111" s="64"/>
      <c r="AH111" s="64"/>
      <c r="AI111" s="64"/>
      <c r="AJ111" s="64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</row>
    <row r="112" spans="1:54" s="41" customFormat="1" ht="40.200000000000003" x14ac:dyDescent="0.3">
      <c r="A112" s="26" t="s">
        <v>5784</v>
      </c>
      <c r="B112" s="62">
        <v>0.05</v>
      </c>
      <c r="C112" s="3">
        <v>19</v>
      </c>
      <c r="D112" s="3">
        <v>3</v>
      </c>
      <c r="E112" s="26" t="s">
        <v>5783</v>
      </c>
      <c r="F112" s="26" t="s">
        <v>5783</v>
      </c>
      <c r="G112" s="26" t="s">
        <v>5</v>
      </c>
      <c r="H112" s="26" t="str">
        <f t="shared" si="5"/>
        <v>Box19_Moist3 [%]</v>
      </c>
      <c r="I112" s="3"/>
      <c r="J112" s="3"/>
      <c r="K112" s="26">
        <v>5</v>
      </c>
      <c r="L112" s="26">
        <v>60</v>
      </c>
      <c r="M112" s="3" t="s">
        <v>5709</v>
      </c>
      <c r="N112" s="19">
        <v>41114.673854166664</v>
      </c>
      <c r="O112" s="19">
        <v>41620.425370370373</v>
      </c>
      <c r="P112" s="3"/>
      <c r="Q112" s="35" t="s">
        <v>5722</v>
      </c>
      <c r="R112" s="1"/>
      <c r="S112" s="1"/>
      <c r="T112" s="26" t="s">
        <v>3316</v>
      </c>
      <c r="U112" s="64" t="s">
        <v>3262</v>
      </c>
      <c r="V112" s="64" t="s">
        <v>3263</v>
      </c>
      <c r="W112" s="64" t="s">
        <v>3258</v>
      </c>
      <c r="X112" s="64" t="s">
        <v>5614</v>
      </c>
      <c r="Y112" s="64"/>
      <c r="Z112" s="64"/>
      <c r="AA112" s="64"/>
      <c r="AB112" s="26"/>
      <c r="AC112" s="26"/>
      <c r="AD112" s="26"/>
      <c r="AE112" s="26"/>
      <c r="AF112" s="26"/>
      <c r="AG112" s="64"/>
      <c r="AH112" s="64"/>
      <c r="AI112" s="64"/>
      <c r="AJ112" s="64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</row>
    <row r="113" spans="1:54" s="41" customFormat="1" ht="40.200000000000003" x14ac:dyDescent="0.3">
      <c r="A113" s="26" t="s">
        <v>5782</v>
      </c>
      <c r="B113" s="62">
        <v>0.05</v>
      </c>
      <c r="C113" s="3">
        <v>19</v>
      </c>
      <c r="D113" s="3">
        <v>4</v>
      </c>
      <c r="E113" s="26" t="s">
        <v>5781</v>
      </c>
      <c r="F113" s="26" t="s">
        <v>5781</v>
      </c>
      <c r="G113" s="26" t="s">
        <v>5</v>
      </c>
      <c r="H113" s="26" t="str">
        <f t="shared" si="5"/>
        <v>Box19_Moist4 [%]</v>
      </c>
      <c r="I113" s="3"/>
      <c r="J113" s="3"/>
      <c r="K113" s="26">
        <v>5</v>
      </c>
      <c r="L113" s="26">
        <v>60</v>
      </c>
      <c r="M113" s="3" t="s">
        <v>5709</v>
      </c>
      <c r="N113" s="19">
        <v>41114.673854166664</v>
      </c>
      <c r="O113" s="19">
        <v>41620.425370370373</v>
      </c>
      <c r="P113" s="3"/>
      <c r="Q113" s="35" t="s">
        <v>5722</v>
      </c>
      <c r="R113" s="1"/>
      <c r="S113" s="1"/>
      <c r="T113" s="26" t="s">
        <v>3316</v>
      </c>
      <c r="U113" s="64" t="s">
        <v>3262</v>
      </c>
      <c r="V113" s="64" t="s">
        <v>3263</v>
      </c>
      <c r="W113" s="64" t="s">
        <v>3258</v>
      </c>
      <c r="X113" s="64" t="s">
        <v>5614</v>
      </c>
      <c r="Y113" s="64"/>
      <c r="Z113" s="64"/>
      <c r="AA113" s="64"/>
      <c r="AB113" s="26"/>
      <c r="AC113" s="26"/>
      <c r="AD113" s="26"/>
      <c r="AE113" s="26"/>
      <c r="AF113" s="26"/>
      <c r="AG113" s="64"/>
      <c r="AH113" s="64"/>
      <c r="AI113" s="64"/>
      <c r="AJ113" s="64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</row>
    <row r="114" spans="1:54" s="41" customFormat="1" ht="40.200000000000003" x14ac:dyDescent="0.3">
      <c r="A114" s="26" t="s">
        <v>5780</v>
      </c>
      <c r="B114" s="62">
        <v>0.05</v>
      </c>
      <c r="C114" s="3">
        <v>19</v>
      </c>
      <c r="D114" s="3">
        <v>5</v>
      </c>
      <c r="E114" s="26" t="s">
        <v>5779</v>
      </c>
      <c r="F114" s="26" t="s">
        <v>5779</v>
      </c>
      <c r="G114" s="26" t="s">
        <v>5</v>
      </c>
      <c r="H114" s="26" t="str">
        <f t="shared" si="5"/>
        <v>Box19_Moist5 [%]</v>
      </c>
      <c r="I114" s="3"/>
      <c r="J114" s="3"/>
      <c r="K114" s="26">
        <v>5</v>
      </c>
      <c r="L114" s="26">
        <v>60</v>
      </c>
      <c r="M114" s="3" t="s">
        <v>5709</v>
      </c>
      <c r="N114" s="19">
        <v>41114.673854166664</v>
      </c>
      <c r="O114" s="19">
        <v>41620.425370370373</v>
      </c>
      <c r="P114" s="3"/>
      <c r="Q114" s="35" t="s">
        <v>5722</v>
      </c>
      <c r="R114" s="1"/>
      <c r="S114" s="1"/>
      <c r="T114" s="26" t="s">
        <v>3316</v>
      </c>
      <c r="U114" s="64" t="s">
        <v>3262</v>
      </c>
      <c r="V114" s="64" t="s">
        <v>3263</v>
      </c>
      <c r="W114" s="64" t="s">
        <v>3258</v>
      </c>
      <c r="X114" s="64" t="s">
        <v>5614</v>
      </c>
      <c r="Y114" s="64"/>
      <c r="Z114" s="64"/>
      <c r="AA114" s="64"/>
      <c r="AB114" s="26"/>
      <c r="AC114" s="26"/>
      <c r="AD114" s="26"/>
      <c r="AE114" s="26"/>
      <c r="AF114" s="26"/>
      <c r="AG114" s="64"/>
      <c r="AH114" s="64"/>
      <c r="AI114" s="64"/>
      <c r="AJ114" s="64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</row>
    <row r="115" spans="1:54" s="41" customFormat="1" ht="40.200000000000003" x14ac:dyDescent="0.3">
      <c r="A115" s="26" t="s">
        <v>5778</v>
      </c>
      <c r="B115" s="62">
        <v>0.05</v>
      </c>
      <c r="C115" s="3">
        <v>19</v>
      </c>
      <c r="D115" s="3">
        <v>6</v>
      </c>
      <c r="E115" s="26" t="s">
        <v>5777</v>
      </c>
      <c r="F115" s="26" t="s">
        <v>5777</v>
      </c>
      <c r="G115" s="26" t="s">
        <v>5</v>
      </c>
      <c r="H115" s="26" t="str">
        <f t="shared" si="5"/>
        <v>Box19_Moist6 [%]</v>
      </c>
      <c r="I115" s="3"/>
      <c r="J115" s="3"/>
      <c r="K115" s="26">
        <v>5</v>
      </c>
      <c r="L115" s="26">
        <v>60</v>
      </c>
      <c r="M115" s="3" t="s">
        <v>5709</v>
      </c>
      <c r="N115" s="19">
        <v>41114.673854166664</v>
      </c>
      <c r="O115" s="19">
        <v>41620.425370370373</v>
      </c>
      <c r="P115" s="3"/>
      <c r="Q115" s="35" t="s">
        <v>5722</v>
      </c>
      <c r="R115" s="1"/>
      <c r="S115" s="1"/>
      <c r="T115" s="26" t="s">
        <v>3316</v>
      </c>
      <c r="U115" s="64" t="s">
        <v>3262</v>
      </c>
      <c r="V115" s="64" t="s">
        <v>3263</v>
      </c>
      <c r="W115" s="64" t="s">
        <v>3258</v>
      </c>
      <c r="X115" s="64" t="s">
        <v>5614</v>
      </c>
      <c r="Y115" s="64"/>
      <c r="Z115" s="64"/>
      <c r="AA115" s="64"/>
      <c r="AB115" s="26"/>
      <c r="AC115" s="26"/>
      <c r="AD115" s="26"/>
      <c r="AE115" s="26"/>
      <c r="AF115" s="26"/>
      <c r="AG115" s="64"/>
      <c r="AH115" s="64"/>
      <c r="AI115" s="64"/>
      <c r="AJ115" s="64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</row>
    <row r="116" spans="1:54" s="41" customFormat="1" ht="53.4" x14ac:dyDescent="0.3">
      <c r="A116" s="26" t="s">
        <v>670</v>
      </c>
      <c r="B116" s="62">
        <v>0.05</v>
      </c>
      <c r="C116" s="26">
        <v>20</v>
      </c>
      <c r="D116" s="26">
        <v>1</v>
      </c>
      <c r="E116" s="26" t="s">
        <v>3336</v>
      </c>
      <c r="F116" s="26" t="s">
        <v>1968</v>
      </c>
      <c r="G116" s="26" t="s">
        <v>5</v>
      </c>
      <c r="H116" s="26" t="str">
        <f t="shared" si="4"/>
        <v>Box20_Moist1 [%]</v>
      </c>
      <c r="I116" s="31" t="s">
        <v>3825</v>
      </c>
      <c r="J116" s="46" t="s">
        <v>5133</v>
      </c>
      <c r="K116" s="26">
        <v>5</v>
      </c>
      <c r="L116" s="26">
        <v>60</v>
      </c>
      <c r="M116" s="26" t="s">
        <v>3390</v>
      </c>
      <c r="N116" s="38">
        <v>41620.546087962961</v>
      </c>
      <c r="O116" s="38">
        <v>42691.649548611109</v>
      </c>
      <c r="P116" s="26"/>
      <c r="Q116" s="35" t="s">
        <v>3391</v>
      </c>
      <c r="R116" s="63">
        <v>652203.74230100005</v>
      </c>
      <c r="S116" s="63">
        <v>5772982.1432699999</v>
      </c>
      <c r="T116" s="26" t="s">
        <v>3316</v>
      </c>
      <c r="U116" s="64" t="s">
        <v>3262</v>
      </c>
      <c r="V116" s="64" t="s">
        <v>3263</v>
      </c>
      <c r="W116" s="64" t="s">
        <v>3258</v>
      </c>
      <c r="X116" s="64" t="s">
        <v>5614</v>
      </c>
      <c r="Y116" s="64"/>
      <c r="Z116" s="64"/>
      <c r="AA116" s="64"/>
      <c r="AB116" s="26"/>
      <c r="AC116" s="26"/>
      <c r="AD116" s="26"/>
      <c r="AE116" s="26"/>
      <c r="AF116" s="26"/>
      <c r="AG116" s="64" t="s">
        <v>3264</v>
      </c>
      <c r="AH116" s="64" t="s">
        <v>3261</v>
      </c>
      <c r="AI116" s="64" t="s">
        <v>3269</v>
      </c>
      <c r="AJ116" s="64" t="s">
        <v>3270</v>
      </c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</row>
    <row r="117" spans="1:54" s="41" customFormat="1" ht="53.4" x14ac:dyDescent="0.3">
      <c r="A117" s="26" t="s">
        <v>673</v>
      </c>
      <c r="B117" s="62">
        <v>0.1</v>
      </c>
      <c r="C117" s="26">
        <v>20</v>
      </c>
      <c r="D117" s="26">
        <v>2</v>
      </c>
      <c r="E117" s="26" t="s">
        <v>3337</v>
      </c>
      <c r="F117" s="26" t="s">
        <v>1969</v>
      </c>
      <c r="G117" s="26" t="s">
        <v>5</v>
      </c>
      <c r="H117" s="26" t="str">
        <f t="shared" si="4"/>
        <v>Box20_Moist2 [%]</v>
      </c>
      <c r="I117" s="31" t="s">
        <v>3826</v>
      </c>
      <c r="J117" s="46" t="s">
        <v>5133</v>
      </c>
      <c r="K117" s="26">
        <v>5</v>
      </c>
      <c r="L117" s="26">
        <v>60</v>
      </c>
      <c r="M117" s="26" t="s">
        <v>3390</v>
      </c>
      <c r="N117" s="38">
        <v>41620.546087962961</v>
      </c>
      <c r="O117" s="38">
        <v>42691.649548611109</v>
      </c>
      <c r="P117" s="26"/>
      <c r="Q117" s="35" t="s">
        <v>3391</v>
      </c>
      <c r="R117" s="63">
        <v>652203.74230100005</v>
      </c>
      <c r="S117" s="63">
        <v>5772982.1432699999</v>
      </c>
      <c r="T117" s="26" t="s">
        <v>3316</v>
      </c>
      <c r="U117" s="64" t="s">
        <v>3262</v>
      </c>
      <c r="V117" s="64" t="s">
        <v>3263</v>
      </c>
      <c r="W117" s="64" t="s">
        <v>3258</v>
      </c>
      <c r="X117" s="64" t="s">
        <v>5614</v>
      </c>
      <c r="Y117" s="64"/>
      <c r="Z117" s="64"/>
      <c r="AA117" s="64"/>
      <c r="AB117" s="26"/>
      <c r="AC117" s="26"/>
      <c r="AD117" s="26"/>
      <c r="AE117" s="26"/>
      <c r="AF117" s="26"/>
      <c r="AG117" s="64" t="s">
        <v>3264</v>
      </c>
      <c r="AH117" s="64" t="s">
        <v>3261</v>
      </c>
      <c r="AI117" s="64" t="s">
        <v>3269</v>
      </c>
      <c r="AJ117" s="64" t="s">
        <v>3270</v>
      </c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</row>
    <row r="118" spans="1:54" s="41" customFormat="1" ht="53.4" x14ac:dyDescent="0.3">
      <c r="A118" s="26" t="s">
        <v>674</v>
      </c>
      <c r="B118" s="62">
        <v>0.2</v>
      </c>
      <c r="C118" s="26">
        <v>20</v>
      </c>
      <c r="D118" s="26">
        <v>3</v>
      </c>
      <c r="E118" s="26" t="s">
        <v>3338</v>
      </c>
      <c r="F118" s="26" t="s">
        <v>1970</v>
      </c>
      <c r="G118" s="26" t="s">
        <v>5</v>
      </c>
      <c r="H118" s="26" t="str">
        <f t="shared" si="4"/>
        <v>Box20_Moist3 [%]</v>
      </c>
      <c r="I118" s="31" t="s">
        <v>3827</v>
      </c>
      <c r="J118" s="46" t="s">
        <v>5133</v>
      </c>
      <c r="K118" s="26">
        <v>5</v>
      </c>
      <c r="L118" s="26">
        <v>60</v>
      </c>
      <c r="M118" s="26" t="s">
        <v>3390</v>
      </c>
      <c r="N118" s="38">
        <v>41620.546087962961</v>
      </c>
      <c r="O118" s="38">
        <v>42691.649548611109</v>
      </c>
      <c r="P118" s="26"/>
      <c r="Q118" s="35" t="s">
        <v>3391</v>
      </c>
      <c r="R118" s="63">
        <v>652203.74230100005</v>
      </c>
      <c r="S118" s="63">
        <v>5772982.1432699999</v>
      </c>
      <c r="T118" s="26" t="s">
        <v>3316</v>
      </c>
      <c r="U118" s="64" t="s">
        <v>3262</v>
      </c>
      <c r="V118" s="64" t="s">
        <v>3263</v>
      </c>
      <c r="W118" s="64" t="s">
        <v>3258</v>
      </c>
      <c r="X118" s="64" t="s">
        <v>5614</v>
      </c>
      <c r="Y118" s="64"/>
      <c r="Z118" s="64"/>
      <c r="AA118" s="64"/>
      <c r="AB118" s="26"/>
      <c r="AC118" s="26"/>
      <c r="AD118" s="26"/>
      <c r="AE118" s="26"/>
      <c r="AF118" s="26"/>
      <c r="AG118" s="64" t="s">
        <v>3264</v>
      </c>
      <c r="AH118" s="64" t="s">
        <v>3261</v>
      </c>
      <c r="AI118" s="64" t="s">
        <v>3269</v>
      </c>
      <c r="AJ118" s="64" t="s">
        <v>3270</v>
      </c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</row>
    <row r="119" spans="1:54" s="41" customFormat="1" ht="53.4" x14ac:dyDescent="0.3">
      <c r="A119" s="26" t="s">
        <v>675</v>
      </c>
      <c r="B119" s="62">
        <v>0.30000000000000004</v>
      </c>
      <c r="C119" s="26">
        <v>20</v>
      </c>
      <c r="D119" s="26">
        <v>4</v>
      </c>
      <c r="E119" s="26" t="s">
        <v>3339</v>
      </c>
      <c r="F119" s="26" t="s">
        <v>1971</v>
      </c>
      <c r="G119" s="26" t="s">
        <v>5</v>
      </c>
      <c r="H119" s="26" t="str">
        <f t="shared" si="4"/>
        <v>Box20_Moist4 [%]</v>
      </c>
      <c r="I119" s="31" t="s">
        <v>3828</v>
      </c>
      <c r="J119" s="46" t="s">
        <v>5133</v>
      </c>
      <c r="K119" s="26">
        <v>5</v>
      </c>
      <c r="L119" s="26">
        <v>60</v>
      </c>
      <c r="M119" s="26" t="s">
        <v>3390</v>
      </c>
      <c r="N119" s="38">
        <v>41620.546087962961</v>
      </c>
      <c r="O119" s="38">
        <v>42691.649548611109</v>
      </c>
      <c r="P119" s="26"/>
      <c r="Q119" s="35" t="s">
        <v>3391</v>
      </c>
      <c r="R119" s="63">
        <v>652203.74230100005</v>
      </c>
      <c r="S119" s="63">
        <v>5772982.1432699999</v>
      </c>
      <c r="T119" s="26" t="s">
        <v>3316</v>
      </c>
      <c r="U119" s="64" t="s">
        <v>3262</v>
      </c>
      <c r="V119" s="64" t="s">
        <v>3263</v>
      </c>
      <c r="W119" s="64" t="s">
        <v>3258</v>
      </c>
      <c r="X119" s="64" t="s">
        <v>5614</v>
      </c>
      <c r="Y119" s="64"/>
      <c r="Z119" s="64"/>
      <c r="AA119" s="64"/>
      <c r="AB119" s="26"/>
      <c r="AC119" s="26"/>
      <c r="AD119" s="26"/>
      <c r="AE119" s="26"/>
      <c r="AF119" s="26"/>
      <c r="AG119" s="64" t="s">
        <v>3264</v>
      </c>
      <c r="AH119" s="64" t="s">
        <v>3261</v>
      </c>
      <c r="AI119" s="64" t="s">
        <v>3269</v>
      </c>
      <c r="AJ119" s="64" t="s">
        <v>3270</v>
      </c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</row>
    <row r="120" spans="1:54" s="41" customFormat="1" ht="53.4" x14ac:dyDescent="0.3">
      <c r="A120" s="26" t="s">
        <v>676</v>
      </c>
      <c r="B120" s="62">
        <v>0.4</v>
      </c>
      <c r="C120" s="26">
        <v>20</v>
      </c>
      <c r="D120" s="26">
        <v>5</v>
      </c>
      <c r="E120" s="26" t="s">
        <v>3340</v>
      </c>
      <c r="F120" s="26" t="s">
        <v>1972</v>
      </c>
      <c r="G120" s="26" t="s">
        <v>5</v>
      </c>
      <c r="H120" s="26" t="str">
        <f t="shared" si="4"/>
        <v>Box20_Moist5 [%]</v>
      </c>
      <c r="I120" s="31" t="s">
        <v>3829</v>
      </c>
      <c r="J120" s="46" t="s">
        <v>5133</v>
      </c>
      <c r="K120" s="26">
        <v>5</v>
      </c>
      <c r="L120" s="26">
        <v>60</v>
      </c>
      <c r="M120" s="26" t="s">
        <v>3390</v>
      </c>
      <c r="N120" s="38">
        <v>41620.546087962961</v>
      </c>
      <c r="O120" s="38">
        <v>42691.649548611109</v>
      </c>
      <c r="P120" s="26"/>
      <c r="Q120" s="35" t="s">
        <v>3391</v>
      </c>
      <c r="R120" s="63">
        <v>652203.74230100005</v>
      </c>
      <c r="S120" s="63">
        <v>5772982.1432699999</v>
      </c>
      <c r="T120" s="26" t="s">
        <v>3316</v>
      </c>
      <c r="U120" s="64" t="s">
        <v>3262</v>
      </c>
      <c r="V120" s="64" t="s">
        <v>3263</v>
      </c>
      <c r="W120" s="64" t="s">
        <v>3258</v>
      </c>
      <c r="X120" s="64" t="s">
        <v>5614</v>
      </c>
      <c r="Y120" s="64"/>
      <c r="Z120" s="64"/>
      <c r="AA120" s="64"/>
      <c r="AB120" s="26"/>
      <c r="AC120" s="26"/>
      <c r="AD120" s="26"/>
      <c r="AE120" s="26"/>
      <c r="AF120" s="26"/>
      <c r="AG120" s="64" t="s">
        <v>3264</v>
      </c>
      <c r="AH120" s="64" t="s">
        <v>3261</v>
      </c>
      <c r="AI120" s="64" t="s">
        <v>3269</v>
      </c>
      <c r="AJ120" s="64" t="s">
        <v>3270</v>
      </c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</row>
    <row r="121" spans="1:54" s="41" customFormat="1" ht="53.4" x14ac:dyDescent="0.3">
      <c r="A121" s="26" t="s">
        <v>677</v>
      </c>
      <c r="B121" s="62">
        <v>0.60000000000000009</v>
      </c>
      <c r="C121" s="26">
        <v>20</v>
      </c>
      <c r="D121" s="26">
        <v>6</v>
      </c>
      <c r="E121" s="26" t="s">
        <v>3341</v>
      </c>
      <c r="F121" s="26" t="s">
        <v>1973</v>
      </c>
      <c r="G121" s="26" t="s">
        <v>5</v>
      </c>
      <c r="H121" s="26" t="str">
        <f t="shared" si="4"/>
        <v>Box20_Moist6 [%]</v>
      </c>
      <c r="I121" s="31" t="s">
        <v>3830</v>
      </c>
      <c r="J121" s="46" t="s">
        <v>5133</v>
      </c>
      <c r="K121" s="26">
        <v>5</v>
      </c>
      <c r="L121" s="26">
        <v>60</v>
      </c>
      <c r="M121" s="26" t="s">
        <v>3390</v>
      </c>
      <c r="N121" s="38">
        <v>41620.546087962961</v>
      </c>
      <c r="O121" s="38">
        <v>42691.649548611109</v>
      </c>
      <c r="P121" s="26"/>
      <c r="Q121" s="35" t="s">
        <v>3391</v>
      </c>
      <c r="R121" s="63">
        <v>652203.74230100005</v>
      </c>
      <c r="S121" s="63">
        <v>5772982.1432699999</v>
      </c>
      <c r="T121" s="26" t="s">
        <v>3316</v>
      </c>
      <c r="U121" s="64" t="s">
        <v>3262</v>
      </c>
      <c r="V121" s="64" t="s">
        <v>3263</v>
      </c>
      <c r="W121" s="64" t="s">
        <v>3258</v>
      </c>
      <c r="X121" s="64" t="s">
        <v>5614</v>
      </c>
      <c r="Y121" s="64"/>
      <c r="Z121" s="64"/>
      <c r="AA121" s="64"/>
      <c r="AB121" s="26"/>
      <c r="AC121" s="26"/>
      <c r="AD121" s="26"/>
      <c r="AE121" s="26"/>
      <c r="AF121" s="26"/>
      <c r="AG121" s="64" t="s">
        <v>3264</v>
      </c>
      <c r="AH121" s="64" t="s">
        <v>3261</v>
      </c>
      <c r="AI121" s="64" t="s">
        <v>3269</v>
      </c>
      <c r="AJ121" s="64" t="s">
        <v>3270</v>
      </c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</row>
    <row r="122" spans="1:54" s="41" customFormat="1" ht="53.4" x14ac:dyDescent="0.3">
      <c r="A122" s="26" t="s">
        <v>678</v>
      </c>
      <c r="B122" s="62">
        <v>0.05</v>
      </c>
      <c r="C122" s="26">
        <v>21</v>
      </c>
      <c r="D122" s="26">
        <v>1</v>
      </c>
      <c r="E122" s="26" t="s">
        <v>679</v>
      </c>
      <c r="F122" s="26" t="s">
        <v>1974</v>
      </c>
      <c r="G122" s="26" t="s">
        <v>5</v>
      </c>
      <c r="H122" s="26" t="str">
        <f t="shared" si="4"/>
        <v>Box21_Moist1 [%]</v>
      </c>
      <c r="I122" s="31" t="s">
        <v>3839</v>
      </c>
      <c r="J122" s="46" t="s">
        <v>5134</v>
      </c>
      <c r="K122" s="26">
        <v>5</v>
      </c>
      <c r="L122" s="26">
        <v>60</v>
      </c>
      <c r="M122" s="26" t="s">
        <v>680</v>
      </c>
      <c r="N122" s="38">
        <v>41704.556793981479</v>
      </c>
      <c r="O122" s="38"/>
      <c r="P122" s="26"/>
      <c r="Q122" s="35" t="s">
        <v>681</v>
      </c>
      <c r="R122" s="63">
        <v>652193.31437499996</v>
      </c>
      <c r="S122" s="63">
        <v>5773010.7555600004</v>
      </c>
      <c r="T122" s="26" t="s">
        <v>3316</v>
      </c>
      <c r="U122" s="64" t="s">
        <v>3262</v>
      </c>
      <c r="V122" s="64" t="s">
        <v>3263</v>
      </c>
      <c r="W122" s="64" t="s">
        <v>3258</v>
      </c>
      <c r="X122" s="64" t="s">
        <v>5614</v>
      </c>
      <c r="Y122" s="64"/>
      <c r="Z122" s="64"/>
      <c r="AA122" s="64"/>
      <c r="AB122" s="26"/>
      <c r="AC122" s="26"/>
      <c r="AD122" s="26"/>
      <c r="AE122" s="26"/>
      <c r="AF122" s="26"/>
      <c r="AG122" s="64" t="s">
        <v>3264</v>
      </c>
      <c r="AH122" s="64" t="s">
        <v>3261</v>
      </c>
      <c r="AI122" s="64" t="s">
        <v>3269</v>
      </c>
      <c r="AJ122" s="64" t="s">
        <v>3270</v>
      </c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</row>
    <row r="123" spans="1:54" s="41" customFormat="1" ht="53.4" x14ac:dyDescent="0.3">
      <c r="A123" s="26" t="s">
        <v>682</v>
      </c>
      <c r="B123" s="62">
        <v>0.1</v>
      </c>
      <c r="C123" s="26">
        <v>21</v>
      </c>
      <c r="D123" s="26">
        <v>2</v>
      </c>
      <c r="E123" s="26" t="s">
        <v>683</v>
      </c>
      <c r="F123" s="26" t="s">
        <v>1975</v>
      </c>
      <c r="G123" s="26" t="s">
        <v>5</v>
      </c>
      <c r="H123" s="26" t="str">
        <f t="shared" si="4"/>
        <v>Box21_Moist2 [%]</v>
      </c>
      <c r="I123" s="31" t="s">
        <v>3841</v>
      </c>
      <c r="J123" s="46" t="s">
        <v>5134</v>
      </c>
      <c r="K123" s="26">
        <v>5</v>
      </c>
      <c r="L123" s="26">
        <v>60</v>
      </c>
      <c r="M123" s="26" t="s">
        <v>680</v>
      </c>
      <c r="N123" s="38">
        <v>41704.556793981479</v>
      </c>
      <c r="O123" s="38"/>
      <c r="P123" s="26"/>
      <c r="Q123" s="35" t="s">
        <v>681</v>
      </c>
      <c r="R123" s="63">
        <v>652193.31437499996</v>
      </c>
      <c r="S123" s="63">
        <v>5773010.7555600004</v>
      </c>
      <c r="T123" s="26" t="s">
        <v>3316</v>
      </c>
      <c r="U123" s="64" t="s">
        <v>3262</v>
      </c>
      <c r="V123" s="64" t="s">
        <v>3263</v>
      </c>
      <c r="W123" s="64" t="s">
        <v>3258</v>
      </c>
      <c r="X123" s="64" t="s">
        <v>5614</v>
      </c>
      <c r="Y123" s="64"/>
      <c r="Z123" s="64"/>
      <c r="AA123" s="64"/>
      <c r="AB123" s="26"/>
      <c r="AC123" s="26"/>
      <c r="AD123" s="26"/>
      <c r="AE123" s="26"/>
      <c r="AF123" s="26"/>
      <c r="AG123" s="64" t="s">
        <v>3264</v>
      </c>
      <c r="AH123" s="64" t="s">
        <v>3261</v>
      </c>
      <c r="AI123" s="64" t="s">
        <v>3269</v>
      </c>
      <c r="AJ123" s="64" t="s">
        <v>3270</v>
      </c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</row>
    <row r="124" spans="1:54" s="41" customFormat="1" ht="53.4" x14ac:dyDescent="0.3">
      <c r="A124" s="26" t="s">
        <v>684</v>
      </c>
      <c r="B124" s="62">
        <v>0.2</v>
      </c>
      <c r="C124" s="26">
        <v>21</v>
      </c>
      <c r="D124" s="26">
        <v>3</v>
      </c>
      <c r="E124" s="26" t="s">
        <v>685</v>
      </c>
      <c r="F124" s="26" t="s">
        <v>1976</v>
      </c>
      <c r="G124" s="26" t="s">
        <v>5</v>
      </c>
      <c r="H124" s="26" t="str">
        <f t="shared" si="4"/>
        <v>Box21_Moist3 [%]</v>
      </c>
      <c r="I124" s="31" t="s">
        <v>3842</v>
      </c>
      <c r="J124" s="46" t="s">
        <v>5134</v>
      </c>
      <c r="K124" s="26">
        <v>5</v>
      </c>
      <c r="L124" s="26">
        <v>60</v>
      </c>
      <c r="M124" s="26" t="s">
        <v>680</v>
      </c>
      <c r="N124" s="38">
        <v>41704.556793981479</v>
      </c>
      <c r="O124" s="38"/>
      <c r="P124" s="26"/>
      <c r="Q124" s="35" t="s">
        <v>681</v>
      </c>
      <c r="R124" s="63">
        <v>652193.31437499996</v>
      </c>
      <c r="S124" s="63">
        <v>5773010.7555600004</v>
      </c>
      <c r="T124" s="26" t="s">
        <v>3316</v>
      </c>
      <c r="U124" s="64" t="s">
        <v>3262</v>
      </c>
      <c r="V124" s="64" t="s">
        <v>3263</v>
      </c>
      <c r="W124" s="64" t="s">
        <v>3258</v>
      </c>
      <c r="X124" s="64" t="s">
        <v>5614</v>
      </c>
      <c r="Y124" s="64"/>
      <c r="Z124" s="64"/>
      <c r="AA124" s="64"/>
      <c r="AB124" s="26"/>
      <c r="AC124" s="26"/>
      <c r="AD124" s="26"/>
      <c r="AE124" s="26"/>
      <c r="AF124" s="26"/>
      <c r="AG124" s="64" t="s">
        <v>3264</v>
      </c>
      <c r="AH124" s="64" t="s">
        <v>3261</v>
      </c>
      <c r="AI124" s="64" t="s">
        <v>3269</v>
      </c>
      <c r="AJ124" s="64" t="s">
        <v>3270</v>
      </c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</row>
    <row r="125" spans="1:54" s="41" customFormat="1" ht="53.4" x14ac:dyDescent="0.3">
      <c r="A125" s="26" t="s">
        <v>686</v>
      </c>
      <c r="B125" s="62">
        <v>0.30000000000000004</v>
      </c>
      <c r="C125" s="26">
        <v>21</v>
      </c>
      <c r="D125" s="26">
        <v>4</v>
      </c>
      <c r="E125" s="26" t="s">
        <v>687</v>
      </c>
      <c r="F125" s="26" t="s">
        <v>1977</v>
      </c>
      <c r="G125" s="26" t="s">
        <v>5</v>
      </c>
      <c r="H125" s="26" t="str">
        <f t="shared" si="4"/>
        <v>Box21_Moist4 [%]</v>
      </c>
      <c r="I125" s="31" t="s">
        <v>3843</v>
      </c>
      <c r="J125" s="46" t="s">
        <v>5134</v>
      </c>
      <c r="K125" s="26">
        <v>5</v>
      </c>
      <c r="L125" s="26">
        <v>60</v>
      </c>
      <c r="M125" s="26" t="s">
        <v>680</v>
      </c>
      <c r="N125" s="38">
        <v>41704.556793981479</v>
      </c>
      <c r="O125" s="38"/>
      <c r="P125" s="26"/>
      <c r="Q125" s="35" t="s">
        <v>681</v>
      </c>
      <c r="R125" s="63">
        <v>652193.31437499996</v>
      </c>
      <c r="S125" s="63">
        <v>5773010.7555600004</v>
      </c>
      <c r="T125" s="26" t="s">
        <v>3316</v>
      </c>
      <c r="U125" s="64" t="s">
        <v>3262</v>
      </c>
      <c r="V125" s="64" t="s">
        <v>3263</v>
      </c>
      <c r="W125" s="64" t="s">
        <v>3258</v>
      </c>
      <c r="X125" s="64" t="s">
        <v>5614</v>
      </c>
      <c r="Y125" s="64"/>
      <c r="Z125" s="64"/>
      <c r="AA125" s="64"/>
      <c r="AB125" s="26"/>
      <c r="AC125" s="26"/>
      <c r="AD125" s="26"/>
      <c r="AE125" s="26"/>
      <c r="AF125" s="26"/>
      <c r="AG125" s="64" t="s">
        <v>3264</v>
      </c>
      <c r="AH125" s="64" t="s">
        <v>3261</v>
      </c>
      <c r="AI125" s="64" t="s">
        <v>3269</v>
      </c>
      <c r="AJ125" s="64" t="s">
        <v>3270</v>
      </c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</row>
    <row r="126" spans="1:54" s="41" customFormat="1" ht="53.4" x14ac:dyDescent="0.3">
      <c r="A126" s="26" t="s">
        <v>688</v>
      </c>
      <c r="B126" s="62">
        <v>0.4</v>
      </c>
      <c r="C126" s="26">
        <v>21</v>
      </c>
      <c r="D126" s="26">
        <v>5</v>
      </c>
      <c r="E126" s="26" t="s">
        <v>689</v>
      </c>
      <c r="F126" s="26" t="s">
        <v>1978</v>
      </c>
      <c r="G126" s="26" t="s">
        <v>5</v>
      </c>
      <c r="H126" s="26" t="str">
        <f t="shared" si="4"/>
        <v>Box21_Moist5 [%]</v>
      </c>
      <c r="I126" s="31" t="s">
        <v>3844</v>
      </c>
      <c r="J126" s="46" t="s">
        <v>5134</v>
      </c>
      <c r="K126" s="26">
        <v>5</v>
      </c>
      <c r="L126" s="26">
        <v>60</v>
      </c>
      <c r="M126" s="26" t="s">
        <v>680</v>
      </c>
      <c r="N126" s="38">
        <v>41704.556793981479</v>
      </c>
      <c r="O126" s="38"/>
      <c r="P126" s="26"/>
      <c r="Q126" s="35" t="s">
        <v>681</v>
      </c>
      <c r="R126" s="63">
        <v>652193.31437499996</v>
      </c>
      <c r="S126" s="63">
        <v>5773010.7555600004</v>
      </c>
      <c r="T126" s="26" t="s">
        <v>3316</v>
      </c>
      <c r="U126" s="64" t="s">
        <v>3262</v>
      </c>
      <c r="V126" s="64" t="s">
        <v>3263</v>
      </c>
      <c r="W126" s="64" t="s">
        <v>3258</v>
      </c>
      <c r="X126" s="64" t="s">
        <v>5614</v>
      </c>
      <c r="Y126" s="64"/>
      <c r="Z126" s="64"/>
      <c r="AA126" s="64"/>
      <c r="AB126" s="26"/>
      <c r="AC126" s="26"/>
      <c r="AD126" s="26"/>
      <c r="AE126" s="26"/>
      <c r="AF126" s="26"/>
      <c r="AG126" s="64" t="s">
        <v>3264</v>
      </c>
      <c r="AH126" s="64" t="s">
        <v>3261</v>
      </c>
      <c r="AI126" s="64" t="s">
        <v>3269</v>
      </c>
      <c r="AJ126" s="64" t="s">
        <v>3270</v>
      </c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</row>
    <row r="127" spans="1:54" s="41" customFormat="1" ht="53.4" x14ac:dyDescent="0.3">
      <c r="A127" s="26" t="s">
        <v>690</v>
      </c>
      <c r="B127" s="62">
        <v>0.5</v>
      </c>
      <c r="C127" s="26">
        <v>21</v>
      </c>
      <c r="D127" s="26">
        <v>6</v>
      </c>
      <c r="E127" s="26" t="s">
        <v>691</v>
      </c>
      <c r="F127" s="26" t="s">
        <v>1979</v>
      </c>
      <c r="G127" s="26" t="s">
        <v>5</v>
      </c>
      <c r="H127" s="26" t="str">
        <f t="shared" si="4"/>
        <v>Box21_Moist6 [%]</v>
      </c>
      <c r="I127" s="31" t="s">
        <v>3845</v>
      </c>
      <c r="J127" s="46" t="s">
        <v>5134</v>
      </c>
      <c r="K127" s="26">
        <v>5</v>
      </c>
      <c r="L127" s="26">
        <v>60</v>
      </c>
      <c r="M127" s="26" t="s">
        <v>680</v>
      </c>
      <c r="N127" s="38">
        <v>41704.556793981479</v>
      </c>
      <c r="O127" s="38"/>
      <c r="P127" s="26"/>
      <c r="Q127" s="35" t="s">
        <v>681</v>
      </c>
      <c r="R127" s="63">
        <v>652193.31437499996</v>
      </c>
      <c r="S127" s="63">
        <v>5773010.7555600004</v>
      </c>
      <c r="T127" s="26" t="s">
        <v>3316</v>
      </c>
      <c r="U127" s="64" t="s">
        <v>3262</v>
      </c>
      <c r="V127" s="64" t="s">
        <v>3263</v>
      </c>
      <c r="W127" s="64" t="s">
        <v>3258</v>
      </c>
      <c r="X127" s="64" t="s">
        <v>5614</v>
      </c>
      <c r="Y127" s="64"/>
      <c r="Z127" s="64"/>
      <c r="AA127" s="64"/>
      <c r="AB127" s="26"/>
      <c r="AC127" s="26"/>
      <c r="AD127" s="26"/>
      <c r="AE127" s="26"/>
      <c r="AF127" s="26"/>
      <c r="AG127" s="64" t="s">
        <v>3264</v>
      </c>
      <c r="AH127" s="64" t="s">
        <v>3261</v>
      </c>
      <c r="AI127" s="64" t="s">
        <v>3269</v>
      </c>
      <c r="AJ127" s="64" t="s">
        <v>3270</v>
      </c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</row>
    <row r="128" spans="1:54" s="41" customFormat="1" ht="53.4" x14ac:dyDescent="0.3">
      <c r="A128" s="26" t="s">
        <v>692</v>
      </c>
      <c r="B128" s="62">
        <v>0.05</v>
      </c>
      <c r="C128" s="26">
        <v>22</v>
      </c>
      <c r="D128" s="26">
        <v>1</v>
      </c>
      <c r="E128" s="26" t="s">
        <v>693</v>
      </c>
      <c r="F128" s="26" t="s">
        <v>1980</v>
      </c>
      <c r="G128" s="26" t="s">
        <v>5</v>
      </c>
      <c r="H128" s="26" t="str">
        <f t="shared" si="4"/>
        <v>Box22_Moist1 [%]</v>
      </c>
      <c r="I128" s="31" t="s">
        <v>4130</v>
      </c>
      <c r="J128" s="46" t="s">
        <v>5135</v>
      </c>
      <c r="K128" s="26">
        <v>5</v>
      </c>
      <c r="L128" s="26">
        <v>60</v>
      </c>
      <c r="M128" s="26" t="s">
        <v>694</v>
      </c>
      <c r="N128" s="38">
        <v>41704.653067129628</v>
      </c>
      <c r="O128" s="38"/>
      <c r="P128" s="26"/>
      <c r="Q128" s="35" t="s">
        <v>695</v>
      </c>
      <c r="R128" s="63">
        <v>652242.08078099997</v>
      </c>
      <c r="S128" s="63">
        <v>5773033.0369499996</v>
      </c>
      <c r="T128" s="26" t="s">
        <v>3316</v>
      </c>
      <c r="U128" s="64" t="s">
        <v>3262</v>
      </c>
      <c r="V128" s="64" t="s">
        <v>3263</v>
      </c>
      <c r="W128" s="64" t="s">
        <v>3258</v>
      </c>
      <c r="X128" s="64" t="s">
        <v>5614</v>
      </c>
      <c r="Y128" s="64"/>
      <c r="Z128" s="64"/>
      <c r="AA128" s="64"/>
      <c r="AB128" s="26"/>
      <c r="AC128" s="26"/>
      <c r="AD128" s="26"/>
      <c r="AE128" s="26"/>
      <c r="AF128" s="26"/>
      <c r="AG128" s="64" t="s">
        <v>3264</v>
      </c>
      <c r="AH128" s="64" t="s">
        <v>3261</v>
      </c>
      <c r="AI128" s="64" t="s">
        <v>3269</v>
      </c>
      <c r="AJ128" s="64" t="s">
        <v>3270</v>
      </c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</row>
    <row r="129" spans="1:54" s="41" customFormat="1" ht="53.4" x14ac:dyDescent="0.3">
      <c r="A129" s="26" t="s">
        <v>696</v>
      </c>
      <c r="B129" s="62">
        <v>0.1</v>
      </c>
      <c r="C129" s="26">
        <v>22</v>
      </c>
      <c r="D129" s="26">
        <v>2</v>
      </c>
      <c r="E129" s="26" t="s">
        <v>697</v>
      </c>
      <c r="F129" s="26" t="s">
        <v>1981</v>
      </c>
      <c r="G129" s="26" t="s">
        <v>5</v>
      </c>
      <c r="H129" s="26" t="str">
        <f t="shared" si="4"/>
        <v>Box22_Moist2 [%]</v>
      </c>
      <c r="I129" s="31" t="s">
        <v>4131</v>
      </c>
      <c r="J129" s="46" t="s">
        <v>5135</v>
      </c>
      <c r="K129" s="26">
        <v>5</v>
      </c>
      <c r="L129" s="26">
        <v>60</v>
      </c>
      <c r="M129" s="26" t="s">
        <v>694</v>
      </c>
      <c r="N129" s="38">
        <v>41704.653067129628</v>
      </c>
      <c r="O129" s="38"/>
      <c r="P129" s="26"/>
      <c r="Q129" s="35" t="s">
        <v>695</v>
      </c>
      <c r="R129" s="63">
        <v>652242.08078099997</v>
      </c>
      <c r="S129" s="63">
        <v>5773033.0369499996</v>
      </c>
      <c r="T129" s="26" t="s">
        <v>3316</v>
      </c>
      <c r="U129" s="64" t="s">
        <v>3262</v>
      </c>
      <c r="V129" s="64" t="s">
        <v>3263</v>
      </c>
      <c r="W129" s="64" t="s">
        <v>3258</v>
      </c>
      <c r="X129" s="64" t="s">
        <v>5614</v>
      </c>
      <c r="Y129" s="64"/>
      <c r="Z129" s="64"/>
      <c r="AA129" s="64"/>
      <c r="AB129" s="26"/>
      <c r="AC129" s="26"/>
      <c r="AD129" s="26"/>
      <c r="AE129" s="26"/>
      <c r="AF129" s="26"/>
      <c r="AG129" s="64" t="s">
        <v>3264</v>
      </c>
      <c r="AH129" s="64" t="s">
        <v>3261</v>
      </c>
      <c r="AI129" s="64" t="s">
        <v>3269</v>
      </c>
      <c r="AJ129" s="64" t="s">
        <v>3270</v>
      </c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</row>
    <row r="130" spans="1:54" s="41" customFormat="1" ht="53.4" x14ac:dyDescent="0.3">
      <c r="A130" s="26" t="s">
        <v>698</v>
      </c>
      <c r="B130" s="62">
        <v>0.2</v>
      </c>
      <c r="C130" s="26">
        <v>22</v>
      </c>
      <c r="D130" s="26">
        <v>3</v>
      </c>
      <c r="E130" s="26" t="s">
        <v>699</v>
      </c>
      <c r="F130" s="26" t="s">
        <v>1982</v>
      </c>
      <c r="G130" s="26" t="s">
        <v>5</v>
      </c>
      <c r="H130" s="26" t="str">
        <f t="shared" si="4"/>
        <v>Box22_Moist3 [%]</v>
      </c>
      <c r="I130" s="31" t="s">
        <v>4132</v>
      </c>
      <c r="J130" s="46" t="s">
        <v>5135</v>
      </c>
      <c r="K130" s="26">
        <v>5</v>
      </c>
      <c r="L130" s="26">
        <v>60</v>
      </c>
      <c r="M130" s="26" t="s">
        <v>694</v>
      </c>
      <c r="N130" s="38">
        <v>41704.653067129628</v>
      </c>
      <c r="O130" s="38"/>
      <c r="P130" s="26"/>
      <c r="Q130" s="35" t="s">
        <v>695</v>
      </c>
      <c r="R130" s="63">
        <v>652242.08078099997</v>
      </c>
      <c r="S130" s="63">
        <v>5773033.0369499996</v>
      </c>
      <c r="T130" s="26" t="s">
        <v>3316</v>
      </c>
      <c r="U130" s="64" t="s">
        <v>3262</v>
      </c>
      <c r="V130" s="64" t="s">
        <v>3263</v>
      </c>
      <c r="W130" s="64" t="s">
        <v>3258</v>
      </c>
      <c r="X130" s="64" t="s">
        <v>5614</v>
      </c>
      <c r="Y130" s="64"/>
      <c r="Z130" s="64"/>
      <c r="AA130" s="64"/>
      <c r="AB130" s="26"/>
      <c r="AC130" s="26"/>
      <c r="AD130" s="26"/>
      <c r="AE130" s="26"/>
      <c r="AF130" s="26"/>
      <c r="AG130" s="64" t="s">
        <v>3264</v>
      </c>
      <c r="AH130" s="64" t="s">
        <v>3261</v>
      </c>
      <c r="AI130" s="64" t="s">
        <v>3269</v>
      </c>
      <c r="AJ130" s="64" t="s">
        <v>3270</v>
      </c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</row>
    <row r="131" spans="1:54" s="41" customFormat="1" ht="53.4" x14ac:dyDescent="0.3">
      <c r="A131" s="26" t="s">
        <v>700</v>
      </c>
      <c r="B131" s="62">
        <v>0.30000000000000004</v>
      </c>
      <c r="C131" s="26">
        <v>22</v>
      </c>
      <c r="D131" s="26">
        <v>4</v>
      </c>
      <c r="E131" s="26" t="s">
        <v>701</v>
      </c>
      <c r="F131" s="26" t="s">
        <v>1983</v>
      </c>
      <c r="G131" s="26" t="s">
        <v>5</v>
      </c>
      <c r="H131" s="26" t="str">
        <f t="shared" si="4"/>
        <v>Box22_Moist4 [%]</v>
      </c>
      <c r="I131" s="31" t="s">
        <v>4133</v>
      </c>
      <c r="J131" s="46" t="s">
        <v>5135</v>
      </c>
      <c r="K131" s="26">
        <v>5</v>
      </c>
      <c r="L131" s="26">
        <v>60</v>
      </c>
      <c r="M131" s="26" t="s">
        <v>694</v>
      </c>
      <c r="N131" s="38">
        <v>41704.653067129628</v>
      </c>
      <c r="O131" s="38"/>
      <c r="P131" s="26"/>
      <c r="Q131" s="35" t="s">
        <v>695</v>
      </c>
      <c r="R131" s="63">
        <v>652242.08078099997</v>
      </c>
      <c r="S131" s="63">
        <v>5773033.0369499996</v>
      </c>
      <c r="T131" s="26" t="s">
        <v>3316</v>
      </c>
      <c r="U131" s="64" t="s">
        <v>3262</v>
      </c>
      <c r="V131" s="64" t="s">
        <v>3263</v>
      </c>
      <c r="W131" s="64" t="s">
        <v>3258</v>
      </c>
      <c r="X131" s="64" t="s">
        <v>5614</v>
      </c>
      <c r="Y131" s="64"/>
      <c r="Z131" s="64"/>
      <c r="AA131" s="64"/>
      <c r="AB131" s="26"/>
      <c r="AC131" s="26"/>
      <c r="AD131" s="26"/>
      <c r="AE131" s="26"/>
      <c r="AF131" s="26"/>
      <c r="AG131" s="64" t="s">
        <v>3264</v>
      </c>
      <c r="AH131" s="64" t="s">
        <v>3261</v>
      </c>
      <c r="AI131" s="64" t="s">
        <v>3269</v>
      </c>
      <c r="AJ131" s="64" t="s">
        <v>3270</v>
      </c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</row>
    <row r="132" spans="1:54" s="41" customFormat="1" ht="53.4" x14ac:dyDescent="0.3">
      <c r="A132" s="26" t="s">
        <v>702</v>
      </c>
      <c r="B132" s="62">
        <v>0.4</v>
      </c>
      <c r="C132" s="26">
        <v>22</v>
      </c>
      <c r="D132" s="26">
        <v>5</v>
      </c>
      <c r="E132" s="26" t="s">
        <v>703</v>
      </c>
      <c r="F132" s="26" t="s">
        <v>1984</v>
      </c>
      <c r="G132" s="26" t="s">
        <v>5</v>
      </c>
      <c r="H132" s="26" t="str">
        <f t="shared" si="4"/>
        <v>Box22_Moist5 [%]</v>
      </c>
      <c r="I132" s="31" t="s">
        <v>4134</v>
      </c>
      <c r="J132" s="46" t="s">
        <v>5135</v>
      </c>
      <c r="K132" s="26">
        <v>5</v>
      </c>
      <c r="L132" s="26">
        <v>60</v>
      </c>
      <c r="M132" s="26" t="s">
        <v>694</v>
      </c>
      <c r="N132" s="38">
        <v>41704.653067129628</v>
      </c>
      <c r="O132" s="38"/>
      <c r="P132" s="26"/>
      <c r="Q132" s="35" t="s">
        <v>695</v>
      </c>
      <c r="R132" s="63">
        <v>652242.08078099997</v>
      </c>
      <c r="S132" s="63">
        <v>5773033.0369499996</v>
      </c>
      <c r="T132" s="26" t="s">
        <v>3316</v>
      </c>
      <c r="U132" s="64" t="s">
        <v>3262</v>
      </c>
      <c r="V132" s="64" t="s">
        <v>3263</v>
      </c>
      <c r="W132" s="64" t="s">
        <v>3258</v>
      </c>
      <c r="X132" s="64" t="s">
        <v>5614</v>
      </c>
      <c r="Y132" s="64"/>
      <c r="Z132" s="64"/>
      <c r="AA132" s="64"/>
      <c r="AB132" s="26"/>
      <c r="AC132" s="26"/>
      <c r="AD132" s="26"/>
      <c r="AE132" s="26"/>
      <c r="AF132" s="26"/>
      <c r="AG132" s="64" t="s">
        <v>3264</v>
      </c>
      <c r="AH132" s="64" t="s">
        <v>3261</v>
      </c>
      <c r="AI132" s="64" t="s">
        <v>3269</v>
      </c>
      <c r="AJ132" s="64" t="s">
        <v>3270</v>
      </c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</row>
    <row r="133" spans="1:54" s="41" customFormat="1" ht="53.4" x14ac:dyDescent="0.3">
      <c r="A133" s="26" t="s">
        <v>704</v>
      </c>
      <c r="B133" s="62">
        <v>0.5</v>
      </c>
      <c r="C133" s="26">
        <v>22</v>
      </c>
      <c r="D133" s="26">
        <v>6</v>
      </c>
      <c r="E133" s="26" t="s">
        <v>705</v>
      </c>
      <c r="F133" s="26" t="s">
        <v>1985</v>
      </c>
      <c r="G133" s="26" t="s">
        <v>5</v>
      </c>
      <c r="H133" s="26" t="str">
        <f t="shared" si="4"/>
        <v>Box22_Moist6 [%]</v>
      </c>
      <c r="I133" s="31" t="s">
        <v>4135</v>
      </c>
      <c r="J133" s="46" t="s">
        <v>5135</v>
      </c>
      <c r="K133" s="26">
        <v>5</v>
      </c>
      <c r="L133" s="26">
        <v>60</v>
      </c>
      <c r="M133" s="26" t="s">
        <v>694</v>
      </c>
      <c r="N133" s="38">
        <v>41704.653067129628</v>
      </c>
      <c r="O133" s="38"/>
      <c r="P133" s="26"/>
      <c r="Q133" s="35" t="s">
        <v>695</v>
      </c>
      <c r="R133" s="63">
        <v>652242.08078099997</v>
      </c>
      <c r="S133" s="63">
        <v>5773033.0369499996</v>
      </c>
      <c r="T133" s="26" t="s">
        <v>3316</v>
      </c>
      <c r="U133" s="64" t="s">
        <v>3262</v>
      </c>
      <c r="V133" s="64" t="s">
        <v>3263</v>
      </c>
      <c r="W133" s="64" t="s">
        <v>3258</v>
      </c>
      <c r="X133" s="64" t="s">
        <v>5614</v>
      </c>
      <c r="Y133" s="64"/>
      <c r="Z133" s="64"/>
      <c r="AA133" s="64"/>
      <c r="AB133" s="26"/>
      <c r="AC133" s="26"/>
      <c r="AD133" s="26"/>
      <c r="AE133" s="26"/>
      <c r="AF133" s="26"/>
      <c r="AG133" s="64" t="s">
        <v>3264</v>
      </c>
      <c r="AH133" s="64" t="s">
        <v>3261</v>
      </c>
      <c r="AI133" s="64" t="s">
        <v>3269</v>
      </c>
      <c r="AJ133" s="64" t="s">
        <v>3270</v>
      </c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</row>
    <row r="134" spans="1:54" s="41" customFormat="1" ht="53.4" x14ac:dyDescent="0.3">
      <c r="A134" s="26" t="s">
        <v>706</v>
      </c>
      <c r="B134" s="62">
        <v>0.05</v>
      </c>
      <c r="C134" s="26">
        <v>23</v>
      </c>
      <c r="D134" s="26">
        <v>1</v>
      </c>
      <c r="E134" s="26" t="s">
        <v>3342</v>
      </c>
      <c r="F134" s="26" t="s">
        <v>1986</v>
      </c>
      <c r="G134" s="26" t="s">
        <v>5</v>
      </c>
      <c r="H134" s="26" t="str">
        <f t="shared" si="4"/>
        <v>Box23_Moist1 [%]</v>
      </c>
      <c r="I134" s="31" t="s">
        <v>3859</v>
      </c>
      <c r="J134" s="46" t="s">
        <v>5136</v>
      </c>
      <c r="K134" s="26">
        <v>5</v>
      </c>
      <c r="L134" s="26">
        <v>60</v>
      </c>
      <c r="M134" s="26" t="s">
        <v>3389</v>
      </c>
      <c r="N134" s="38">
        <v>41711.454409722224</v>
      </c>
      <c r="O134" s="38"/>
      <c r="P134" s="26"/>
      <c r="Q134" s="35" t="s">
        <v>3392</v>
      </c>
      <c r="R134" s="63">
        <v>652202.37534999999</v>
      </c>
      <c r="S134" s="63">
        <v>5772985.2699499996</v>
      </c>
      <c r="T134" s="26" t="s">
        <v>3316</v>
      </c>
      <c r="U134" s="64" t="s">
        <v>3262</v>
      </c>
      <c r="V134" s="64" t="s">
        <v>3263</v>
      </c>
      <c r="W134" s="64" t="s">
        <v>3258</v>
      </c>
      <c r="X134" s="64" t="s">
        <v>5614</v>
      </c>
      <c r="Y134" s="64"/>
      <c r="Z134" s="64"/>
      <c r="AA134" s="64"/>
      <c r="AB134" s="26"/>
      <c r="AC134" s="26"/>
      <c r="AD134" s="26"/>
      <c r="AE134" s="26"/>
      <c r="AF134" s="26"/>
      <c r="AG134" s="64" t="s">
        <v>3264</v>
      </c>
      <c r="AH134" s="64" t="s">
        <v>3261</v>
      </c>
      <c r="AI134" s="64" t="s">
        <v>3269</v>
      </c>
      <c r="AJ134" s="64" t="s">
        <v>3270</v>
      </c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</row>
    <row r="135" spans="1:54" s="41" customFormat="1" ht="53.4" x14ac:dyDescent="0.3">
      <c r="A135" s="26" t="s">
        <v>709</v>
      </c>
      <c r="B135" s="62">
        <v>0.1</v>
      </c>
      <c r="C135" s="26">
        <v>23</v>
      </c>
      <c r="D135" s="26">
        <v>2</v>
      </c>
      <c r="E135" s="26" t="s">
        <v>3343</v>
      </c>
      <c r="F135" s="26" t="s">
        <v>1987</v>
      </c>
      <c r="G135" s="26" t="s">
        <v>5</v>
      </c>
      <c r="H135" s="26" t="str">
        <f t="shared" si="4"/>
        <v>Box23_Moist2 [%]</v>
      </c>
      <c r="I135" s="31" t="s">
        <v>3860</v>
      </c>
      <c r="J135" s="46" t="s">
        <v>5136</v>
      </c>
      <c r="K135" s="26">
        <v>5</v>
      </c>
      <c r="L135" s="26">
        <v>60</v>
      </c>
      <c r="M135" s="26" t="s">
        <v>3389</v>
      </c>
      <c r="N135" s="38">
        <v>41711.454409722224</v>
      </c>
      <c r="O135" s="38"/>
      <c r="P135" s="26"/>
      <c r="Q135" s="35" t="s">
        <v>3392</v>
      </c>
      <c r="R135" s="63">
        <v>652202.37534999999</v>
      </c>
      <c r="S135" s="63">
        <v>5772985.2699499996</v>
      </c>
      <c r="T135" s="26" t="s">
        <v>3316</v>
      </c>
      <c r="U135" s="64" t="s">
        <v>3262</v>
      </c>
      <c r="V135" s="64" t="s">
        <v>3263</v>
      </c>
      <c r="W135" s="64" t="s">
        <v>3258</v>
      </c>
      <c r="X135" s="64" t="s">
        <v>5614</v>
      </c>
      <c r="Y135" s="64"/>
      <c r="Z135" s="64"/>
      <c r="AA135" s="64"/>
      <c r="AB135" s="26"/>
      <c r="AC135" s="26"/>
      <c r="AD135" s="26"/>
      <c r="AE135" s="26"/>
      <c r="AF135" s="26"/>
      <c r="AG135" s="64" t="s">
        <v>3264</v>
      </c>
      <c r="AH135" s="64" t="s">
        <v>3261</v>
      </c>
      <c r="AI135" s="64" t="s">
        <v>3269</v>
      </c>
      <c r="AJ135" s="64" t="s">
        <v>3270</v>
      </c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</row>
    <row r="136" spans="1:54" s="41" customFormat="1" ht="53.4" x14ac:dyDescent="0.3">
      <c r="A136" s="26" t="s">
        <v>710</v>
      </c>
      <c r="B136" s="62">
        <v>0.2</v>
      </c>
      <c r="C136" s="26">
        <v>23</v>
      </c>
      <c r="D136" s="26">
        <v>3</v>
      </c>
      <c r="E136" s="26" t="s">
        <v>3344</v>
      </c>
      <c r="F136" s="26" t="s">
        <v>1988</v>
      </c>
      <c r="G136" s="26" t="s">
        <v>5</v>
      </c>
      <c r="H136" s="26" t="str">
        <f t="shared" si="4"/>
        <v>Box23_Moist3 [%]</v>
      </c>
      <c r="I136" s="31" t="s">
        <v>3861</v>
      </c>
      <c r="J136" s="46" t="s">
        <v>5136</v>
      </c>
      <c r="K136" s="26">
        <v>5</v>
      </c>
      <c r="L136" s="26">
        <v>60</v>
      </c>
      <c r="M136" s="26" t="s">
        <v>3389</v>
      </c>
      <c r="N136" s="38">
        <v>41711.454409722224</v>
      </c>
      <c r="O136" s="38"/>
      <c r="P136" s="26"/>
      <c r="Q136" s="35" t="s">
        <v>3392</v>
      </c>
      <c r="R136" s="63">
        <v>652202.37534999999</v>
      </c>
      <c r="S136" s="63">
        <v>5772985.2699499996</v>
      </c>
      <c r="T136" s="26" t="s">
        <v>3316</v>
      </c>
      <c r="U136" s="64" t="s">
        <v>3262</v>
      </c>
      <c r="V136" s="64" t="s">
        <v>3263</v>
      </c>
      <c r="W136" s="64" t="s">
        <v>3258</v>
      </c>
      <c r="X136" s="64" t="s">
        <v>5614</v>
      </c>
      <c r="Y136" s="64"/>
      <c r="Z136" s="64"/>
      <c r="AA136" s="64"/>
      <c r="AB136" s="26"/>
      <c r="AC136" s="26"/>
      <c r="AD136" s="26"/>
      <c r="AE136" s="26"/>
      <c r="AF136" s="26"/>
      <c r="AG136" s="64" t="s">
        <v>3264</v>
      </c>
      <c r="AH136" s="64" t="s">
        <v>3261</v>
      </c>
      <c r="AI136" s="64" t="s">
        <v>3269</v>
      </c>
      <c r="AJ136" s="64" t="s">
        <v>3270</v>
      </c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</row>
    <row r="137" spans="1:54" s="41" customFormat="1" ht="53.4" x14ac:dyDescent="0.3">
      <c r="A137" s="26" t="s">
        <v>711</v>
      </c>
      <c r="B137" s="62">
        <v>0.30000000000000004</v>
      </c>
      <c r="C137" s="26">
        <v>23</v>
      </c>
      <c r="D137" s="26">
        <v>4</v>
      </c>
      <c r="E137" s="26" t="s">
        <v>3345</v>
      </c>
      <c r="F137" s="26" t="s">
        <v>1989</v>
      </c>
      <c r="G137" s="26" t="s">
        <v>5</v>
      </c>
      <c r="H137" s="26" t="str">
        <f t="shared" si="4"/>
        <v>Box23_Moist4 [%]</v>
      </c>
      <c r="I137" s="31" t="s">
        <v>3862</v>
      </c>
      <c r="J137" s="46" t="s">
        <v>5136</v>
      </c>
      <c r="K137" s="26">
        <v>5</v>
      </c>
      <c r="L137" s="26">
        <v>60</v>
      </c>
      <c r="M137" s="26" t="s">
        <v>3389</v>
      </c>
      <c r="N137" s="38">
        <v>41711.454409722224</v>
      </c>
      <c r="O137" s="38"/>
      <c r="P137" s="26"/>
      <c r="Q137" s="35" t="s">
        <v>3392</v>
      </c>
      <c r="R137" s="63">
        <v>652202.37534999999</v>
      </c>
      <c r="S137" s="63">
        <v>5772985.2699499996</v>
      </c>
      <c r="T137" s="26" t="s">
        <v>3316</v>
      </c>
      <c r="U137" s="64" t="s">
        <v>3262</v>
      </c>
      <c r="V137" s="64" t="s">
        <v>3263</v>
      </c>
      <c r="W137" s="64" t="s">
        <v>3258</v>
      </c>
      <c r="X137" s="64" t="s">
        <v>5614</v>
      </c>
      <c r="Y137" s="64"/>
      <c r="Z137" s="64"/>
      <c r="AA137" s="64"/>
      <c r="AB137" s="26"/>
      <c r="AC137" s="26"/>
      <c r="AD137" s="26"/>
      <c r="AE137" s="26"/>
      <c r="AF137" s="26"/>
      <c r="AG137" s="64" t="s">
        <v>3264</v>
      </c>
      <c r="AH137" s="64" t="s">
        <v>3261</v>
      </c>
      <c r="AI137" s="64" t="s">
        <v>3269</v>
      </c>
      <c r="AJ137" s="64" t="s">
        <v>3270</v>
      </c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</row>
    <row r="138" spans="1:54" s="41" customFormat="1" ht="53.4" x14ac:dyDescent="0.3">
      <c r="A138" s="26" t="s">
        <v>712</v>
      </c>
      <c r="B138" s="62">
        <v>0.4</v>
      </c>
      <c r="C138" s="26">
        <v>23</v>
      </c>
      <c r="D138" s="26">
        <v>5</v>
      </c>
      <c r="E138" s="26" t="s">
        <v>3346</v>
      </c>
      <c r="F138" s="26" t="s">
        <v>1990</v>
      </c>
      <c r="G138" s="26" t="s">
        <v>5</v>
      </c>
      <c r="H138" s="26" t="str">
        <f t="shared" si="4"/>
        <v>Box23_Moist5 [%]</v>
      </c>
      <c r="I138" s="31" t="s">
        <v>3863</v>
      </c>
      <c r="J138" s="46" t="s">
        <v>5136</v>
      </c>
      <c r="K138" s="26">
        <v>5</v>
      </c>
      <c r="L138" s="26">
        <v>60</v>
      </c>
      <c r="M138" s="26" t="s">
        <v>3389</v>
      </c>
      <c r="N138" s="38">
        <v>41711.454409722224</v>
      </c>
      <c r="O138" s="38"/>
      <c r="P138" s="26"/>
      <c r="Q138" s="35" t="s">
        <v>3392</v>
      </c>
      <c r="R138" s="63">
        <v>652202.37534999999</v>
      </c>
      <c r="S138" s="63">
        <v>5772985.2699499996</v>
      </c>
      <c r="T138" s="26" t="s">
        <v>3316</v>
      </c>
      <c r="U138" s="64" t="s">
        <v>3262</v>
      </c>
      <c r="V138" s="64" t="s">
        <v>3263</v>
      </c>
      <c r="W138" s="64" t="s">
        <v>3258</v>
      </c>
      <c r="X138" s="64" t="s">
        <v>5614</v>
      </c>
      <c r="Y138" s="64"/>
      <c r="Z138" s="64"/>
      <c r="AA138" s="64"/>
      <c r="AB138" s="26"/>
      <c r="AC138" s="26"/>
      <c r="AD138" s="26"/>
      <c r="AE138" s="26"/>
      <c r="AF138" s="26"/>
      <c r="AG138" s="64" t="s">
        <v>3264</v>
      </c>
      <c r="AH138" s="64" t="s">
        <v>3261</v>
      </c>
      <c r="AI138" s="64" t="s">
        <v>3269</v>
      </c>
      <c r="AJ138" s="64" t="s">
        <v>3270</v>
      </c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</row>
    <row r="139" spans="1:54" s="41" customFormat="1" ht="53.4" x14ac:dyDescent="0.3">
      <c r="A139" s="26" t="s">
        <v>713</v>
      </c>
      <c r="B139" s="62">
        <v>0.5</v>
      </c>
      <c r="C139" s="26">
        <v>23</v>
      </c>
      <c r="D139" s="26">
        <v>6</v>
      </c>
      <c r="E139" s="26" t="s">
        <v>3347</v>
      </c>
      <c r="F139" s="26" t="s">
        <v>1991</v>
      </c>
      <c r="G139" s="26" t="s">
        <v>5</v>
      </c>
      <c r="H139" s="26" t="str">
        <f t="shared" si="4"/>
        <v>Box23_Moist6 [%]</v>
      </c>
      <c r="I139" s="31" t="s">
        <v>3864</v>
      </c>
      <c r="J139" s="46" t="s">
        <v>5136</v>
      </c>
      <c r="K139" s="26">
        <v>5</v>
      </c>
      <c r="L139" s="26">
        <v>60</v>
      </c>
      <c r="M139" s="26" t="s">
        <v>3389</v>
      </c>
      <c r="N139" s="38">
        <v>41711.454409722224</v>
      </c>
      <c r="O139" s="38"/>
      <c r="P139" s="26"/>
      <c r="Q139" s="35" t="s">
        <v>3392</v>
      </c>
      <c r="R139" s="63">
        <v>652202.37534999999</v>
      </c>
      <c r="S139" s="63">
        <v>5772985.2699499996</v>
      </c>
      <c r="T139" s="26" t="s">
        <v>3316</v>
      </c>
      <c r="U139" s="64" t="s">
        <v>3262</v>
      </c>
      <c r="V139" s="64" t="s">
        <v>3263</v>
      </c>
      <c r="W139" s="64" t="s">
        <v>3258</v>
      </c>
      <c r="X139" s="64" t="s">
        <v>5614</v>
      </c>
      <c r="Y139" s="64"/>
      <c r="Z139" s="64"/>
      <c r="AA139" s="64"/>
      <c r="AB139" s="26"/>
      <c r="AC139" s="26"/>
      <c r="AD139" s="26"/>
      <c r="AE139" s="26"/>
      <c r="AF139" s="26"/>
      <c r="AG139" s="64" t="s">
        <v>3264</v>
      </c>
      <c r="AH139" s="64" t="s">
        <v>3261</v>
      </c>
      <c r="AI139" s="64" t="s">
        <v>3269</v>
      </c>
      <c r="AJ139" s="64" t="s">
        <v>3270</v>
      </c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</row>
    <row r="140" spans="1:54" s="41" customFormat="1" ht="53.4" x14ac:dyDescent="0.3">
      <c r="A140" s="26" t="s">
        <v>714</v>
      </c>
      <c r="B140" s="62">
        <v>0.05</v>
      </c>
      <c r="C140" s="26">
        <v>24</v>
      </c>
      <c r="D140" s="26">
        <v>1</v>
      </c>
      <c r="E140" s="26" t="s">
        <v>715</v>
      </c>
      <c r="F140" s="26" t="s">
        <v>1992</v>
      </c>
      <c r="G140" s="26" t="s">
        <v>5</v>
      </c>
      <c r="H140" s="26" t="str">
        <f t="shared" si="4"/>
        <v>Box24_Moist1 [%]</v>
      </c>
      <c r="I140" s="31" t="s">
        <v>3883</v>
      </c>
      <c r="J140" s="46" t="s">
        <v>5137</v>
      </c>
      <c r="K140" s="26">
        <v>5</v>
      </c>
      <c r="L140" s="26">
        <v>60</v>
      </c>
      <c r="M140" s="26" t="s">
        <v>716</v>
      </c>
      <c r="N140" s="38">
        <v>41718.562222222223</v>
      </c>
      <c r="O140" s="38"/>
      <c r="P140" s="26"/>
      <c r="Q140" s="35" t="s">
        <v>717</v>
      </c>
      <c r="R140" s="63">
        <v>652292.36917600001</v>
      </c>
      <c r="S140" s="63">
        <v>5772990.38552</v>
      </c>
      <c r="T140" s="26" t="s">
        <v>3316</v>
      </c>
      <c r="U140" s="64" t="s">
        <v>3262</v>
      </c>
      <c r="V140" s="64" t="s">
        <v>3263</v>
      </c>
      <c r="W140" s="64" t="s">
        <v>3258</v>
      </c>
      <c r="X140" s="64" t="s">
        <v>5614</v>
      </c>
      <c r="Y140" s="64"/>
      <c r="Z140" s="64"/>
      <c r="AA140" s="64"/>
      <c r="AB140" s="26"/>
      <c r="AC140" s="26"/>
      <c r="AD140" s="26"/>
      <c r="AE140" s="26"/>
      <c r="AF140" s="26"/>
      <c r="AG140" s="64" t="s">
        <v>3264</v>
      </c>
      <c r="AH140" s="64" t="s">
        <v>3261</v>
      </c>
      <c r="AI140" s="64" t="s">
        <v>3269</v>
      </c>
      <c r="AJ140" s="64" t="s">
        <v>3270</v>
      </c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</row>
    <row r="141" spans="1:54" s="41" customFormat="1" ht="53.4" x14ac:dyDescent="0.3">
      <c r="A141" s="26" t="s">
        <v>718</v>
      </c>
      <c r="B141" s="62">
        <v>0.1</v>
      </c>
      <c r="C141" s="26">
        <v>24</v>
      </c>
      <c r="D141" s="26">
        <v>2</v>
      </c>
      <c r="E141" s="26" t="s">
        <v>719</v>
      </c>
      <c r="F141" s="26" t="s">
        <v>1993</v>
      </c>
      <c r="G141" s="26" t="s">
        <v>5</v>
      </c>
      <c r="H141" s="26" t="str">
        <f t="shared" si="4"/>
        <v>Box24_Moist2 [%]</v>
      </c>
      <c r="I141" s="31" t="s">
        <v>3884</v>
      </c>
      <c r="J141" s="46" t="s">
        <v>5137</v>
      </c>
      <c r="K141" s="26">
        <v>5</v>
      </c>
      <c r="L141" s="26">
        <v>60</v>
      </c>
      <c r="M141" s="26" t="s">
        <v>716</v>
      </c>
      <c r="N141" s="38">
        <v>41718.562222222223</v>
      </c>
      <c r="O141" s="38"/>
      <c r="P141" s="26"/>
      <c r="Q141" s="35" t="s">
        <v>717</v>
      </c>
      <c r="R141" s="63">
        <v>652292.36917600001</v>
      </c>
      <c r="S141" s="63">
        <v>5772990.38552</v>
      </c>
      <c r="T141" s="26" t="s">
        <v>3316</v>
      </c>
      <c r="U141" s="64" t="s">
        <v>3262</v>
      </c>
      <c r="V141" s="64" t="s">
        <v>3263</v>
      </c>
      <c r="W141" s="64" t="s">
        <v>3258</v>
      </c>
      <c r="X141" s="64" t="s">
        <v>5614</v>
      </c>
      <c r="Y141" s="64"/>
      <c r="Z141" s="64"/>
      <c r="AA141" s="64"/>
      <c r="AB141" s="26"/>
      <c r="AC141" s="26"/>
      <c r="AD141" s="26"/>
      <c r="AE141" s="26"/>
      <c r="AF141" s="26"/>
      <c r="AG141" s="64" t="s">
        <v>3264</v>
      </c>
      <c r="AH141" s="64" t="s">
        <v>3261</v>
      </c>
      <c r="AI141" s="64" t="s">
        <v>3269</v>
      </c>
      <c r="AJ141" s="64" t="s">
        <v>3270</v>
      </c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</row>
    <row r="142" spans="1:54" s="41" customFormat="1" ht="53.4" x14ac:dyDescent="0.3">
      <c r="A142" s="26" t="s">
        <v>720</v>
      </c>
      <c r="B142" s="62">
        <v>0.2</v>
      </c>
      <c r="C142" s="26">
        <v>24</v>
      </c>
      <c r="D142" s="26">
        <v>3</v>
      </c>
      <c r="E142" s="26" t="s">
        <v>721</v>
      </c>
      <c r="F142" s="26" t="s">
        <v>1994</v>
      </c>
      <c r="G142" s="26" t="s">
        <v>5</v>
      </c>
      <c r="H142" s="26" t="str">
        <f t="shared" si="4"/>
        <v>Box24_Moist3 [%]</v>
      </c>
      <c r="I142" s="31" t="s">
        <v>3885</v>
      </c>
      <c r="J142" s="46" t="s">
        <v>5137</v>
      </c>
      <c r="K142" s="26">
        <v>5</v>
      </c>
      <c r="L142" s="26">
        <v>60</v>
      </c>
      <c r="M142" s="26" t="s">
        <v>716</v>
      </c>
      <c r="N142" s="38">
        <v>41718.562222222223</v>
      </c>
      <c r="O142" s="38"/>
      <c r="P142" s="26"/>
      <c r="Q142" s="35" t="s">
        <v>717</v>
      </c>
      <c r="R142" s="63">
        <v>652292.36917600001</v>
      </c>
      <c r="S142" s="63">
        <v>5772990.38552</v>
      </c>
      <c r="T142" s="26" t="s">
        <v>3316</v>
      </c>
      <c r="U142" s="64" t="s">
        <v>3262</v>
      </c>
      <c r="V142" s="64" t="s">
        <v>3263</v>
      </c>
      <c r="W142" s="64" t="s">
        <v>3258</v>
      </c>
      <c r="X142" s="64" t="s">
        <v>5614</v>
      </c>
      <c r="Y142" s="64"/>
      <c r="Z142" s="64"/>
      <c r="AA142" s="64"/>
      <c r="AB142" s="26"/>
      <c r="AC142" s="26"/>
      <c r="AD142" s="26"/>
      <c r="AE142" s="26"/>
      <c r="AF142" s="26"/>
      <c r="AG142" s="64" t="s">
        <v>3264</v>
      </c>
      <c r="AH142" s="64" t="s">
        <v>3261</v>
      </c>
      <c r="AI142" s="64" t="s">
        <v>3269</v>
      </c>
      <c r="AJ142" s="64" t="s">
        <v>3270</v>
      </c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</row>
    <row r="143" spans="1:54" s="41" customFormat="1" ht="53.4" x14ac:dyDescent="0.3">
      <c r="A143" s="26" t="s">
        <v>722</v>
      </c>
      <c r="B143" s="62">
        <v>0.30000000000000004</v>
      </c>
      <c r="C143" s="26">
        <v>24</v>
      </c>
      <c r="D143" s="26">
        <v>4</v>
      </c>
      <c r="E143" s="26" t="s">
        <v>723</v>
      </c>
      <c r="F143" s="26" t="s">
        <v>1995</v>
      </c>
      <c r="G143" s="26" t="s">
        <v>5</v>
      </c>
      <c r="H143" s="26" t="str">
        <f t="shared" si="4"/>
        <v>Box24_Moist4 [%]</v>
      </c>
      <c r="I143" s="31" t="s">
        <v>3886</v>
      </c>
      <c r="J143" s="46" t="s">
        <v>5137</v>
      </c>
      <c r="K143" s="26">
        <v>5</v>
      </c>
      <c r="L143" s="26">
        <v>60</v>
      </c>
      <c r="M143" s="26" t="s">
        <v>716</v>
      </c>
      <c r="N143" s="38">
        <v>41718.562222222223</v>
      </c>
      <c r="O143" s="38"/>
      <c r="P143" s="26"/>
      <c r="Q143" s="35" t="s">
        <v>717</v>
      </c>
      <c r="R143" s="63">
        <v>652292.36917600001</v>
      </c>
      <c r="S143" s="63">
        <v>5772990.38552</v>
      </c>
      <c r="T143" s="26" t="s">
        <v>3316</v>
      </c>
      <c r="U143" s="64" t="s">
        <v>3262</v>
      </c>
      <c r="V143" s="64" t="s">
        <v>3263</v>
      </c>
      <c r="W143" s="64" t="s">
        <v>3258</v>
      </c>
      <c r="X143" s="64" t="s">
        <v>5614</v>
      </c>
      <c r="Y143" s="64"/>
      <c r="Z143" s="64"/>
      <c r="AA143" s="64"/>
      <c r="AB143" s="26"/>
      <c r="AC143" s="26"/>
      <c r="AD143" s="26"/>
      <c r="AE143" s="26"/>
      <c r="AF143" s="26"/>
      <c r="AG143" s="64" t="s">
        <v>3264</v>
      </c>
      <c r="AH143" s="64" t="s">
        <v>3261</v>
      </c>
      <c r="AI143" s="64" t="s">
        <v>3269</v>
      </c>
      <c r="AJ143" s="64" t="s">
        <v>3270</v>
      </c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</row>
    <row r="144" spans="1:54" s="41" customFormat="1" ht="53.4" x14ac:dyDescent="0.3">
      <c r="A144" s="26" t="s">
        <v>724</v>
      </c>
      <c r="B144" s="62">
        <v>0.4</v>
      </c>
      <c r="C144" s="26">
        <v>24</v>
      </c>
      <c r="D144" s="26">
        <v>5</v>
      </c>
      <c r="E144" s="26" t="s">
        <v>725</v>
      </c>
      <c r="F144" s="26" t="s">
        <v>1996</v>
      </c>
      <c r="G144" s="26" t="s">
        <v>5</v>
      </c>
      <c r="H144" s="26" t="str">
        <f t="shared" si="4"/>
        <v>Box24_Moist5 [%]</v>
      </c>
      <c r="I144" s="31" t="s">
        <v>3887</v>
      </c>
      <c r="J144" s="46" t="s">
        <v>5137</v>
      </c>
      <c r="K144" s="26">
        <v>5</v>
      </c>
      <c r="L144" s="26">
        <v>60</v>
      </c>
      <c r="M144" s="26" t="s">
        <v>716</v>
      </c>
      <c r="N144" s="38">
        <v>41718.562222222223</v>
      </c>
      <c r="O144" s="38"/>
      <c r="P144" s="26"/>
      <c r="Q144" s="35" t="s">
        <v>717</v>
      </c>
      <c r="R144" s="63">
        <v>652292.36917600001</v>
      </c>
      <c r="S144" s="63">
        <v>5772990.38552</v>
      </c>
      <c r="T144" s="26" t="s">
        <v>3316</v>
      </c>
      <c r="U144" s="64" t="s">
        <v>3262</v>
      </c>
      <c r="V144" s="64" t="s">
        <v>3263</v>
      </c>
      <c r="W144" s="64" t="s">
        <v>3258</v>
      </c>
      <c r="X144" s="64" t="s">
        <v>5614</v>
      </c>
      <c r="Y144" s="64"/>
      <c r="Z144" s="64"/>
      <c r="AA144" s="64"/>
      <c r="AB144" s="26"/>
      <c r="AC144" s="26"/>
      <c r="AD144" s="26"/>
      <c r="AE144" s="26"/>
      <c r="AF144" s="26"/>
      <c r="AG144" s="64" t="s">
        <v>3264</v>
      </c>
      <c r="AH144" s="64" t="s">
        <v>3261</v>
      </c>
      <c r="AI144" s="64" t="s">
        <v>3269</v>
      </c>
      <c r="AJ144" s="64" t="s">
        <v>3270</v>
      </c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</row>
    <row r="145" spans="1:54" s="41" customFormat="1" ht="53.4" x14ac:dyDescent="0.3">
      <c r="A145" s="26" t="s">
        <v>726</v>
      </c>
      <c r="B145" s="62">
        <v>0.5</v>
      </c>
      <c r="C145" s="26">
        <v>24</v>
      </c>
      <c r="D145" s="26">
        <v>6</v>
      </c>
      <c r="E145" s="26" t="s">
        <v>727</v>
      </c>
      <c r="F145" s="26" t="s">
        <v>1997</v>
      </c>
      <c r="G145" s="26" t="s">
        <v>5</v>
      </c>
      <c r="H145" s="26" t="str">
        <f t="shared" si="4"/>
        <v>Box24_Moist6 [%]</v>
      </c>
      <c r="I145" s="31" t="s">
        <v>3888</v>
      </c>
      <c r="J145" s="46" t="s">
        <v>5137</v>
      </c>
      <c r="K145" s="26">
        <v>5</v>
      </c>
      <c r="L145" s="26">
        <v>60</v>
      </c>
      <c r="M145" s="26" t="s">
        <v>716</v>
      </c>
      <c r="N145" s="38">
        <v>41718.562222222223</v>
      </c>
      <c r="O145" s="38"/>
      <c r="P145" s="26"/>
      <c r="Q145" s="35" t="s">
        <v>717</v>
      </c>
      <c r="R145" s="63">
        <v>652292.36917600001</v>
      </c>
      <c r="S145" s="63">
        <v>5772990.38552</v>
      </c>
      <c r="T145" s="26" t="s">
        <v>3316</v>
      </c>
      <c r="U145" s="64" t="s">
        <v>3262</v>
      </c>
      <c r="V145" s="64" t="s">
        <v>3263</v>
      </c>
      <c r="W145" s="64" t="s">
        <v>3258</v>
      </c>
      <c r="X145" s="64" t="s">
        <v>5614</v>
      </c>
      <c r="Y145" s="64"/>
      <c r="Z145" s="64"/>
      <c r="AA145" s="64"/>
      <c r="AB145" s="26"/>
      <c r="AC145" s="26"/>
      <c r="AD145" s="26"/>
      <c r="AE145" s="26"/>
      <c r="AF145" s="26"/>
      <c r="AG145" s="64" t="s">
        <v>3264</v>
      </c>
      <c r="AH145" s="64" t="s">
        <v>3261</v>
      </c>
      <c r="AI145" s="64" t="s">
        <v>3269</v>
      </c>
      <c r="AJ145" s="64" t="s">
        <v>3270</v>
      </c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</row>
    <row r="146" spans="1:54" s="41" customFormat="1" ht="53.4" x14ac:dyDescent="0.3">
      <c r="A146" s="26" t="s">
        <v>728</v>
      </c>
      <c r="B146" s="62">
        <v>0.05</v>
      </c>
      <c r="C146" s="26">
        <v>25</v>
      </c>
      <c r="D146" s="26">
        <v>1</v>
      </c>
      <c r="E146" s="26" t="s">
        <v>3348</v>
      </c>
      <c r="F146" s="26" t="s">
        <v>1998</v>
      </c>
      <c r="G146" s="26" t="s">
        <v>5</v>
      </c>
      <c r="H146" s="26" t="str">
        <f t="shared" si="4"/>
        <v>Box25_Moist1 [%]</v>
      </c>
      <c r="I146" s="31" t="s">
        <v>3895</v>
      </c>
      <c r="J146" s="46" t="s">
        <v>5138</v>
      </c>
      <c r="K146" s="26">
        <v>5</v>
      </c>
      <c r="L146" s="26">
        <v>60</v>
      </c>
      <c r="M146" s="26" t="s">
        <v>3388</v>
      </c>
      <c r="N146" s="38">
        <v>41704.631562499999</v>
      </c>
      <c r="O146" s="38"/>
      <c r="P146" s="26"/>
      <c r="Q146" s="35" t="s">
        <v>730</v>
      </c>
      <c r="R146" s="63">
        <v>652202.37534999999</v>
      </c>
      <c r="S146" s="63">
        <v>5772985.2699499996</v>
      </c>
      <c r="T146" s="26" t="s">
        <v>3316</v>
      </c>
      <c r="U146" s="64" t="s">
        <v>3262</v>
      </c>
      <c r="V146" s="64" t="s">
        <v>3263</v>
      </c>
      <c r="W146" s="64" t="s">
        <v>3258</v>
      </c>
      <c r="X146" s="64" t="s">
        <v>5614</v>
      </c>
      <c r="Y146" s="64"/>
      <c r="Z146" s="64"/>
      <c r="AA146" s="64"/>
      <c r="AB146" s="26"/>
      <c r="AC146" s="26"/>
      <c r="AD146" s="26"/>
      <c r="AE146" s="26"/>
      <c r="AF146" s="26"/>
      <c r="AG146" s="64" t="s">
        <v>3264</v>
      </c>
      <c r="AH146" s="64" t="s">
        <v>3261</v>
      </c>
      <c r="AI146" s="64" t="s">
        <v>3269</v>
      </c>
      <c r="AJ146" s="64" t="s">
        <v>3270</v>
      </c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</row>
    <row r="147" spans="1:54" s="41" customFormat="1" ht="53.4" x14ac:dyDescent="0.3">
      <c r="A147" s="26" t="s">
        <v>731</v>
      </c>
      <c r="B147" s="62">
        <v>0.1</v>
      </c>
      <c r="C147" s="26">
        <v>25</v>
      </c>
      <c r="D147" s="26">
        <v>2</v>
      </c>
      <c r="E147" s="26" t="s">
        <v>3349</v>
      </c>
      <c r="F147" s="26" t="s">
        <v>1999</v>
      </c>
      <c r="G147" s="26" t="s">
        <v>5</v>
      </c>
      <c r="H147" s="26" t="str">
        <f t="shared" si="4"/>
        <v>Box25_Moist2 [%]</v>
      </c>
      <c r="I147" s="31" t="s">
        <v>3896</v>
      </c>
      <c r="J147" s="46" t="s">
        <v>5138</v>
      </c>
      <c r="K147" s="26">
        <v>5</v>
      </c>
      <c r="L147" s="26">
        <v>60</v>
      </c>
      <c r="M147" s="26" t="s">
        <v>3388</v>
      </c>
      <c r="N147" s="38">
        <v>41704.631562499999</v>
      </c>
      <c r="O147" s="38"/>
      <c r="P147" s="26"/>
      <c r="Q147" s="35" t="s">
        <v>730</v>
      </c>
      <c r="R147" s="63">
        <v>652202.37534999999</v>
      </c>
      <c r="S147" s="63">
        <v>5772985.2699499996</v>
      </c>
      <c r="T147" s="26" t="s">
        <v>3316</v>
      </c>
      <c r="U147" s="64" t="s">
        <v>3262</v>
      </c>
      <c r="V147" s="64" t="s">
        <v>3263</v>
      </c>
      <c r="W147" s="64" t="s">
        <v>3258</v>
      </c>
      <c r="X147" s="64" t="s">
        <v>5614</v>
      </c>
      <c r="Y147" s="64"/>
      <c r="Z147" s="64"/>
      <c r="AA147" s="64"/>
      <c r="AB147" s="26"/>
      <c r="AC147" s="26"/>
      <c r="AD147" s="26"/>
      <c r="AE147" s="26"/>
      <c r="AF147" s="26"/>
      <c r="AG147" s="64" t="s">
        <v>3264</v>
      </c>
      <c r="AH147" s="64" t="s">
        <v>3261</v>
      </c>
      <c r="AI147" s="64" t="s">
        <v>3269</v>
      </c>
      <c r="AJ147" s="64" t="s">
        <v>3270</v>
      </c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</row>
    <row r="148" spans="1:54" s="41" customFormat="1" ht="53.4" x14ac:dyDescent="0.3">
      <c r="A148" s="26" t="s">
        <v>732</v>
      </c>
      <c r="B148" s="62">
        <v>0.2</v>
      </c>
      <c r="C148" s="26">
        <v>25</v>
      </c>
      <c r="D148" s="26">
        <v>3</v>
      </c>
      <c r="E148" s="26" t="s">
        <v>3350</v>
      </c>
      <c r="F148" s="26" t="s">
        <v>2000</v>
      </c>
      <c r="G148" s="26" t="s">
        <v>5</v>
      </c>
      <c r="H148" s="26" t="str">
        <f t="shared" si="4"/>
        <v>Box25_Moist3 [%]</v>
      </c>
      <c r="I148" s="31" t="s">
        <v>3897</v>
      </c>
      <c r="J148" s="46" t="s">
        <v>5138</v>
      </c>
      <c r="K148" s="26">
        <v>5</v>
      </c>
      <c r="L148" s="26">
        <v>60</v>
      </c>
      <c r="M148" s="26" t="s">
        <v>3388</v>
      </c>
      <c r="N148" s="38">
        <v>41704.631562499999</v>
      </c>
      <c r="O148" s="38"/>
      <c r="P148" s="26"/>
      <c r="Q148" s="35" t="s">
        <v>730</v>
      </c>
      <c r="R148" s="63">
        <v>652202.37534999999</v>
      </c>
      <c r="S148" s="63">
        <v>5772985.2699499996</v>
      </c>
      <c r="T148" s="26" t="s">
        <v>3316</v>
      </c>
      <c r="U148" s="64" t="s">
        <v>3262</v>
      </c>
      <c r="V148" s="64" t="s">
        <v>3263</v>
      </c>
      <c r="W148" s="64" t="s">
        <v>3258</v>
      </c>
      <c r="X148" s="64" t="s">
        <v>5614</v>
      </c>
      <c r="Y148" s="64"/>
      <c r="Z148" s="64"/>
      <c r="AA148" s="64"/>
      <c r="AB148" s="26"/>
      <c r="AC148" s="26"/>
      <c r="AD148" s="26"/>
      <c r="AE148" s="26"/>
      <c r="AF148" s="26"/>
      <c r="AG148" s="64" t="s">
        <v>3264</v>
      </c>
      <c r="AH148" s="64" t="s">
        <v>3261</v>
      </c>
      <c r="AI148" s="64" t="s">
        <v>3269</v>
      </c>
      <c r="AJ148" s="64" t="s">
        <v>3270</v>
      </c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</row>
    <row r="149" spans="1:54" s="41" customFormat="1" ht="53.4" x14ac:dyDescent="0.3">
      <c r="A149" s="26" t="s">
        <v>733</v>
      </c>
      <c r="B149" s="62">
        <v>0.30000000000000004</v>
      </c>
      <c r="C149" s="26">
        <v>25</v>
      </c>
      <c r="D149" s="26">
        <v>4</v>
      </c>
      <c r="E149" s="26" t="s">
        <v>3351</v>
      </c>
      <c r="F149" s="26" t="s">
        <v>2001</v>
      </c>
      <c r="G149" s="26" t="s">
        <v>5</v>
      </c>
      <c r="H149" s="26" t="str">
        <f t="shared" si="4"/>
        <v>Box25_Moist4 [%]</v>
      </c>
      <c r="I149" s="31" t="s">
        <v>3898</v>
      </c>
      <c r="J149" s="46" t="s">
        <v>5138</v>
      </c>
      <c r="K149" s="26">
        <v>5</v>
      </c>
      <c r="L149" s="26">
        <v>60</v>
      </c>
      <c r="M149" s="26" t="s">
        <v>3388</v>
      </c>
      <c r="N149" s="38">
        <v>41704.631562499999</v>
      </c>
      <c r="O149" s="38"/>
      <c r="P149" s="26"/>
      <c r="Q149" s="35" t="s">
        <v>730</v>
      </c>
      <c r="R149" s="63">
        <v>652202.37534999999</v>
      </c>
      <c r="S149" s="63">
        <v>5772985.2699499996</v>
      </c>
      <c r="T149" s="26" t="s">
        <v>3316</v>
      </c>
      <c r="U149" s="64" t="s">
        <v>3262</v>
      </c>
      <c r="V149" s="64" t="s">
        <v>3263</v>
      </c>
      <c r="W149" s="64" t="s">
        <v>3258</v>
      </c>
      <c r="X149" s="64" t="s">
        <v>5614</v>
      </c>
      <c r="Y149" s="64"/>
      <c r="Z149" s="64"/>
      <c r="AA149" s="64"/>
      <c r="AB149" s="26"/>
      <c r="AC149" s="26"/>
      <c r="AD149" s="26"/>
      <c r="AE149" s="26"/>
      <c r="AF149" s="26"/>
      <c r="AG149" s="64" t="s">
        <v>3264</v>
      </c>
      <c r="AH149" s="64" t="s">
        <v>3261</v>
      </c>
      <c r="AI149" s="64" t="s">
        <v>3269</v>
      </c>
      <c r="AJ149" s="64" t="s">
        <v>3270</v>
      </c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</row>
    <row r="150" spans="1:54" s="41" customFormat="1" ht="53.4" x14ac:dyDescent="0.3">
      <c r="A150" s="26" t="s">
        <v>734</v>
      </c>
      <c r="B150" s="62">
        <v>0.4</v>
      </c>
      <c r="C150" s="26">
        <v>25</v>
      </c>
      <c r="D150" s="26">
        <v>5</v>
      </c>
      <c r="E150" s="26" t="s">
        <v>3352</v>
      </c>
      <c r="F150" s="26" t="s">
        <v>2002</v>
      </c>
      <c r="G150" s="26" t="s">
        <v>5</v>
      </c>
      <c r="H150" s="26" t="str">
        <f t="shared" si="4"/>
        <v>Box25_Moist5 [%]</v>
      </c>
      <c r="I150" s="31" t="s">
        <v>3899</v>
      </c>
      <c r="J150" s="46" t="s">
        <v>5138</v>
      </c>
      <c r="K150" s="26">
        <v>5</v>
      </c>
      <c r="L150" s="26">
        <v>60</v>
      </c>
      <c r="M150" s="26" t="s">
        <v>3388</v>
      </c>
      <c r="N150" s="38">
        <v>41704.631562499999</v>
      </c>
      <c r="O150" s="38"/>
      <c r="P150" s="26"/>
      <c r="Q150" s="35" t="s">
        <v>730</v>
      </c>
      <c r="R150" s="63">
        <v>652202.37534999999</v>
      </c>
      <c r="S150" s="63">
        <v>5772985.2699499996</v>
      </c>
      <c r="T150" s="26" t="s">
        <v>3316</v>
      </c>
      <c r="U150" s="64" t="s">
        <v>3262</v>
      </c>
      <c r="V150" s="64" t="s">
        <v>3263</v>
      </c>
      <c r="W150" s="64" t="s">
        <v>3258</v>
      </c>
      <c r="X150" s="64" t="s">
        <v>5614</v>
      </c>
      <c r="Y150" s="64"/>
      <c r="Z150" s="64"/>
      <c r="AA150" s="64"/>
      <c r="AB150" s="26"/>
      <c r="AC150" s="26"/>
      <c r="AD150" s="26"/>
      <c r="AE150" s="26"/>
      <c r="AF150" s="26"/>
      <c r="AG150" s="64" t="s">
        <v>3264</v>
      </c>
      <c r="AH150" s="64" t="s">
        <v>3261</v>
      </c>
      <c r="AI150" s="64" t="s">
        <v>3269</v>
      </c>
      <c r="AJ150" s="64" t="s">
        <v>3270</v>
      </c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</row>
    <row r="151" spans="1:54" s="41" customFormat="1" ht="53.4" x14ac:dyDescent="0.3">
      <c r="A151" s="26" t="s">
        <v>735</v>
      </c>
      <c r="B151" s="62">
        <v>0.5</v>
      </c>
      <c r="C151" s="26">
        <v>25</v>
      </c>
      <c r="D151" s="26">
        <v>6</v>
      </c>
      <c r="E151" s="26" t="s">
        <v>3353</v>
      </c>
      <c r="F151" s="26" t="s">
        <v>2003</v>
      </c>
      <c r="G151" s="26" t="s">
        <v>5</v>
      </c>
      <c r="H151" s="26" t="str">
        <f t="shared" si="4"/>
        <v>Box25_Moist6 [%]</v>
      </c>
      <c r="I151" s="31" t="s">
        <v>3900</v>
      </c>
      <c r="J151" s="46" t="s">
        <v>5138</v>
      </c>
      <c r="K151" s="26">
        <v>5</v>
      </c>
      <c r="L151" s="26">
        <v>60</v>
      </c>
      <c r="M151" s="26" t="s">
        <v>3388</v>
      </c>
      <c r="N151" s="38">
        <v>41704.631562499999</v>
      </c>
      <c r="O151" s="38"/>
      <c r="P151" s="26"/>
      <c r="Q151" s="35" t="s">
        <v>730</v>
      </c>
      <c r="R151" s="63">
        <v>652202.37534999999</v>
      </c>
      <c r="S151" s="63">
        <v>5772985.2699499996</v>
      </c>
      <c r="T151" s="26" t="s">
        <v>3316</v>
      </c>
      <c r="U151" s="64" t="s">
        <v>3262</v>
      </c>
      <c r="V151" s="64" t="s">
        <v>3263</v>
      </c>
      <c r="W151" s="64" t="s">
        <v>3258</v>
      </c>
      <c r="X151" s="64" t="s">
        <v>5614</v>
      </c>
      <c r="Y151" s="64"/>
      <c r="Z151" s="64"/>
      <c r="AA151" s="64"/>
      <c r="AB151" s="26"/>
      <c r="AC151" s="26"/>
      <c r="AD151" s="26"/>
      <c r="AE151" s="26"/>
      <c r="AF151" s="26"/>
      <c r="AG151" s="64" t="s">
        <v>3264</v>
      </c>
      <c r="AH151" s="64" t="s">
        <v>3261</v>
      </c>
      <c r="AI151" s="64" t="s">
        <v>3269</v>
      </c>
      <c r="AJ151" s="64" t="s">
        <v>3270</v>
      </c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</row>
    <row r="152" spans="1:54" s="41" customFormat="1" ht="53.4" x14ac:dyDescent="0.3">
      <c r="A152" s="26" t="s">
        <v>2892</v>
      </c>
      <c r="B152" s="62">
        <v>0.1</v>
      </c>
      <c r="C152" s="26">
        <v>26</v>
      </c>
      <c r="D152" s="26">
        <v>1</v>
      </c>
      <c r="E152" s="26" t="s">
        <v>3907</v>
      </c>
      <c r="F152" s="26" t="s">
        <v>2090</v>
      </c>
      <c r="G152" s="26" t="s">
        <v>5</v>
      </c>
      <c r="H152" s="26" t="str">
        <f t="shared" si="4"/>
        <v>Box26_Moist1 [%]</v>
      </c>
      <c r="I152" s="31" t="s">
        <v>3913</v>
      </c>
      <c r="J152" s="46" t="s">
        <v>5139</v>
      </c>
      <c r="K152" s="26">
        <v>5</v>
      </c>
      <c r="L152" s="26">
        <v>60</v>
      </c>
      <c r="M152" s="26" t="s">
        <v>2916</v>
      </c>
      <c r="N152" s="38">
        <v>41459.591377314813</v>
      </c>
      <c r="O152" s="38"/>
      <c r="P152" s="26">
        <v>0.1</v>
      </c>
      <c r="Q152" s="35" t="s">
        <v>2915</v>
      </c>
      <c r="R152" s="66">
        <v>652213.93826600001</v>
      </c>
      <c r="S152" s="63">
        <v>5772998.9339399999</v>
      </c>
      <c r="T152" s="26" t="s">
        <v>3316</v>
      </c>
      <c r="U152" s="64" t="s">
        <v>3262</v>
      </c>
      <c r="V152" s="64" t="s">
        <v>3263</v>
      </c>
      <c r="W152" s="64" t="s">
        <v>3258</v>
      </c>
      <c r="X152" s="64" t="s">
        <v>5614</v>
      </c>
      <c r="Y152" s="64"/>
      <c r="Z152" s="64"/>
      <c r="AA152" s="64"/>
      <c r="AB152" s="26"/>
      <c r="AC152" s="26"/>
      <c r="AD152" s="26"/>
      <c r="AE152" s="26"/>
      <c r="AF152" s="26"/>
      <c r="AG152" s="64" t="s">
        <v>3264</v>
      </c>
      <c r="AH152" s="64" t="s">
        <v>3261</v>
      </c>
      <c r="AI152" s="64" t="s">
        <v>3269</v>
      </c>
      <c r="AJ152" s="64" t="s">
        <v>3270</v>
      </c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</row>
    <row r="153" spans="1:54" s="41" customFormat="1" ht="53.4" x14ac:dyDescent="0.3">
      <c r="A153" s="26" t="s">
        <v>2893</v>
      </c>
      <c r="B153" s="62">
        <v>0.2</v>
      </c>
      <c r="C153" s="26">
        <v>26</v>
      </c>
      <c r="D153" s="26">
        <v>2</v>
      </c>
      <c r="E153" s="26" t="s">
        <v>3908</v>
      </c>
      <c r="F153" s="26" t="s">
        <v>2092</v>
      </c>
      <c r="G153" s="26" t="s">
        <v>5</v>
      </c>
      <c r="H153" s="26" t="str">
        <f t="shared" si="4"/>
        <v>Box26_Moist2 [%]</v>
      </c>
      <c r="I153" s="31" t="s">
        <v>3914</v>
      </c>
      <c r="J153" s="46" t="s">
        <v>5139</v>
      </c>
      <c r="K153" s="26">
        <v>5</v>
      </c>
      <c r="L153" s="26">
        <v>60</v>
      </c>
      <c r="M153" s="26" t="s">
        <v>2916</v>
      </c>
      <c r="N153" s="38">
        <v>41459.591377314813</v>
      </c>
      <c r="O153" s="38"/>
      <c r="P153" s="26">
        <v>0.1</v>
      </c>
      <c r="Q153" s="35" t="s">
        <v>2915</v>
      </c>
      <c r="R153" s="66">
        <v>652213.93826600001</v>
      </c>
      <c r="S153" s="63">
        <v>5772998.9339399999</v>
      </c>
      <c r="T153" s="26" t="s">
        <v>3316</v>
      </c>
      <c r="U153" s="64" t="s">
        <v>3262</v>
      </c>
      <c r="V153" s="64" t="s">
        <v>3263</v>
      </c>
      <c r="W153" s="64" t="s">
        <v>3258</v>
      </c>
      <c r="X153" s="64" t="s">
        <v>5614</v>
      </c>
      <c r="Y153" s="64"/>
      <c r="Z153" s="64"/>
      <c r="AA153" s="64"/>
      <c r="AB153" s="26"/>
      <c r="AC153" s="26"/>
      <c r="AD153" s="26"/>
      <c r="AE153" s="26"/>
      <c r="AF153" s="26"/>
      <c r="AG153" s="64" t="s">
        <v>3264</v>
      </c>
      <c r="AH153" s="64" t="s">
        <v>3261</v>
      </c>
      <c r="AI153" s="64" t="s">
        <v>3269</v>
      </c>
      <c r="AJ153" s="64" t="s">
        <v>3270</v>
      </c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</row>
    <row r="154" spans="1:54" s="41" customFormat="1" ht="53.4" x14ac:dyDescent="0.3">
      <c r="A154" s="26" t="s">
        <v>2894</v>
      </c>
      <c r="B154" s="62">
        <v>0.30000000000000004</v>
      </c>
      <c r="C154" s="26">
        <v>26</v>
      </c>
      <c r="D154" s="26">
        <v>3</v>
      </c>
      <c r="E154" s="26" t="s">
        <v>3909</v>
      </c>
      <c r="F154" s="26" t="s">
        <v>2091</v>
      </c>
      <c r="G154" s="26" t="s">
        <v>5</v>
      </c>
      <c r="H154" s="26" t="str">
        <f t="shared" si="4"/>
        <v>Box26_Moist3 [%]</v>
      </c>
      <c r="I154" s="31" t="s">
        <v>3915</v>
      </c>
      <c r="J154" s="46" t="s">
        <v>5139</v>
      </c>
      <c r="K154" s="26">
        <v>5</v>
      </c>
      <c r="L154" s="26">
        <v>60</v>
      </c>
      <c r="M154" s="26" t="s">
        <v>2916</v>
      </c>
      <c r="N154" s="38">
        <v>41459.591377314813</v>
      </c>
      <c r="O154" s="38"/>
      <c r="P154" s="26">
        <v>0.1</v>
      </c>
      <c r="Q154" s="35" t="s">
        <v>2915</v>
      </c>
      <c r="R154" s="66">
        <v>652213.93826600001</v>
      </c>
      <c r="S154" s="63">
        <v>5772998.9339399999</v>
      </c>
      <c r="T154" s="26" t="s">
        <v>3316</v>
      </c>
      <c r="U154" s="64" t="s">
        <v>3262</v>
      </c>
      <c r="V154" s="64" t="s">
        <v>3263</v>
      </c>
      <c r="W154" s="64" t="s">
        <v>3258</v>
      </c>
      <c r="X154" s="64" t="s">
        <v>5614</v>
      </c>
      <c r="Y154" s="64"/>
      <c r="Z154" s="64"/>
      <c r="AA154" s="64"/>
      <c r="AB154" s="26"/>
      <c r="AC154" s="26"/>
      <c r="AD154" s="26"/>
      <c r="AE154" s="26"/>
      <c r="AF154" s="26"/>
      <c r="AG154" s="64" t="s">
        <v>3264</v>
      </c>
      <c r="AH154" s="64" t="s">
        <v>3261</v>
      </c>
      <c r="AI154" s="64" t="s">
        <v>3269</v>
      </c>
      <c r="AJ154" s="64" t="s">
        <v>3270</v>
      </c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</row>
    <row r="155" spans="1:54" s="41" customFormat="1" ht="53.4" x14ac:dyDescent="0.3">
      <c r="A155" s="26" t="s">
        <v>2895</v>
      </c>
      <c r="B155" s="62">
        <v>0.1</v>
      </c>
      <c r="C155" s="26">
        <v>26</v>
      </c>
      <c r="D155" s="26">
        <v>4</v>
      </c>
      <c r="E155" s="26" t="s">
        <v>3910</v>
      </c>
      <c r="F155" s="26" t="s">
        <v>2093</v>
      </c>
      <c r="G155" s="26" t="s">
        <v>5</v>
      </c>
      <c r="H155" s="26" t="str">
        <f t="shared" si="4"/>
        <v>Box26_Moist4 [%]</v>
      </c>
      <c r="I155" s="31" t="s">
        <v>3916</v>
      </c>
      <c r="J155" s="46" t="s">
        <v>5139</v>
      </c>
      <c r="K155" s="26">
        <v>0</v>
      </c>
      <c r="L155" s="26">
        <v>60</v>
      </c>
      <c r="M155" s="26" t="s">
        <v>2917</v>
      </c>
      <c r="N155" s="38">
        <v>41459.591377314813</v>
      </c>
      <c r="O155" s="38"/>
      <c r="P155" s="26">
        <v>1</v>
      </c>
      <c r="Q155" s="35" t="s">
        <v>4328</v>
      </c>
      <c r="R155" s="66">
        <v>652213.93826600001</v>
      </c>
      <c r="S155" s="63">
        <v>5772998.9339399999</v>
      </c>
      <c r="T155" s="26" t="s">
        <v>3316</v>
      </c>
      <c r="U155" s="64" t="s">
        <v>3262</v>
      </c>
      <c r="V155" s="64" t="s">
        <v>3263</v>
      </c>
      <c r="W155" s="64" t="s">
        <v>3258</v>
      </c>
      <c r="X155" s="64" t="s">
        <v>5614</v>
      </c>
      <c r="Y155" s="64"/>
      <c r="Z155" s="64"/>
      <c r="AA155" s="64"/>
      <c r="AB155" s="26"/>
      <c r="AC155" s="26"/>
      <c r="AD155" s="26"/>
      <c r="AE155" s="26"/>
      <c r="AF155" s="26"/>
      <c r="AG155" s="64" t="s">
        <v>3264</v>
      </c>
      <c r="AH155" s="64" t="s">
        <v>3261</v>
      </c>
      <c r="AI155" s="64" t="s">
        <v>3269</v>
      </c>
      <c r="AJ155" s="64" t="s">
        <v>3270</v>
      </c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</row>
    <row r="156" spans="1:54" s="41" customFormat="1" ht="53.4" x14ac:dyDescent="0.3">
      <c r="A156" s="26" t="s">
        <v>2896</v>
      </c>
      <c r="B156" s="62">
        <v>0.2</v>
      </c>
      <c r="C156" s="26">
        <v>26</v>
      </c>
      <c r="D156" s="26">
        <v>5</v>
      </c>
      <c r="E156" s="26" t="s">
        <v>3911</v>
      </c>
      <c r="F156" s="26" t="s">
        <v>2094</v>
      </c>
      <c r="G156" s="26" t="s">
        <v>5</v>
      </c>
      <c r="H156" s="26" t="str">
        <f t="shared" si="4"/>
        <v>Box26_Moist5 [%]</v>
      </c>
      <c r="I156" s="31" t="s">
        <v>3917</v>
      </c>
      <c r="J156" s="46" t="s">
        <v>5139</v>
      </c>
      <c r="K156" s="26">
        <v>5</v>
      </c>
      <c r="L156" s="26">
        <v>60</v>
      </c>
      <c r="M156" s="26" t="s">
        <v>2917</v>
      </c>
      <c r="N156" s="38">
        <v>41459.591377314813</v>
      </c>
      <c r="O156" s="38"/>
      <c r="P156" s="26">
        <v>1</v>
      </c>
      <c r="Q156" s="35" t="s">
        <v>2915</v>
      </c>
      <c r="R156" s="66">
        <v>652213.93826600001</v>
      </c>
      <c r="S156" s="63">
        <v>5772998.9339399999</v>
      </c>
      <c r="T156" s="26" t="s">
        <v>3316</v>
      </c>
      <c r="U156" s="64" t="s">
        <v>3262</v>
      </c>
      <c r="V156" s="64" t="s">
        <v>3263</v>
      </c>
      <c r="W156" s="64" t="s">
        <v>3258</v>
      </c>
      <c r="X156" s="64" t="s">
        <v>5614</v>
      </c>
      <c r="Y156" s="64"/>
      <c r="Z156" s="64"/>
      <c r="AA156" s="64"/>
      <c r="AB156" s="26"/>
      <c r="AC156" s="26"/>
      <c r="AD156" s="26"/>
      <c r="AE156" s="26"/>
      <c r="AF156" s="26"/>
      <c r="AG156" s="64" t="s">
        <v>3264</v>
      </c>
      <c r="AH156" s="64" t="s">
        <v>3261</v>
      </c>
      <c r="AI156" s="64" t="s">
        <v>3269</v>
      </c>
      <c r="AJ156" s="64" t="s">
        <v>3270</v>
      </c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</row>
    <row r="157" spans="1:54" s="41" customFormat="1" ht="53.4" x14ac:dyDescent="0.3">
      <c r="A157" s="26" t="s">
        <v>2897</v>
      </c>
      <c r="B157" s="62">
        <v>0.30000000000000004</v>
      </c>
      <c r="C157" s="26">
        <v>26</v>
      </c>
      <c r="D157" s="26">
        <v>6</v>
      </c>
      <c r="E157" s="26" t="s">
        <v>3912</v>
      </c>
      <c r="F157" s="26" t="s">
        <v>2095</v>
      </c>
      <c r="G157" s="26" t="s">
        <v>5</v>
      </c>
      <c r="H157" s="26" t="str">
        <f t="shared" si="4"/>
        <v>Box26_Moist6 [%]</v>
      </c>
      <c r="I157" s="31" t="s">
        <v>3918</v>
      </c>
      <c r="J157" s="46" t="s">
        <v>5139</v>
      </c>
      <c r="K157" s="26">
        <v>0</v>
      </c>
      <c r="L157" s="26">
        <v>60</v>
      </c>
      <c r="M157" s="26" t="s">
        <v>2917</v>
      </c>
      <c r="N157" s="38">
        <v>41459.591377314813</v>
      </c>
      <c r="O157" s="38"/>
      <c r="P157" s="26">
        <v>1</v>
      </c>
      <c r="Q157" s="35" t="s">
        <v>4328</v>
      </c>
      <c r="R157" s="66">
        <v>652213.93826600001</v>
      </c>
      <c r="S157" s="63">
        <v>5772998.9339399999</v>
      </c>
      <c r="T157" s="26" t="s">
        <v>3316</v>
      </c>
      <c r="U157" s="64" t="s">
        <v>3262</v>
      </c>
      <c r="V157" s="64" t="s">
        <v>3263</v>
      </c>
      <c r="W157" s="64" t="s">
        <v>3258</v>
      </c>
      <c r="X157" s="64" t="s">
        <v>5614</v>
      </c>
      <c r="Y157" s="64"/>
      <c r="Z157" s="64"/>
      <c r="AA157" s="64"/>
      <c r="AB157" s="26"/>
      <c r="AC157" s="26"/>
      <c r="AD157" s="26"/>
      <c r="AE157" s="26"/>
      <c r="AF157" s="26"/>
      <c r="AG157" s="64" t="s">
        <v>3264</v>
      </c>
      <c r="AH157" s="64" t="s">
        <v>3261</v>
      </c>
      <c r="AI157" s="64" t="s">
        <v>3269</v>
      </c>
      <c r="AJ157" s="64" t="s">
        <v>3270</v>
      </c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</row>
    <row r="158" spans="1:54" s="41" customFormat="1" ht="53.4" x14ac:dyDescent="0.3">
      <c r="A158" s="26" t="s">
        <v>736</v>
      </c>
      <c r="B158" s="62">
        <v>0.05</v>
      </c>
      <c r="C158" s="26">
        <v>27</v>
      </c>
      <c r="D158" s="26">
        <v>1</v>
      </c>
      <c r="E158" s="26" t="s">
        <v>737</v>
      </c>
      <c r="F158" s="26" t="s">
        <v>2004</v>
      </c>
      <c r="G158" s="26" t="s">
        <v>5</v>
      </c>
      <c r="H158" s="26" t="str">
        <f t="shared" si="4"/>
        <v>Box27_Moist1 [%]</v>
      </c>
      <c r="I158" s="31" t="s">
        <v>3958</v>
      </c>
      <c r="J158" s="46" t="s">
        <v>5140</v>
      </c>
      <c r="K158" s="26">
        <v>5</v>
      </c>
      <c r="L158" s="26">
        <v>60</v>
      </c>
      <c r="M158" s="26" t="s">
        <v>738</v>
      </c>
      <c r="N158" s="38">
        <v>41711.474537037036</v>
      </c>
      <c r="O158" s="38"/>
      <c r="P158" s="26"/>
      <c r="Q158" s="35" t="s">
        <v>739</v>
      </c>
      <c r="R158" s="63">
        <v>652242.08078099997</v>
      </c>
      <c r="S158" s="63">
        <v>5773033.0369499996</v>
      </c>
      <c r="T158" s="26" t="s">
        <v>3316</v>
      </c>
      <c r="U158" s="64" t="s">
        <v>3262</v>
      </c>
      <c r="V158" s="64" t="s">
        <v>3263</v>
      </c>
      <c r="W158" s="64" t="s">
        <v>3258</v>
      </c>
      <c r="X158" s="64" t="s">
        <v>5614</v>
      </c>
      <c r="Y158" s="64"/>
      <c r="Z158" s="64"/>
      <c r="AA158" s="64"/>
      <c r="AB158" s="26"/>
      <c r="AC158" s="26"/>
      <c r="AD158" s="26"/>
      <c r="AE158" s="26"/>
      <c r="AF158" s="26"/>
      <c r="AG158" s="64" t="s">
        <v>3264</v>
      </c>
      <c r="AH158" s="64" t="s">
        <v>3261</v>
      </c>
      <c r="AI158" s="64" t="s">
        <v>3269</v>
      </c>
      <c r="AJ158" s="64" t="s">
        <v>3270</v>
      </c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</row>
    <row r="159" spans="1:54" s="41" customFormat="1" ht="53.4" x14ac:dyDescent="0.3">
      <c r="A159" s="26" t="s">
        <v>740</v>
      </c>
      <c r="B159" s="62">
        <v>0.1</v>
      </c>
      <c r="C159" s="26">
        <v>27</v>
      </c>
      <c r="D159" s="26">
        <v>2</v>
      </c>
      <c r="E159" s="26" t="s">
        <v>741</v>
      </c>
      <c r="F159" s="26" t="s">
        <v>2005</v>
      </c>
      <c r="G159" s="26" t="s">
        <v>5</v>
      </c>
      <c r="H159" s="26" t="str">
        <f t="shared" si="4"/>
        <v>Box27_Moist2 [%]</v>
      </c>
      <c r="I159" s="31" t="s">
        <v>3959</v>
      </c>
      <c r="J159" s="46" t="s">
        <v>5140</v>
      </c>
      <c r="K159" s="26">
        <v>5</v>
      </c>
      <c r="L159" s="26">
        <v>60</v>
      </c>
      <c r="M159" s="26" t="s">
        <v>738</v>
      </c>
      <c r="N159" s="38">
        <v>41711.474537037036</v>
      </c>
      <c r="O159" s="38"/>
      <c r="P159" s="26"/>
      <c r="Q159" s="35" t="s">
        <v>739</v>
      </c>
      <c r="R159" s="63">
        <v>652242.08078099997</v>
      </c>
      <c r="S159" s="63">
        <v>5773033.0369499996</v>
      </c>
      <c r="T159" s="26" t="s">
        <v>3316</v>
      </c>
      <c r="U159" s="64" t="s">
        <v>3262</v>
      </c>
      <c r="V159" s="64" t="s">
        <v>3263</v>
      </c>
      <c r="W159" s="64" t="s">
        <v>3258</v>
      </c>
      <c r="X159" s="64" t="s">
        <v>5614</v>
      </c>
      <c r="Y159" s="64"/>
      <c r="Z159" s="64"/>
      <c r="AA159" s="64"/>
      <c r="AB159" s="26"/>
      <c r="AC159" s="26"/>
      <c r="AD159" s="26"/>
      <c r="AE159" s="26"/>
      <c r="AF159" s="26"/>
      <c r="AG159" s="64" t="s">
        <v>3264</v>
      </c>
      <c r="AH159" s="64" t="s">
        <v>3261</v>
      </c>
      <c r="AI159" s="64" t="s">
        <v>3269</v>
      </c>
      <c r="AJ159" s="64" t="s">
        <v>3270</v>
      </c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</row>
    <row r="160" spans="1:54" s="41" customFormat="1" ht="53.4" x14ac:dyDescent="0.3">
      <c r="A160" s="26" t="s">
        <v>742</v>
      </c>
      <c r="B160" s="62">
        <v>0.2</v>
      </c>
      <c r="C160" s="26">
        <v>27</v>
      </c>
      <c r="D160" s="26">
        <v>3</v>
      </c>
      <c r="E160" s="26" t="s">
        <v>743</v>
      </c>
      <c r="F160" s="26" t="s">
        <v>2006</v>
      </c>
      <c r="G160" s="26" t="s">
        <v>5</v>
      </c>
      <c r="H160" s="26" t="str">
        <f t="shared" si="4"/>
        <v>Box27_Moist3 [%]</v>
      </c>
      <c r="I160" s="31" t="s">
        <v>3960</v>
      </c>
      <c r="J160" s="46" t="s">
        <v>5140</v>
      </c>
      <c r="K160" s="26">
        <v>5</v>
      </c>
      <c r="L160" s="26">
        <v>60</v>
      </c>
      <c r="M160" s="26" t="s">
        <v>738</v>
      </c>
      <c r="N160" s="38">
        <v>41711.474537037036</v>
      </c>
      <c r="O160" s="38"/>
      <c r="P160" s="26"/>
      <c r="Q160" s="35" t="s">
        <v>739</v>
      </c>
      <c r="R160" s="63">
        <v>652242.08078099997</v>
      </c>
      <c r="S160" s="63">
        <v>5773033.0369499996</v>
      </c>
      <c r="T160" s="26" t="s">
        <v>3316</v>
      </c>
      <c r="U160" s="64" t="s">
        <v>3262</v>
      </c>
      <c r="V160" s="64" t="s">
        <v>3263</v>
      </c>
      <c r="W160" s="64" t="s">
        <v>3258</v>
      </c>
      <c r="X160" s="64" t="s">
        <v>5614</v>
      </c>
      <c r="Y160" s="64"/>
      <c r="Z160" s="64"/>
      <c r="AA160" s="64"/>
      <c r="AB160" s="26"/>
      <c r="AC160" s="26"/>
      <c r="AD160" s="26"/>
      <c r="AE160" s="26"/>
      <c r="AF160" s="26"/>
      <c r="AG160" s="64" t="s">
        <v>3264</v>
      </c>
      <c r="AH160" s="64" t="s">
        <v>3261</v>
      </c>
      <c r="AI160" s="64" t="s">
        <v>3269</v>
      </c>
      <c r="AJ160" s="64" t="s">
        <v>3270</v>
      </c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</row>
    <row r="161" spans="1:54" s="41" customFormat="1" ht="53.4" x14ac:dyDescent="0.3">
      <c r="A161" s="26" t="s">
        <v>744</v>
      </c>
      <c r="B161" s="62">
        <v>0.30000000000000004</v>
      </c>
      <c r="C161" s="26">
        <v>27</v>
      </c>
      <c r="D161" s="26">
        <v>4</v>
      </c>
      <c r="E161" s="26" t="s">
        <v>745</v>
      </c>
      <c r="F161" s="26" t="s">
        <v>2007</v>
      </c>
      <c r="G161" s="26" t="s">
        <v>5</v>
      </c>
      <c r="H161" s="26" t="str">
        <f t="shared" si="4"/>
        <v>Box27_Moist4 [%]</v>
      </c>
      <c r="I161" s="31" t="s">
        <v>3961</v>
      </c>
      <c r="J161" s="46" t="s">
        <v>5140</v>
      </c>
      <c r="K161" s="26">
        <v>5</v>
      </c>
      <c r="L161" s="26">
        <v>60</v>
      </c>
      <c r="M161" s="26" t="s">
        <v>738</v>
      </c>
      <c r="N161" s="38">
        <v>41711.474537037036</v>
      </c>
      <c r="O161" s="38"/>
      <c r="P161" s="26"/>
      <c r="Q161" s="35" t="s">
        <v>739</v>
      </c>
      <c r="R161" s="63">
        <v>652242.08078099997</v>
      </c>
      <c r="S161" s="63">
        <v>5773033.0369499996</v>
      </c>
      <c r="T161" s="26" t="s">
        <v>3316</v>
      </c>
      <c r="U161" s="64" t="s">
        <v>3262</v>
      </c>
      <c r="V161" s="64" t="s">
        <v>3263</v>
      </c>
      <c r="W161" s="64" t="s">
        <v>3258</v>
      </c>
      <c r="X161" s="64" t="s">
        <v>5614</v>
      </c>
      <c r="Y161" s="64"/>
      <c r="Z161" s="64"/>
      <c r="AA161" s="64"/>
      <c r="AB161" s="26"/>
      <c r="AC161" s="26"/>
      <c r="AD161" s="26"/>
      <c r="AE161" s="26"/>
      <c r="AF161" s="26"/>
      <c r="AG161" s="64" t="s">
        <v>3264</v>
      </c>
      <c r="AH161" s="64" t="s">
        <v>3261</v>
      </c>
      <c r="AI161" s="64" t="s">
        <v>3269</v>
      </c>
      <c r="AJ161" s="64" t="s">
        <v>3270</v>
      </c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</row>
    <row r="162" spans="1:54" s="41" customFormat="1" ht="53.4" x14ac:dyDescent="0.3">
      <c r="A162" s="26" t="s">
        <v>746</v>
      </c>
      <c r="B162" s="62">
        <v>0.4</v>
      </c>
      <c r="C162" s="26">
        <v>27</v>
      </c>
      <c r="D162" s="26">
        <v>5</v>
      </c>
      <c r="E162" s="26" t="s">
        <v>747</v>
      </c>
      <c r="F162" s="26" t="s">
        <v>2008</v>
      </c>
      <c r="G162" s="26" t="s">
        <v>5</v>
      </c>
      <c r="H162" s="26" t="str">
        <f t="shared" si="4"/>
        <v>Box27_Moist5 [%]</v>
      </c>
      <c r="I162" s="31" t="s">
        <v>3962</v>
      </c>
      <c r="J162" s="46" t="s">
        <v>5140</v>
      </c>
      <c r="K162" s="26">
        <v>5</v>
      </c>
      <c r="L162" s="26">
        <v>60</v>
      </c>
      <c r="M162" s="26" t="s">
        <v>738</v>
      </c>
      <c r="N162" s="38">
        <v>41711.474537037036</v>
      </c>
      <c r="O162" s="38"/>
      <c r="P162" s="26"/>
      <c r="Q162" s="35" t="s">
        <v>739</v>
      </c>
      <c r="R162" s="63">
        <v>652242.08078099997</v>
      </c>
      <c r="S162" s="63">
        <v>5773033.0369499996</v>
      </c>
      <c r="T162" s="26" t="s">
        <v>3316</v>
      </c>
      <c r="U162" s="64" t="s">
        <v>3262</v>
      </c>
      <c r="V162" s="64" t="s">
        <v>3263</v>
      </c>
      <c r="W162" s="64" t="s">
        <v>3258</v>
      </c>
      <c r="X162" s="64" t="s">
        <v>5614</v>
      </c>
      <c r="Y162" s="64"/>
      <c r="Z162" s="64"/>
      <c r="AA162" s="64"/>
      <c r="AB162" s="26"/>
      <c r="AC162" s="26"/>
      <c r="AD162" s="26"/>
      <c r="AE162" s="26"/>
      <c r="AF162" s="26"/>
      <c r="AG162" s="64" t="s">
        <v>3264</v>
      </c>
      <c r="AH162" s="64" t="s">
        <v>3261</v>
      </c>
      <c r="AI162" s="64" t="s">
        <v>3269</v>
      </c>
      <c r="AJ162" s="64" t="s">
        <v>3270</v>
      </c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</row>
    <row r="163" spans="1:54" s="41" customFormat="1" ht="53.4" x14ac:dyDescent="0.3">
      <c r="A163" s="26" t="s">
        <v>748</v>
      </c>
      <c r="B163" s="62">
        <v>0.5</v>
      </c>
      <c r="C163" s="26">
        <v>27</v>
      </c>
      <c r="D163" s="26">
        <v>6</v>
      </c>
      <c r="E163" s="26" t="s">
        <v>749</v>
      </c>
      <c r="F163" s="26" t="s">
        <v>2009</v>
      </c>
      <c r="G163" s="26" t="s">
        <v>5</v>
      </c>
      <c r="H163" s="26" t="str">
        <f t="shared" si="4"/>
        <v>Box27_Moist6 [%]</v>
      </c>
      <c r="I163" s="31" t="s">
        <v>3963</v>
      </c>
      <c r="J163" s="46" t="s">
        <v>5140</v>
      </c>
      <c r="K163" s="26">
        <v>5</v>
      </c>
      <c r="L163" s="26">
        <v>60</v>
      </c>
      <c r="M163" s="26" t="s">
        <v>738</v>
      </c>
      <c r="N163" s="38">
        <v>41711.474537037036</v>
      </c>
      <c r="O163" s="38"/>
      <c r="P163" s="26"/>
      <c r="Q163" s="35" t="s">
        <v>739</v>
      </c>
      <c r="R163" s="63">
        <v>652242.08078099997</v>
      </c>
      <c r="S163" s="63">
        <v>5773033.0369499996</v>
      </c>
      <c r="T163" s="26" t="s">
        <v>3316</v>
      </c>
      <c r="U163" s="64" t="s">
        <v>3262</v>
      </c>
      <c r="V163" s="64" t="s">
        <v>3263</v>
      </c>
      <c r="W163" s="64" t="s">
        <v>3258</v>
      </c>
      <c r="X163" s="64" t="s">
        <v>5614</v>
      </c>
      <c r="Y163" s="64"/>
      <c r="Z163" s="64"/>
      <c r="AA163" s="64"/>
      <c r="AB163" s="26"/>
      <c r="AC163" s="26"/>
      <c r="AD163" s="26"/>
      <c r="AE163" s="26"/>
      <c r="AF163" s="26"/>
      <c r="AG163" s="64" t="s">
        <v>3264</v>
      </c>
      <c r="AH163" s="64" t="s">
        <v>3261</v>
      </c>
      <c r="AI163" s="64" t="s">
        <v>3269</v>
      </c>
      <c r="AJ163" s="64" t="s">
        <v>3270</v>
      </c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</row>
    <row r="164" spans="1:54" s="41" customFormat="1" ht="53.4" x14ac:dyDescent="0.3">
      <c r="A164" s="26" t="s">
        <v>750</v>
      </c>
      <c r="B164" s="62">
        <v>0.05</v>
      </c>
      <c r="C164" s="26">
        <v>28</v>
      </c>
      <c r="D164" s="26">
        <v>1</v>
      </c>
      <c r="E164" s="26" t="s">
        <v>3354</v>
      </c>
      <c r="F164" s="26" t="s">
        <v>2010</v>
      </c>
      <c r="G164" s="26" t="s">
        <v>5</v>
      </c>
      <c r="H164" s="26" t="str">
        <f t="shared" si="4"/>
        <v>Box28_Moist1 [%]</v>
      </c>
      <c r="I164" s="33" t="s">
        <v>3970</v>
      </c>
      <c r="J164" s="46" t="s">
        <v>5141</v>
      </c>
      <c r="K164" s="26">
        <v>5</v>
      </c>
      <c r="L164" s="26">
        <v>60</v>
      </c>
      <c r="M164" s="26" t="s">
        <v>3387</v>
      </c>
      <c r="N164" s="38">
        <v>41704.611817129633</v>
      </c>
      <c r="O164" s="38"/>
      <c r="P164" s="26"/>
      <c r="Q164" s="35" t="s">
        <v>752</v>
      </c>
      <c r="R164" s="63">
        <v>652195.87657299999</v>
      </c>
      <c r="S164" s="63">
        <v>5772995.24376</v>
      </c>
      <c r="T164" s="26" t="s">
        <v>3316</v>
      </c>
      <c r="U164" s="64" t="s">
        <v>3262</v>
      </c>
      <c r="V164" s="64" t="s">
        <v>3263</v>
      </c>
      <c r="W164" s="64" t="s">
        <v>3258</v>
      </c>
      <c r="X164" s="64" t="s">
        <v>5614</v>
      </c>
      <c r="Y164" s="64"/>
      <c r="Z164" s="64"/>
      <c r="AA164" s="64"/>
      <c r="AB164" s="26"/>
      <c r="AC164" s="26"/>
      <c r="AD164" s="26"/>
      <c r="AE164" s="26"/>
      <c r="AF164" s="26"/>
      <c r="AG164" s="64" t="s">
        <v>3264</v>
      </c>
      <c r="AH164" s="64" t="s">
        <v>3261</v>
      </c>
      <c r="AI164" s="64" t="s">
        <v>3269</v>
      </c>
      <c r="AJ164" s="64" t="s">
        <v>3270</v>
      </c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</row>
    <row r="165" spans="1:54" s="41" customFormat="1" ht="53.4" x14ac:dyDescent="0.3">
      <c r="A165" s="26" t="s">
        <v>753</v>
      </c>
      <c r="B165" s="62">
        <v>0.1</v>
      </c>
      <c r="C165" s="26">
        <v>28</v>
      </c>
      <c r="D165" s="26">
        <v>2</v>
      </c>
      <c r="E165" s="26" t="s">
        <v>3355</v>
      </c>
      <c r="F165" s="26" t="s">
        <v>2011</v>
      </c>
      <c r="G165" s="26" t="s">
        <v>5</v>
      </c>
      <c r="H165" s="26" t="str">
        <f t="shared" si="4"/>
        <v>Box28_Moist2 [%]</v>
      </c>
      <c r="I165" s="33" t="s">
        <v>3971</v>
      </c>
      <c r="J165" s="46" t="s">
        <v>5141</v>
      </c>
      <c r="K165" s="26">
        <v>5</v>
      </c>
      <c r="L165" s="26">
        <v>60</v>
      </c>
      <c r="M165" s="26" t="s">
        <v>3387</v>
      </c>
      <c r="N165" s="38">
        <v>41704.611817129633</v>
      </c>
      <c r="O165" s="38"/>
      <c r="P165" s="26"/>
      <c r="Q165" s="35" t="s">
        <v>752</v>
      </c>
      <c r="R165" s="63">
        <v>652195.87657299999</v>
      </c>
      <c r="S165" s="63">
        <v>5772995.24376</v>
      </c>
      <c r="T165" s="26" t="s">
        <v>3316</v>
      </c>
      <c r="U165" s="64" t="s">
        <v>3262</v>
      </c>
      <c r="V165" s="64" t="s">
        <v>3263</v>
      </c>
      <c r="W165" s="64" t="s">
        <v>3258</v>
      </c>
      <c r="X165" s="64" t="s">
        <v>5614</v>
      </c>
      <c r="Y165" s="64"/>
      <c r="Z165" s="64"/>
      <c r="AA165" s="64"/>
      <c r="AB165" s="26"/>
      <c r="AC165" s="26"/>
      <c r="AD165" s="26"/>
      <c r="AE165" s="26"/>
      <c r="AF165" s="26"/>
      <c r="AG165" s="64" t="s">
        <v>3264</v>
      </c>
      <c r="AH165" s="64" t="s">
        <v>3261</v>
      </c>
      <c r="AI165" s="64" t="s">
        <v>3269</v>
      </c>
      <c r="AJ165" s="64" t="s">
        <v>3270</v>
      </c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</row>
    <row r="166" spans="1:54" s="41" customFormat="1" ht="53.4" x14ac:dyDescent="0.3">
      <c r="A166" s="26" t="s">
        <v>754</v>
      </c>
      <c r="B166" s="62">
        <v>0.2</v>
      </c>
      <c r="C166" s="26">
        <v>28</v>
      </c>
      <c r="D166" s="26">
        <v>3</v>
      </c>
      <c r="E166" s="26" t="s">
        <v>3356</v>
      </c>
      <c r="F166" s="26" t="s">
        <v>2012</v>
      </c>
      <c r="G166" s="26" t="s">
        <v>5</v>
      </c>
      <c r="H166" s="26" t="str">
        <f t="shared" si="4"/>
        <v>Box28_Moist3 [%]</v>
      </c>
      <c r="I166" s="33" t="s">
        <v>3972</v>
      </c>
      <c r="J166" s="46" t="s">
        <v>5141</v>
      </c>
      <c r="K166" s="26">
        <v>5</v>
      </c>
      <c r="L166" s="26">
        <v>60</v>
      </c>
      <c r="M166" s="26" t="s">
        <v>3387</v>
      </c>
      <c r="N166" s="38">
        <v>41704.611817129633</v>
      </c>
      <c r="O166" s="38"/>
      <c r="P166" s="26"/>
      <c r="Q166" s="35" t="s">
        <v>755</v>
      </c>
      <c r="R166" s="63">
        <v>652195.87657299999</v>
      </c>
      <c r="S166" s="63">
        <v>5772995.24376</v>
      </c>
      <c r="T166" s="26" t="s">
        <v>3316</v>
      </c>
      <c r="U166" s="64" t="s">
        <v>3262</v>
      </c>
      <c r="V166" s="64" t="s">
        <v>3263</v>
      </c>
      <c r="W166" s="64" t="s">
        <v>3258</v>
      </c>
      <c r="X166" s="64" t="s">
        <v>5614</v>
      </c>
      <c r="Y166" s="64"/>
      <c r="Z166" s="64"/>
      <c r="AA166" s="64"/>
      <c r="AB166" s="26"/>
      <c r="AC166" s="26"/>
      <c r="AD166" s="26"/>
      <c r="AE166" s="26"/>
      <c r="AF166" s="26"/>
      <c r="AG166" s="64" t="s">
        <v>3264</v>
      </c>
      <c r="AH166" s="64" t="s">
        <v>3261</v>
      </c>
      <c r="AI166" s="64" t="s">
        <v>3269</v>
      </c>
      <c r="AJ166" s="64" t="s">
        <v>3270</v>
      </c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</row>
    <row r="167" spans="1:54" s="41" customFormat="1" ht="53.4" x14ac:dyDescent="0.3">
      <c r="A167" s="26" t="s">
        <v>756</v>
      </c>
      <c r="B167" s="62">
        <v>0.30000000000000004</v>
      </c>
      <c r="C167" s="26">
        <v>28</v>
      </c>
      <c r="D167" s="26">
        <v>4</v>
      </c>
      <c r="E167" s="26" t="s">
        <v>3357</v>
      </c>
      <c r="F167" s="26" t="s">
        <v>2013</v>
      </c>
      <c r="G167" s="26" t="s">
        <v>5</v>
      </c>
      <c r="H167" s="26" t="str">
        <f t="shared" ref="H167:H232" si="6">CONCATENATE(F167," [",G167,"]")</f>
        <v>Box28_Moist4 [%]</v>
      </c>
      <c r="I167" s="33" t="s">
        <v>3973</v>
      </c>
      <c r="J167" s="46" t="s">
        <v>5141</v>
      </c>
      <c r="K167" s="26">
        <v>5</v>
      </c>
      <c r="L167" s="26">
        <v>60</v>
      </c>
      <c r="M167" s="26" t="s">
        <v>3387</v>
      </c>
      <c r="N167" s="38">
        <v>41704.611817129633</v>
      </c>
      <c r="O167" s="38"/>
      <c r="P167" s="26"/>
      <c r="Q167" s="35" t="s">
        <v>752</v>
      </c>
      <c r="R167" s="63">
        <v>652195.87657299999</v>
      </c>
      <c r="S167" s="63">
        <v>5772995.24376</v>
      </c>
      <c r="T167" s="26" t="s">
        <v>3316</v>
      </c>
      <c r="U167" s="64" t="s">
        <v>3262</v>
      </c>
      <c r="V167" s="64" t="s">
        <v>3263</v>
      </c>
      <c r="W167" s="64" t="s">
        <v>3258</v>
      </c>
      <c r="X167" s="64" t="s">
        <v>5614</v>
      </c>
      <c r="Y167" s="64"/>
      <c r="Z167" s="64"/>
      <c r="AA167" s="64"/>
      <c r="AB167" s="26"/>
      <c r="AC167" s="26"/>
      <c r="AD167" s="26"/>
      <c r="AE167" s="26"/>
      <c r="AF167" s="26"/>
      <c r="AG167" s="64" t="s">
        <v>3264</v>
      </c>
      <c r="AH167" s="64" t="s">
        <v>3261</v>
      </c>
      <c r="AI167" s="64" t="s">
        <v>3269</v>
      </c>
      <c r="AJ167" s="64" t="s">
        <v>3270</v>
      </c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</row>
    <row r="168" spans="1:54" s="41" customFormat="1" ht="53.4" x14ac:dyDescent="0.3">
      <c r="A168" s="26" t="s">
        <v>757</v>
      </c>
      <c r="B168" s="62">
        <v>0.4</v>
      </c>
      <c r="C168" s="26">
        <v>28</v>
      </c>
      <c r="D168" s="26">
        <v>5</v>
      </c>
      <c r="E168" s="26" t="s">
        <v>3358</v>
      </c>
      <c r="F168" s="26" t="s">
        <v>2014</v>
      </c>
      <c r="G168" s="26" t="s">
        <v>5</v>
      </c>
      <c r="H168" s="26" t="str">
        <f t="shared" si="6"/>
        <v>Box28_Moist5 [%]</v>
      </c>
      <c r="I168" s="33" t="s">
        <v>3974</v>
      </c>
      <c r="J168" s="46" t="s">
        <v>5141</v>
      </c>
      <c r="K168" s="26">
        <v>5</v>
      </c>
      <c r="L168" s="26">
        <v>60</v>
      </c>
      <c r="M168" s="26" t="s">
        <v>3387</v>
      </c>
      <c r="N168" s="38">
        <v>41704.611817129633</v>
      </c>
      <c r="O168" s="38">
        <v>42089.157951388886</v>
      </c>
      <c r="P168" s="26"/>
      <c r="Q168" s="35" t="s">
        <v>3729</v>
      </c>
      <c r="R168" s="63">
        <v>652195.87657299999</v>
      </c>
      <c r="S168" s="63">
        <v>5772995.24376</v>
      </c>
      <c r="T168" s="26" t="s">
        <v>3316</v>
      </c>
      <c r="U168" s="64" t="s">
        <v>3262</v>
      </c>
      <c r="V168" s="64" t="s">
        <v>3263</v>
      </c>
      <c r="W168" s="64" t="s">
        <v>3258</v>
      </c>
      <c r="X168" s="64" t="s">
        <v>5614</v>
      </c>
      <c r="Y168" s="64"/>
      <c r="Z168" s="64"/>
      <c r="AA168" s="64"/>
      <c r="AB168" s="26"/>
      <c r="AC168" s="26"/>
      <c r="AD168" s="26"/>
      <c r="AE168" s="26"/>
      <c r="AF168" s="26"/>
      <c r="AG168" s="64" t="s">
        <v>3264</v>
      </c>
      <c r="AH168" s="64" t="s">
        <v>3261</v>
      </c>
      <c r="AI168" s="64" t="s">
        <v>3269</v>
      </c>
      <c r="AJ168" s="64" t="s">
        <v>3270</v>
      </c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</row>
    <row r="169" spans="1:54" s="41" customFormat="1" ht="53.4" x14ac:dyDescent="0.3">
      <c r="A169" s="26" t="s">
        <v>3731</v>
      </c>
      <c r="B169" s="62">
        <v>0.5</v>
      </c>
      <c r="C169" s="26">
        <v>28</v>
      </c>
      <c r="D169" s="26">
        <v>5</v>
      </c>
      <c r="E169" s="26" t="s">
        <v>3732</v>
      </c>
      <c r="F169" s="26" t="s">
        <v>2014</v>
      </c>
      <c r="G169" s="26" t="s">
        <v>5</v>
      </c>
      <c r="H169" s="26" t="str">
        <f t="shared" ref="H169" si="7">CONCATENATE(F169," [",G169,"]")</f>
        <v>Box28_Moist5 [%]</v>
      </c>
      <c r="I169" s="33" t="s">
        <v>3975</v>
      </c>
      <c r="J169" s="46" t="s">
        <v>5141</v>
      </c>
      <c r="K169" s="26">
        <v>5</v>
      </c>
      <c r="L169" s="26">
        <v>60</v>
      </c>
      <c r="M169" s="26" t="s">
        <v>3387</v>
      </c>
      <c r="N169" s="38">
        <v>42131.564733796295</v>
      </c>
      <c r="O169" s="38"/>
      <c r="P169" s="38"/>
      <c r="Q169" s="35" t="s">
        <v>3729</v>
      </c>
      <c r="R169" s="63">
        <v>652195.87657299999</v>
      </c>
      <c r="S169" s="63">
        <v>5772995.24376</v>
      </c>
      <c r="T169" s="26" t="s">
        <v>3316</v>
      </c>
      <c r="U169" s="64" t="s">
        <v>3262</v>
      </c>
      <c r="V169" s="64" t="s">
        <v>3263</v>
      </c>
      <c r="W169" s="64" t="s">
        <v>3258</v>
      </c>
      <c r="X169" s="64" t="s">
        <v>5614</v>
      </c>
      <c r="Y169" s="64"/>
      <c r="Z169" s="64"/>
      <c r="AA169" s="64"/>
      <c r="AB169" s="26"/>
      <c r="AC169" s="26"/>
      <c r="AD169" s="26"/>
      <c r="AE169" s="26"/>
      <c r="AF169" s="26"/>
      <c r="AG169" s="64" t="s">
        <v>3264</v>
      </c>
      <c r="AH169" s="64" t="s">
        <v>3261</v>
      </c>
      <c r="AI169" s="64" t="s">
        <v>3269</v>
      </c>
      <c r="AJ169" s="64" t="s">
        <v>3270</v>
      </c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</row>
    <row r="170" spans="1:54" s="41" customFormat="1" ht="53.4" x14ac:dyDescent="0.3">
      <c r="A170" s="26" t="s">
        <v>3730</v>
      </c>
      <c r="B170" s="62">
        <v>0.4</v>
      </c>
      <c r="C170" s="26">
        <v>28</v>
      </c>
      <c r="D170" s="26">
        <v>6</v>
      </c>
      <c r="E170" s="26" t="s">
        <v>3728</v>
      </c>
      <c r="F170" s="26" t="s">
        <v>2015</v>
      </c>
      <c r="G170" s="26" t="s">
        <v>5</v>
      </c>
      <c r="H170" s="26" t="str">
        <f t="shared" ref="H170" si="8">CONCATENATE(F170," [",G170,"]")</f>
        <v>Box28_Moist6 [%]</v>
      </c>
      <c r="I170" s="33" t="s">
        <v>3976</v>
      </c>
      <c r="J170" s="46" t="s">
        <v>5141</v>
      </c>
      <c r="K170" s="26">
        <v>5</v>
      </c>
      <c r="L170" s="26">
        <v>60</v>
      </c>
      <c r="M170" s="26" t="s">
        <v>3387</v>
      </c>
      <c r="N170" s="38">
        <v>42131.564733796295</v>
      </c>
      <c r="O170" s="38"/>
      <c r="P170" s="26"/>
      <c r="Q170" s="35" t="s">
        <v>3729</v>
      </c>
      <c r="R170" s="63">
        <v>652195.87657299999</v>
      </c>
      <c r="S170" s="63">
        <v>5772995.24376</v>
      </c>
      <c r="T170" s="26" t="s">
        <v>3316</v>
      </c>
      <c r="U170" s="64" t="s">
        <v>3262</v>
      </c>
      <c r="V170" s="64" t="s">
        <v>3263</v>
      </c>
      <c r="W170" s="64" t="s">
        <v>3258</v>
      </c>
      <c r="X170" s="64" t="s">
        <v>5614</v>
      </c>
      <c r="Y170" s="64"/>
      <c r="Z170" s="64"/>
      <c r="AA170" s="64"/>
      <c r="AB170" s="26"/>
      <c r="AC170" s="26"/>
      <c r="AD170" s="26"/>
      <c r="AE170" s="26"/>
      <c r="AF170" s="26"/>
      <c r="AG170" s="64" t="s">
        <v>3264</v>
      </c>
      <c r="AH170" s="64" t="s">
        <v>3261</v>
      </c>
      <c r="AI170" s="64" t="s">
        <v>3269</v>
      </c>
      <c r="AJ170" s="64" t="s">
        <v>3270</v>
      </c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</row>
    <row r="171" spans="1:54" s="43" customFormat="1" ht="53.4" x14ac:dyDescent="0.3">
      <c r="A171" s="67" t="s">
        <v>758</v>
      </c>
      <c r="B171" s="68">
        <v>0.5</v>
      </c>
      <c r="C171" s="67">
        <v>28</v>
      </c>
      <c r="D171" s="67">
        <v>6</v>
      </c>
      <c r="E171" s="67" t="s">
        <v>3359</v>
      </c>
      <c r="F171" s="67" t="s">
        <v>2015</v>
      </c>
      <c r="G171" s="67" t="s">
        <v>5</v>
      </c>
      <c r="H171" s="67" t="str">
        <f t="shared" si="6"/>
        <v>Box28_Moist6 [%]</v>
      </c>
      <c r="I171" s="32" t="s">
        <v>3977</v>
      </c>
      <c r="J171" s="46" t="s">
        <v>5141</v>
      </c>
      <c r="K171" s="67">
        <v>5</v>
      </c>
      <c r="L171" s="67">
        <v>60</v>
      </c>
      <c r="M171" s="67" t="s">
        <v>3387</v>
      </c>
      <c r="N171" s="69">
        <v>41704.611817129633</v>
      </c>
      <c r="O171" s="69">
        <v>42089.157951388886</v>
      </c>
      <c r="P171" s="67"/>
      <c r="Q171" s="70" t="s">
        <v>752</v>
      </c>
      <c r="R171" s="71">
        <v>652195.87657299999</v>
      </c>
      <c r="S171" s="71">
        <v>5772995.24376</v>
      </c>
      <c r="T171" s="67" t="s">
        <v>3316</v>
      </c>
      <c r="U171" s="72" t="s">
        <v>3262</v>
      </c>
      <c r="V171" s="72" t="s">
        <v>3263</v>
      </c>
      <c r="W171" s="72" t="s">
        <v>3258</v>
      </c>
      <c r="X171" s="64" t="s">
        <v>5614</v>
      </c>
      <c r="Y171" s="64"/>
      <c r="Z171" s="72"/>
      <c r="AA171" s="72"/>
      <c r="AB171" s="67"/>
      <c r="AC171" s="67"/>
      <c r="AD171" s="67"/>
      <c r="AE171" s="67"/>
      <c r="AF171" s="67"/>
      <c r="AG171" s="72" t="s">
        <v>3264</v>
      </c>
      <c r="AH171" s="72" t="s">
        <v>3261</v>
      </c>
      <c r="AI171" s="72" t="s">
        <v>3269</v>
      </c>
      <c r="AJ171" s="72" t="s">
        <v>3270</v>
      </c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</row>
    <row r="172" spans="1:54" s="44" customFormat="1" ht="53.4" x14ac:dyDescent="0.3">
      <c r="A172" s="73" t="s">
        <v>759</v>
      </c>
      <c r="B172" s="74">
        <v>0.1</v>
      </c>
      <c r="C172" s="73">
        <v>29</v>
      </c>
      <c r="D172" s="73">
        <v>1</v>
      </c>
      <c r="E172" s="73" t="s">
        <v>3360</v>
      </c>
      <c r="F172" s="73" t="s">
        <v>2016</v>
      </c>
      <c r="G172" s="73" t="s">
        <v>5</v>
      </c>
      <c r="H172" s="73" t="str">
        <f t="shared" si="6"/>
        <v>Box29_Moist1 [%]</v>
      </c>
      <c r="I172" s="31" t="s">
        <v>3986</v>
      </c>
      <c r="J172" s="46" t="s">
        <v>5142</v>
      </c>
      <c r="K172" s="73">
        <v>5</v>
      </c>
      <c r="L172" s="73">
        <v>60</v>
      </c>
      <c r="M172" s="73" t="s">
        <v>3386</v>
      </c>
      <c r="N172" s="75">
        <v>41620.534120370372</v>
      </c>
      <c r="O172" s="75"/>
      <c r="P172" s="73"/>
      <c r="Q172" s="76" t="s">
        <v>761</v>
      </c>
      <c r="R172" s="77">
        <v>652203.74230100005</v>
      </c>
      <c r="S172" s="77">
        <v>5772982.1432699999</v>
      </c>
      <c r="T172" s="73" t="s">
        <v>3316</v>
      </c>
      <c r="U172" s="78" t="s">
        <v>3262</v>
      </c>
      <c r="V172" s="78" t="s">
        <v>3263</v>
      </c>
      <c r="W172" s="78" t="s">
        <v>3258</v>
      </c>
      <c r="X172" s="64" t="s">
        <v>5614</v>
      </c>
      <c r="Y172" s="64"/>
      <c r="Z172" s="78"/>
      <c r="AA172" s="78"/>
      <c r="AB172" s="73"/>
      <c r="AC172" s="73"/>
      <c r="AD172" s="73"/>
      <c r="AE172" s="73"/>
      <c r="AF172" s="73"/>
      <c r="AG172" s="78" t="s">
        <v>3264</v>
      </c>
      <c r="AH172" s="78" t="s">
        <v>3261</v>
      </c>
      <c r="AI172" s="78" t="s">
        <v>3269</v>
      </c>
      <c r="AJ172" s="78" t="s">
        <v>3270</v>
      </c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</row>
    <row r="173" spans="1:54" s="41" customFormat="1" ht="53.4" x14ac:dyDescent="0.3">
      <c r="A173" s="26" t="s">
        <v>762</v>
      </c>
      <c r="B173" s="62">
        <v>0.2</v>
      </c>
      <c r="C173" s="26">
        <v>29</v>
      </c>
      <c r="D173" s="26">
        <v>2</v>
      </c>
      <c r="E173" s="26" t="s">
        <v>3361</v>
      </c>
      <c r="F173" s="26" t="s">
        <v>2017</v>
      </c>
      <c r="G173" s="26" t="s">
        <v>5</v>
      </c>
      <c r="H173" s="26" t="str">
        <f t="shared" si="6"/>
        <v>Box29_Moist2 [%]</v>
      </c>
      <c r="I173" s="31" t="s">
        <v>3987</v>
      </c>
      <c r="J173" s="46" t="s">
        <v>5142</v>
      </c>
      <c r="K173" s="26">
        <v>5</v>
      </c>
      <c r="L173" s="26">
        <v>60</v>
      </c>
      <c r="M173" s="26" t="s">
        <v>3386</v>
      </c>
      <c r="N173" s="38">
        <v>41620.534120370372</v>
      </c>
      <c r="O173" s="38"/>
      <c r="P173" s="26"/>
      <c r="Q173" s="35" t="s">
        <v>761</v>
      </c>
      <c r="R173" s="63">
        <v>652203.74230100005</v>
      </c>
      <c r="S173" s="63">
        <v>5772982.1432699999</v>
      </c>
      <c r="T173" s="26" t="s">
        <v>3316</v>
      </c>
      <c r="U173" s="64" t="s">
        <v>3262</v>
      </c>
      <c r="V173" s="64" t="s">
        <v>3263</v>
      </c>
      <c r="W173" s="64" t="s">
        <v>3258</v>
      </c>
      <c r="X173" s="64" t="s">
        <v>5614</v>
      </c>
      <c r="Y173" s="64"/>
      <c r="Z173" s="64"/>
      <c r="AA173" s="64"/>
      <c r="AB173" s="26"/>
      <c r="AC173" s="26"/>
      <c r="AD173" s="26"/>
      <c r="AE173" s="26"/>
      <c r="AF173" s="26"/>
      <c r="AG173" s="64" t="s">
        <v>3264</v>
      </c>
      <c r="AH173" s="64" t="s">
        <v>3261</v>
      </c>
      <c r="AI173" s="64" t="s">
        <v>3269</v>
      </c>
      <c r="AJ173" s="64" t="s">
        <v>3270</v>
      </c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</row>
    <row r="174" spans="1:54" s="41" customFormat="1" ht="53.4" x14ac:dyDescent="0.3">
      <c r="A174" s="26" t="s">
        <v>763</v>
      </c>
      <c r="B174" s="62">
        <v>0.30000000000000004</v>
      </c>
      <c r="C174" s="26">
        <v>29</v>
      </c>
      <c r="D174" s="26">
        <v>3</v>
      </c>
      <c r="E174" s="26" t="s">
        <v>3362</v>
      </c>
      <c r="F174" s="26" t="s">
        <v>2018</v>
      </c>
      <c r="G174" s="26" t="s">
        <v>5</v>
      </c>
      <c r="H174" s="26" t="str">
        <f t="shared" si="6"/>
        <v>Box29_Moist3 [%]</v>
      </c>
      <c r="I174" s="31" t="s">
        <v>3988</v>
      </c>
      <c r="J174" s="46" t="s">
        <v>5142</v>
      </c>
      <c r="K174" s="26">
        <v>5</v>
      </c>
      <c r="L174" s="26">
        <v>60</v>
      </c>
      <c r="M174" s="26" t="s">
        <v>3386</v>
      </c>
      <c r="N174" s="38">
        <v>41620.534120370372</v>
      </c>
      <c r="O174" s="38"/>
      <c r="P174" s="26"/>
      <c r="Q174" s="35" t="s">
        <v>761</v>
      </c>
      <c r="R174" s="63">
        <v>652203.74230100005</v>
      </c>
      <c r="S174" s="63">
        <v>5772982.1432699999</v>
      </c>
      <c r="T174" s="26" t="s">
        <v>3316</v>
      </c>
      <c r="U174" s="64" t="s">
        <v>3262</v>
      </c>
      <c r="V174" s="64" t="s">
        <v>3263</v>
      </c>
      <c r="W174" s="64" t="s">
        <v>3258</v>
      </c>
      <c r="X174" s="64" t="s">
        <v>5614</v>
      </c>
      <c r="Y174" s="64"/>
      <c r="Z174" s="64"/>
      <c r="AA174" s="64"/>
      <c r="AB174" s="26"/>
      <c r="AC174" s="26"/>
      <c r="AD174" s="26"/>
      <c r="AE174" s="26"/>
      <c r="AF174" s="26"/>
      <c r="AG174" s="64" t="s">
        <v>3264</v>
      </c>
      <c r="AH174" s="64" t="s">
        <v>3261</v>
      </c>
      <c r="AI174" s="64" t="s">
        <v>3269</v>
      </c>
      <c r="AJ174" s="64" t="s">
        <v>3270</v>
      </c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</row>
    <row r="175" spans="1:54" s="41" customFormat="1" ht="53.4" x14ac:dyDescent="0.3">
      <c r="A175" s="26" t="s">
        <v>764</v>
      </c>
      <c r="B175" s="62">
        <v>0.4</v>
      </c>
      <c r="C175" s="26">
        <v>29</v>
      </c>
      <c r="D175" s="26">
        <v>4</v>
      </c>
      <c r="E175" s="26" t="s">
        <v>3363</v>
      </c>
      <c r="F175" s="26" t="s">
        <v>2019</v>
      </c>
      <c r="G175" s="26" t="s">
        <v>5</v>
      </c>
      <c r="H175" s="26" t="str">
        <f t="shared" si="6"/>
        <v>Box29_Moist4 [%]</v>
      </c>
      <c r="I175" s="31" t="s">
        <v>3989</v>
      </c>
      <c r="J175" s="46" t="s">
        <v>5142</v>
      </c>
      <c r="K175" s="26">
        <v>5</v>
      </c>
      <c r="L175" s="26">
        <v>60</v>
      </c>
      <c r="M175" s="26" t="s">
        <v>3386</v>
      </c>
      <c r="N175" s="38">
        <v>41620.534120370372</v>
      </c>
      <c r="O175" s="38"/>
      <c r="P175" s="26"/>
      <c r="Q175" s="35" t="s">
        <v>761</v>
      </c>
      <c r="R175" s="63">
        <v>652203.74230100005</v>
      </c>
      <c r="S175" s="63">
        <v>5772982.1432699999</v>
      </c>
      <c r="T175" s="26" t="s">
        <v>3316</v>
      </c>
      <c r="U175" s="64" t="s">
        <v>3262</v>
      </c>
      <c r="V175" s="64" t="s">
        <v>3263</v>
      </c>
      <c r="W175" s="64" t="s">
        <v>3258</v>
      </c>
      <c r="X175" s="64" t="s">
        <v>5614</v>
      </c>
      <c r="Y175" s="64"/>
      <c r="Z175" s="64"/>
      <c r="AA175" s="64"/>
      <c r="AB175" s="26"/>
      <c r="AC175" s="26"/>
      <c r="AD175" s="26"/>
      <c r="AE175" s="26"/>
      <c r="AF175" s="26"/>
      <c r="AG175" s="64" t="s">
        <v>3264</v>
      </c>
      <c r="AH175" s="64" t="s">
        <v>3261</v>
      </c>
      <c r="AI175" s="64" t="s">
        <v>3269</v>
      </c>
      <c r="AJ175" s="64" t="s">
        <v>3270</v>
      </c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</row>
    <row r="176" spans="1:54" s="41" customFormat="1" ht="53.4" x14ac:dyDescent="0.3">
      <c r="A176" s="26" t="s">
        <v>765</v>
      </c>
      <c r="B176" s="62">
        <v>0.5</v>
      </c>
      <c r="C176" s="26">
        <v>29</v>
      </c>
      <c r="D176" s="26">
        <v>5</v>
      </c>
      <c r="E176" s="26" t="s">
        <v>3364</v>
      </c>
      <c r="F176" s="26" t="s">
        <v>2020</v>
      </c>
      <c r="G176" s="26" t="s">
        <v>5</v>
      </c>
      <c r="H176" s="26" t="str">
        <f t="shared" si="6"/>
        <v>Box29_Moist5 [%]</v>
      </c>
      <c r="I176" s="31" t="s">
        <v>3990</v>
      </c>
      <c r="J176" s="46" t="s">
        <v>5142</v>
      </c>
      <c r="K176" s="26">
        <v>5</v>
      </c>
      <c r="L176" s="26">
        <v>60</v>
      </c>
      <c r="M176" s="26" t="s">
        <v>3386</v>
      </c>
      <c r="N176" s="38">
        <v>41620.534120370372</v>
      </c>
      <c r="O176" s="38"/>
      <c r="P176" s="26"/>
      <c r="Q176" s="35" t="s">
        <v>761</v>
      </c>
      <c r="R176" s="63">
        <v>652203.74230100005</v>
      </c>
      <c r="S176" s="63">
        <v>5772982.1432699999</v>
      </c>
      <c r="T176" s="26" t="s">
        <v>3316</v>
      </c>
      <c r="U176" s="64" t="s">
        <v>3262</v>
      </c>
      <c r="V176" s="64" t="s">
        <v>3263</v>
      </c>
      <c r="W176" s="64" t="s">
        <v>3258</v>
      </c>
      <c r="X176" s="64" t="s">
        <v>5614</v>
      </c>
      <c r="Y176" s="64"/>
      <c r="Z176" s="64"/>
      <c r="AA176" s="64"/>
      <c r="AB176" s="26"/>
      <c r="AC176" s="26"/>
      <c r="AD176" s="26"/>
      <c r="AE176" s="26"/>
      <c r="AF176" s="26"/>
      <c r="AG176" s="64" t="s">
        <v>3264</v>
      </c>
      <c r="AH176" s="64" t="s">
        <v>3261</v>
      </c>
      <c r="AI176" s="64" t="s">
        <v>3269</v>
      </c>
      <c r="AJ176" s="64" t="s">
        <v>3270</v>
      </c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</row>
    <row r="177" spans="1:54" s="41" customFormat="1" ht="53.4" x14ac:dyDescent="0.3">
      <c r="A177" s="26" t="s">
        <v>766</v>
      </c>
      <c r="B177" s="62">
        <v>0.60000000000000009</v>
      </c>
      <c r="C177" s="26">
        <v>29</v>
      </c>
      <c r="D177" s="26">
        <v>6</v>
      </c>
      <c r="E177" s="26" t="s">
        <v>3365</v>
      </c>
      <c r="F177" s="26" t="s">
        <v>2021</v>
      </c>
      <c r="G177" s="26" t="s">
        <v>5</v>
      </c>
      <c r="H177" s="26" t="str">
        <f t="shared" si="6"/>
        <v>Box29_Moist6 [%]</v>
      </c>
      <c r="I177" s="31" t="s">
        <v>3991</v>
      </c>
      <c r="J177" s="46" t="s">
        <v>5142</v>
      </c>
      <c r="K177" s="26">
        <v>5</v>
      </c>
      <c r="L177" s="26">
        <v>60</v>
      </c>
      <c r="M177" s="26" t="s">
        <v>3386</v>
      </c>
      <c r="N177" s="38">
        <v>41620.534120370372</v>
      </c>
      <c r="O177" s="38"/>
      <c r="P177" s="26"/>
      <c r="Q177" s="35" t="s">
        <v>761</v>
      </c>
      <c r="R177" s="63">
        <v>652203.74230100005</v>
      </c>
      <c r="S177" s="63">
        <v>5772982.1432699999</v>
      </c>
      <c r="T177" s="26" t="s">
        <v>3316</v>
      </c>
      <c r="U177" s="64" t="s">
        <v>3262</v>
      </c>
      <c r="V177" s="64" t="s">
        <v>3263</v>
      </c>
      <c r="W177" s="64" t="s">
        <v>3258</v>
      </c>
      <c r="X177" s="64" t="s">
        <v>5614</v>
      </c>
      <c r="Y177" s="64"/>
      <c r="Z177" s="64"/>
      <c r="AA177" s="64"/>
      <c r="AB177" s="26"/>
      <c r="AC177" s="26"/>
      <c r="AD177" s="26"/>
      <c r="AE177" s="26"/>
      <c r="AF177" s="26"/>
      <c r="AG177" s="64" t="s">
        <v>3264</v>
      </c>
      <c r="AH177" s="64" t="s">
        <v>3261</v>
      </c>
      <c r="AI177" s="64" t="s">
        <v>3269</v>
      </c>
      <c r="AJ177" s="64" t="s">
        <v>3270</v>
      </c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</row>
    <row r="178" spans="1:54" s="41" customFormat="1" ht="53.4" x14ac:dyDescent="0.3">
      <c r="A178" s="26" t="s">
        <v>767</v>
      </c>
      <c r="B178" s="62">
        <v>0.1</v>
      </c>
      <c r="C178" s="26">
        <v>30</v>
      </c>
      <c r="D178" s="26">
        <v>1</v>
      </c>
      <c r="E178" s="26" t="s">
        <v>768</v>
      </c>
      <c r="F178" s="26" t="s">
        <v>2022</v>
      </c>
      <c r="G178" s="26" t="s">
        <v>5</v>
      </c>
      <c r="H178" s="26" t="str">
        <f t="shared" si="6"/>
        <v>Box30_Moist1 [%]</v>
      </c>
      <c r="I178" s="31" t="s">
        <v>4142</v>
      </c>
      <c r="J178" s="46" t="s">
        <v>5143</v>
      </c>
      <c r="K178" s="26">
        <v>5</v>
      </c>
      <c r="L178" s="26">
        <v>60</v>
      </c>
      <c r="M178" s="26" t="s">
        <v>769</v>
      </c>
      <c r="N178" s="38">
        <v>41620.513622685183</v>
      </c>
      <c r="O178" s="38">
        <v>42421.25072916667</v>
      </c>
      <c r="P178" s="26"/>
      <c r="Q178" s="35" t="s">
        <v>770</v>
      </c>
      <c r="R178" s="63">
        <v>652201.90421299997</v>
      </c>
      <c r="S178" s="63">
        <v>5773019.0169700002</v>
      </c>
      <c r="T178" s="26" t="s">
        <v>3316</v>
      </c>
      <c r="U178" s="64" t="s">
        <v>3262</v>
      </c>
      <c r="V178" s="64" t="s">
        <v>3263</v>
      </c>
      <c r="W178" s="64" t="s">
        <v>3258</v>
      </c>
      <c r="X178" s="64" t="s">
        <v>5614</v>
      </c>
      <c r="Y178" s="64"/>
      <c r="Z178" s="64"/>
      <c r="AA178" s="64"/>
      <c r="AB178" s="26"/>
      <c r="AC178" s="26"/>
      <c r="AD178" s="26"/>
      <c r="AE178" s="26"/>
      <c r="AF178" s="26"/>
      <c r="AG178" s="64" t="s">
        <v>3264</v>
      </c>
      <c r="AH178" s="64" t="s">
        <v>3261</v>
      </c>
      <c r="AI178" s="64" t="s">
        <v>3269</v>
      </c>
      <c r="AJ178" s="64" t="s">
        <v>3270</v>
      </c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</row>
    <row r="179" spans="1:54" s="41" customFormat="1" ht="53.4" x14ac:dyDescent="0.3">
      <c r="A179" s="26" t="s">
        <v>771</v>
      </c>
      <c r="B179" s="62">
        <v>0.2</v>
      </c>
      <c r="C179" s="26">
        <v>30</v>
      </c>
      <c r="D179" s="26">
        <v>2</v>
      </c>
      <c r="E179" s="26" t="s">
        <v>772</v>
      </c>
      <c r="F179" s="26" t="s">
        <v>2023</v>
      </c>
      <c r="G179" s="26" t="s">
        <v>5</v>
      </c>
      <c r="H179" s="26" t="str">
        <f t="shared" si="6"/>
        <v>Box30_Moist2 [%]</v>
      </c>
      <c r="I179" s="31" t="s">
        <v>4143</v>
      </c>
      <c r="J179" s="46" t="s">
        <v>5143</v>
      </c>
      <c r="K179" s="26">
        <v>5</v>
      </c>
      <c r="L179" s="26">
        <v>60</v>
      </c>
      <c r="M179" s="26" t="s">
        <v>769</v>
      </c>
      <c r="N179" s="38">
        <v>41620.513622685183</v>
      </c>
      <c r="O179" s="38">
        <v>42421.25072916667</v>
      </c>
      <c r="P179" s="26"/>
      <c r="Q179" s="35" t="s">
        <v>770</v>
      </c>
      <c r="R179" s="63">
        <v>652201.90421299997</v>
      </c>
      <c r="S179" s="63">
        <v>5773019.0169700002</v>
      </c>
      <c r="T179" s="26" t="s">
        <v>3316</v>
      </c>
      <c r="U179" s="64" t="s">
        <v>3262</v>
      </c>
      <c r="V179" s="64" t="s">
        <v>3263</v>
      </c>
      <c r="W179" s="64" t="s">
        <v>3258</v>
      </c>
      <c r="X179" s="64" t="s">
        <v>5614</v>
      </c>
      <c r="Y179" s="64"/>
      <c r="Z179" s="64"/>
      <c r="AA179" s="64"/>
      <c r="AB179" s="26"/>
      <c r="AC179" s="26"/>
      <c r="AD179" s="26"/>
      <c r="AE179" s="26"/>
      <c r="AF179" s="26"/>
      <c r="AG179" s="64" t="s">
        <v>3264</v>
      </c>
      <c r="AH179" s="64" t="s">
        <v>3261</v>
      </c>
      <c r="AI179" s="64" t="s">
        <v>3269</v>
      </c>
      <c r="AJ179" s="64" t="s">
        <v>3270</v>
      </c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</row>
    <row r="180" spans="1:54" s="41" customFormat="1" ht="53.4" x14ac:dyDescent="0.3">
      <c r="A180" s="26" t="s">
        <v>773</v>
      </c>
      <c r="B180" s="62">
        <v>0.30000000000000004</v>
      </c>
      <c r="C180" s="26">
        <v>30</v>
      </c>
      <c r="D180" s="26">
        <v>3</v>
      </c>
      <c r="E180" s="26" t="s">
        <v>774</v>
      </c>
      <c r="F180" s="26" t="s">
        <v>2024</v>
      </c>
      <c r="G180" s="26" t="s">
        <v>5</v>
      </c>
      <c r="H180" s="26" t="str">
        <f t="shared" si="6"/>
        <v>Box30_Moist3 [%]</v>
      </c>
      <c r="I180" s="31" t="s">
        <v>4144</v>
      </c>
      <c r="J180" s="46" t="s">
        <v>5143</v>
      </c>
      <c r="K180" s="26">
        <v>5</v>
      </c>
      <c r="L180" s="26">
        <v>60</v>
      </c>
      <c r="M180" s="26" t="s">
        <v>769</v>
      </c>
      <c r="N180" s="38">
        <v>41620.513622685183</v>
      </c>
      <c r="O180" s="38">
        <v>42421.25072916667</v>
      </c>
      <c r="P180" s="26"/>
      <c r="Q180" s="35" t="s">
        <v>770</v>
      </c>
      <c r="R180" s="63">
        <v>652201.90421299997</v>
      </c>
      <c r="S180" s="63">
        <v>5773019.0169700002</v>
      </c>
      <c r="T180" s="26" t="s">
        <v>3316</v>
      </c>
      <c r="U180" s="64" t="s">
        <v>3262</v>
      </c>
      <c r="V180" s="64" t="s">
        <v>3263</v>
      </c>
      <c r="W180" s="64" t="s">
        <v>3258</v>
      </c>
      <c r="X180" s="64" t="s">
        <v>5614</v>
      </c>
      <c r="Y180" s="64"/>
      <c r="Z180" s="64"/>
      <c r="AA180" s="64"/>
      <c r="AB180" s="26"/>
      <c r="AC180" s="26"/>
      <c r="AD180" s="26"/>
      <c r="AE180" s="26"/>
      <c r="AF180" s="26"/>
      <c r="AG180" s="64" t="s">
        <v>3264</v>
      </c>
      <c r="AH180" s="64" t="s">
        <v>3261</v>
      </c>
      <c r="AI180" s="64" t="s">
        <v>3269</v>
      </c>
      <c r="AJ180" s="64" t="s">
        <v>3270</v>
      </c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</row>
    <row r="181" spans="1:54" s="41" customFormat="1" ht="53.4" x14ac:dyDescent="0.3">
      <c r="A181" s="26" t="s">
        <v>775</v>
      </c>
      <c r="B181" s="62">
        <v>0.4</v>
      </c>
      <c r="C181" s="26">
        <v>30</v>
      </c>
      <c r="D181" s="26">
        <v>4</v>
      </c>
      <c r="E181" s="26" t="s">
        <v>776</v>
      </c>
      <c r="F181" s="26" t="s">
        <v>2025</v>
      </c>
      <c r="G181" s="26" t="s">
        <v>5</v>
      </c>
      <c r="H181" s="26" t="str">
        <f t="shared" si="6"/>
        <v>Box30_Moist4 [%]</v>
      </c>
      <c r="I181" s="31" t="s">
        <v>4145</v>
      </c>
      <c r="J181" s="46" t="s">
        <v>5143</v>
      </c>
      <c r="K181" s="26">
        <v>5</v>
      </c>
      <c r="L181" s="26">
        <v>60</v>
      </c>
      <c r="M181" s="26" t="s">
        <v>769</v>
      </c>
      <c r="N181" s="38">
        <v>41620.513622685183</v>
      </c>
      <c r="O181" s="38">
        <v>42421.25072916667</v>
      </c>
      <c r="P181" s="26"/>
      <c r="Q181" s="35" t="s">
        <v>770</v>
      </c>
      <c r="R181" s="63">
        <v>652201.90421299997</v>
      </c>
      <c r="S181" s="63">
        <v>5773019.0169700002</v>
      </c>
      <c r="T181" s="26" t="s">
        <v>3316</v>
      </c>
      <c r="U181" s="64" t="s">
        <v>3262</v>
      </c>
      <c r="V181" s="64" t="s">
        <v>3263</v>
      </c>
      <c r="W181" s="64" t="s">
        <v>3258</v>
      </c>
      <c r="X181" s="64" t="s">
        <v>5614</v>
      </c>
      <c r="Y181" s="64"/>
      <c r="Z181" s="64"/>
      <c r="AA181" s="64"/>
      <c r="AB181" s="26"/>
      <c r="AC181" s="26"/>
      <c r="AD181" s="26"/>
      <c r="AE181" s="26"/>
      <c r="AF181" s="26"/>
      <c r="AG181" s="64" t="s">
        <v>3264</v>
      </c>
      <c r="AH181" s="64" t="s">
        <v>3261</v>
      </c>
      <c r="AI181" s="64" t="s">
        <v>3269</v>
      </c>
      <c r="AJ181" s="64" t="s">
        <v>3270</v>
      </c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</row>
    <row r="182" spans="1:54" s="41" customFormat="1" ht="53.4" x14ac:dyDescent="0.3">
      <c r="A182" s="26" t="s">
        <v>777</v>
      </c>
      <c r="B182" s="62">
        <v>0.5</v>
      </c>
      <c r="C182" s="26">
        <v>30</v>
      </c>
      <c r="D182" s="26">
        <v>5</v>
      </c>
      <c r="E182" s="26" t="s">
        <v>778</v>
      </c>
      <c r="F182" s="26" t="s">
        <v>2026</v>
      </c>
      <c r="G182" s="26" t="s">
        <v>5</v>
      </c>
      <c r="H182" s="26" t="str">
        <f t="shared" si="6"/>
        <v>Box30_Moist5 [%]</v>
      </c>
      <c r="I182" s="31" t="s">
        <v>4146</v>
      </c>
      <c r="J182" s="46" t="s">
        <v>5143</v>
      </c>
      <c r="K182" s="26">
        <v>5</v>
      </c>
      <c r="L182" s="26">
        <v>60</v>
      </c>
      <c r="M182" s="26" t="s">
        <v>769</v>
      </c>
      <c r="N182" s="38">
        <v>41620.513622685183</v>
      </c>
      <c r="O182" s="38">
        <v>42421.25072916667</v>
      </c>
      <c r="P182" s="26"/>
      <c r="Q182" s="35" t="s">
        <v>770</v>
      </c>
      <c r="R182" s="63">
        <v>652201.90421299997</v>
      </c>
      <c r="S182" s="63">
        <v>5773019.0169700002</v>
      </c>
      <c r="T182" s="26" t="s">
        <v>3316</v>
      </c>
      <c r="U182" s="64" t="s">
        <v>3262</v>
      </c>
      <c r="V182" s="64" t="s">
        <v>3263</v>
      </c>
      <c r="W182" s="64" t="s">
        <v>3258</v>
      </c>
      <c r="X182" s="64" t="s">
        <v>5614</v>
      </c>
      <c r="Y182" s="64"/>
      <c r="Z182" s="64"/>
      <c r="AA182" s="64"/>
      <c r="AB182" s="26"/>
      <c r="AC182" s="26"/>
      <c r="AD182" s="26"/>
      <c r="AE182" s="26"/>
      <c r="AF182" s="26"/>
      <c r="AG182" s="64" t="s">
        <v>3264</v>
      </c>
      <c r="AH182" s="64" t="s">
        <v>3261</v>
      </c>
      <c r="AI182" s="64" t="s">
        <v>3269</v>
      </c>
      <c r="AJ182" s="64" t="s">
        <v>3270</v>
      </c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</row>
    <row r="183" spans="1:54" s="41" customFormat="1" ht="53.4" x14ac:dyDescent="0.3">
      <c r="A183" s="26" t="s">
        <v>779</v>
      </c>
      <c r="B183" s="62">
        <v>0.60000000000000009</v>
      </c>
      <c r="C183" s="26">
        <v>30</v>
      </c>
      <c r="D183" s="26">
        <v>6</v>
      </c>
      <c r="E183" s="26" t="s">
        <v>780</v>
      </c>
      <c r="F183" s="26" t="s">
        <v>2027</v>
      </c>
      <c r="G183" s="26" t="s">
        <v>5</v>
      </c>
      <c r="H183" s="26" t="str">
        <f t="shared" si="6"/>
        <v>Box30_Moist6 [%]</v>
      </c>
      <c r="I183" s="31" t="s">
        <v>4147</v>
      </c>
      <c r="J183" s="46" t="s">
        <v>5143</v>
      </c>
      <c r="K183" s="26">
        <v>5</v>
      </c>
      <c r="L183" s="26">
        <v>60</v>
      </c>
      <c r="M183" s="26" t="s">
        <v>769</v>
      </c>
      <c r="N183" s="38">
        <v>41620.513622685183</v>
      </c>
      <c r="O183" s="38">
        <v>42421.25072916667</v>
      </c>
      <c r="P183" s="26"/>
      <c r="Q183" s="35" t="s">
        <v>770</v>
      </c>
      <c r="R183" s="63">
        <v>652201.90421299997</v>
      </c>
      <c r="S183" s="63">
        <v>5773019.0169700002</v>
      </c>
      <c r="T183" s="26" t="s">
        <v>3316</v>
      </c>
      <c r="U183" s="64" t="s">
        <v>3262</v>
      </c>
      <c r="V183" s="64" t="s">
        <v>3263</v>
      </c>
      <c r="W183" s="64" t="s">
        <v>3258</v>
      </c>
      <c r="X183" s="64" t="s">
        <v>5614</v>
      </c>
      <c r="Y183" s="64"/>
      <c r="Z183" s="64"/>
      <c r="AA183" s="64"/>
      <c r="AB183" s="26"/>
      <c r="AC183" s="26"/>
      <c r="AD183" s="26"/>
      <c r="AE183" s="26"/>
      <c r="AF183" s="26"/>
      <c r="AG183" s="64" t="s">
        <v>3264</v>
      </c>
      <c r="AH183" s="64" t="s">
        <v>3261</v>
      </c>
      <c r="AI183" s="64" t="s">
        <v>3269</v>
      </c>
      <c r="AJ183" s="64" t="s">
        <v>3270</v>
      </c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</row>
    <row r="184" spans="1:54" s="41" customFormat="1" ht="53.4" x14ac:dyDescent="0.3">
      <c r="A184" s="26" t="s">
        <v>781</v>
      </c>
      <c r="B184" s="62">
        <v>0.05</v>
      </c>
      <c r="C184" s="26">
        <v>31</v>
      </c>
      <c r="D184" s="26">
        <v>1</v>
      </c>
      <c r="E184" s="26" t="s">
        <v>782</v>
      </c>
      <c r="F184" s="26" t="s">
        <v>2028</v>
      </c>
      <c r="G184" s="26" t="s">
        <v>5</v>
      </c>
      <c r="H184" s="26" t="str">
        <f t="shared" si="6"/>
        <v>Box31_Moist1 [%]</v>
      </c>
      <c r="I184" s="31" t="s">
        <v>3998</v>
      </c>
      <c r="J184" s="46" t="s">
        <v>5144</v>
      </c>
      <c r="K184" s="26">
        <v>5</v>
      </c>
      <c r="L184" s="26">
        <v>60</v>
      </c>
      <c r="M184" s="26" t="s">
        <v>783</v>
      </c>
      <c r="N184" s="38">
        <v>41620.515856481485</v>
      </c>
      <c r="O184" s="38"/>
      <c r="P184" s="26"/>
      <c r="Q184" s="35" t="s">
        <v>784</v>
      </c>
      <c r="R184" s="63">
        <v>652201.90421299997</v>
      </c>
      <c r="S184" s="63">
        <v>5773019.0169700002</v>
      </c>
      <c r="T184" s="26" t="s">
        <v>3316</v>
      </c>
      <c r="U184" s="64" t="s">
        <v>3262</v>
      </c>
      <c r="V184" s="64" t="s">
        <v>3263</v>
      </c>
      <c r="W184" s="64" t="s">
        <v>3258</v>
      </c>
      <c r="X184" s="64" t="s">
        <v>5614</v>
      </c>
      <c r="Y184" s="64"/>
      <c r="Z184" s="64"/>
      <c r="AA184" s="64"/>
      <c r="AB184" s="26"/>
      <c r="AC184" s="26"/>
      <c r="AD184" s="26"/>
      <c r="AE184" s="26"/>
      <c r="AF184" s="26"/>
      <c r="AG184" s="64" t="s">
        <v>3264</v>
      </c>
      <c r="AH184" s="64" t="s">
        <v>3261</v>
      </c>
      <c r="AI184" s="64" t="s">
        <v>3269</v>
      </c>
      <c r="AJ184" s="64" t="s">
        <v>3270</v>
      </c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</row>
    <row r="185" spans="1:54" s="41" customFormat="1" ht="53.4" x14ac:dyDescent="0.3">
      <c r="A185" s="26" t="s">
        <v>785</v>
      </c>
      <c r="B185" s="62">
        <v>0.1</v>
      </c>
      <c r="C185" s="26">
        <v>31</v>
      </c>
      <c r="D185" s="26">
        <v>2</v>
      </c>
      <c r="E185" s="26" t="s">
        <v>786</v>
      </c>
      <c r="F185" s="26" t="s">
        <v>2029</v>
      </c>
      <c r="G185" s="26" t="s">
        <v>5</v>
      </c>
      <c r="H185" s="26" t="str">
        <f t="shared" si="6"/>
        <v>Box31_Moist2 [%]</v>
      </c>
      <c r="I185" s="31" t="s">
        <v>3999</v>
      </c>
      <c r="J185" s="46" t="s">
        <v>5144</v>
      </c>
      <c r="K185" s="26">
        <v>5</v>
      </c>
      <c r="L185" s="26">
        <v>60</v>
      </c>
      <c r="M185" s="26" t="s">
        <v>783</v>
      </c>
      <c r="N185" s="38">
        <v>41620.515856481485</v>
      </c>
      <c r="O185" s="38"/>
      <c r="P185" s="26"/>
      <c r="Q185" s="35" t="s">
        <v>784</v>
      </c>
      <c r="R185" s="63">
        <v>652201.90421299997</v>
      </c>
      <c r="S185" s="63">
        <v>5773019.0169700002</v>
      </c>
      <c r="T185" s="26" t="s">
        <v>3316</v>
      </c>
      <c r="U185" s="64" t="s">
        <v>3262</v>
      </c>
      <c r="V185" s="64" t="s">
        <v>3263</v>
      </c>
      <c r="W185" s="64" t="s">
        <v>3258</v>
      </c>
      <c r="X185" s="64" t="s">
        <v>5614</v>
      </c>
      <c r="Y185" s="64"/>
      <c r="Z185" s="64"/>
      <c r="AA185" s="64"/>
      <c r="AB185" s="26"/>
      <c r="AC185" s="26"/>
      <c r="AD185" s="26"/>
      <c r="AE185" s="26"/>
      <c r="AF185" s="26"/>
      <c r="AG185" s="64" t="s">
        <v>3264</v>
      </c>
      <c r="AH185" s="64" t="s">
        <v>3261</v>
      </c>
      <c r="AI185" s="64" t="s">
        <v>3269</v>
      </c>
      <c r="AJ185" s="64" t="s">
        <v>3270</v>
      </c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</row>
    <row r="186" spans="1:54" s="41" customFormat="1" ht="53.4" x14ac:dyDescent="0.3">
      <c r="A186" s="26" t="s">
        <v>787</v>
      </c>
      <c r="B186" s="62">
        <v>0.2</v>
      </c>
      <c r="C186" s="26">
        <v>31</v>
      </c>
      <c r="D186" s="26">
        <v>3</v>
      </c>
      <c r="E186" s="26" t="s">
        <v>788</v>
      </c>
      <c r="F186" s="26" t="s">
        <v>2030</v>
      </c>
      <c r="G186" s="26" t="s">
        <v>5</v>
      </c>
      <c r="H186" s="26" t="str">
        <f t="shared" si="6"/>
        <v>Box31_Moist3 [%]</v>
      </c>
      <c r="I186" s="31" t="s">
        <v>4000</v>
      </c>
      <c r="J186" s="46" t="s">
        <v>5144</v>
      </c>
      <c r="K186" s="26">
        <v>5</v>
      </c>
      <c r="L186" s="26">
        <v>60</v>
      </c>
      <c r="M186" s="26" t="s">
        <v>783</v>
      </c>
      <c r="N186" s="38">
        <v>41620.515856481485</v>
      </c>
      <c r="O186" s="38"/>
      <c r="P186" s="26"/>
      <c r="Q186" s="35" t="s">
        <v>784</v>
      </c>
      <c r="R186" s="63">
        <v>652201.90421299997</v>
      </c>
      <c r="S186" s="63">
        <v>5773019.0169700002</v>
      </c>
      <c r="T186" s="26" t="s">
        <v>3316</v>
      </c>
      <c r="U186" s="64" t="s">
        <v>3262</v>
      </c>
      <c r="V186" s="64" t="s">
        <v>3263</v>
      </c>
      <c r="W186" s="64" t="s">
        <v>3258</v>
      </c>
      <c r="X186" s="64" t="s">
        <v>5614</v>
      </c>
      <c r="Y186" s="64"/>
      <c r="Z186" s="64"/>
      <c r="AA186" s="64"/>
      <c r="AB186" s="26"/>
      <c r="AC186" s="26"/>
      <c r="AD186" s="26"/>
      <c r="AE186" s="26"/>
      <c r="AF186" s="26"/>
      <c r="AG186" s="64" t="s">
        <v>3264</v>
      </c>
      <c r="AH186" s="64" t="s">
        <v>3261</v>
      </c>
      <c r="AI186" s="64" t="s">
        <v>3269</v>
      </c>
      <c r="AJ186" s="64" t="s">
        <v>3270</v>
      </c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</row>
    <row r="187" spans="1:54" s="41" customFormat="1" ht="53.4" x14ac:dyDescent="0.3">
      <c r="A187" s="26" t="s">
        <v>789</v>
      </c>
      <c r="B187" s="62">
        <v>0.30000000000000004</v>
      </c>
      <c r="C187" s="26">
        <v>31</v>
      </c>
      <c r="D187" s="26">
        <v>4</v>
      </c>
      <c r="E187" s="26" t="s">
        <v>790</v>
      </c>
      <c r="F187" s="26" t="s">
        <v>2031</v>
      </c>
      <c r="G187" s="26" t="s">
        <v>5</v>
      </c>
      <c r="H187" s="26" t="str">
        <f t="shared" si="6"/>
        <v>Box31_Moist4 [%]</v>
      </c>
      <c r="I187" s="31" t="s">
        <v>4001</v>
      </c>
      <c r="J187" s="46" t="s">
        <v>5144</v>
      </c>
      <c r="K187" s="26">
        <v>5</v>
      </c>
      <c r="L187" s="26">
        <v>60</v>
      </c>
      <c r="M187" s="26" t="s">
        <v>783</v>
      </c>
      <c r="N187" s="38">
        <v>41620.515856481485</v>
      </c>
      <c r="O187" s="38"/>
      <c r="P187" s="26"/>
      <c r="Q187" s="35" t="s">
        <v>784</v>
      </c>
      <c r="R187" s="63">
        <v>652201.90421299997</v>
      </c>
      <c r="S187" s="63">
        <v>5773019.0169700002</v>
      </c>
      <c r="T187" s="26" t="s">
        <v>3316</v>
      </c>
      <c r="U187" s="64" t="s">
        <v>3262</v>
      </c>
      <c r="V187" s="64" t="s">
        <v>3263</v>
      </c>
      <c r="W187" s="64" t="s">
        <v>3258</v>
      </c>
      <c r="X187" s="64" t="s">
        <v>5614</v>
      </c>
      <c r="Y187" s="64"/>
      <c r="Z187" s="64"/>
      <c r="AA187" s="64"/>
      <c r="AB187" s="26"/>
      <c r="AC187" s="26"/>
      <c r="AD187" s="26"/>
      <c r="AE187" s="26"/>
      <c r="AF187" s="26"/>
      <c r="AG187" s="64" t="s">
        <v>3264</v>
      </c>
      <c r="AH187" s="64" t="s">
        <v>3261</v>
      </c>
      <c r="AI187" s="64" t="s">
        <v>3269</v>
      </c>
      <c r="AJ187" s="64" t="s">
        <v>3270</v>
      </c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</row>
    <row r="188" spans="1:54" s="41" customFormat="1" ht="53.4" x14ac:dyDescent="0.3">
      <c r="A188" s="26" t="s">
        <v>791</v>
      </c>
      <c r="B188" s="62">
        <v>0.4</v>
      </c>
      <c r="C188" s="26">
        <v>31</v>
      </c>
      <c r="D188" s="26">
        <v>5</v>
      </c>
      <c r="E188" s="26" t="s">
        <v>792</v>
      </c>
      <c r="F188" s="26" t="s">
        <v>2032</v>
      </c>
      <c r="G188" s="26" t="s">
        <v>5</v>
      </c>
      <c r="H188" s="26" t="str">
        <f t="shared" si="6"/>
        <v>Box31_Moist5 [%]</v>
      </c>
      <c r="I188" s="31" t="s">
        <v>4002</v>
      </c>
      <c r="J188" s="46" t="s">
        <v>5144</v>
      </c>
      <c r="K188" s="26">
        <v>5</v>
      </c>
      <c r="L188" s="26">
        <v>60</v>
      </c>
      <c r="M188" s="26" t="s">
        <v>783</v>
      </c>
      <c r="N188" s="38">
        <v>41620.515856481485</v>
      </c>
      <c r="O188" s="38"/>
      <c r="P188" s="26"/>
      <c r="Q188" s="35" t="s">
        <v>784</v>
      </c>
      <c r="R188" s="63">
        <v>652201.90421299997</v>
      </c>
      <c r="S188" s="63">
        <v>5773019.0169700002</v>
      </c>
      <c r="T188" s="26" t="s">
        <v>3316</v>
      </c>
      <c r="U188" s="64" t="s">
        <v>3262</v>
      </c>
      <c r="V188" s="64" t="s">
        <v>3263</v>
      </c>
      <c r="W188" s="64" t="s">
        <v>3258</v>
      </c>
      <c r="X188" s="64" t="s">
        <v>5614</v>
      </c>
      <c r="Y188" s="64"/>
      <c r="Z188" s="64"/>
      <c r="AA188" s="64"/>
      <c r="AB188" s="26"/>
      <c r="AC188" s="26"/>
      <c r="AD188" s="26"/>
      <c r="AE188" s="26"/>
      <c r="AF188" s="26"/>
      <c r="AG188" s="64" t="s">
        <v>3264</v>
      </c>
      <c r="AH188" s="64" t="s">
        <v>3261</v>
      </c>
      <c r="AI188" s="64" t="s">
        <v>3269</v>
      </c>
      <c r="AJ188" s="64" t="s">
        <v>3270</v>
      </c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</row>
    <row r="189" spans="1:54" s="41" customFormat="1" ht="53.4" x14ac:dyDescent="0.3">
      <c r="A189" s="26" t="s">
        <v>793</v>
      </c>
      <c r="B189" s="62">
        <v>0.60000000000000009</v>
      </c>
      <c r="C189" s="26">
        <v>31</v>
      </c>
      <c r="D189" s="26">
        <v>6</v>
      </c>
      <c r="E189" s="26" t="s">
        <v>794</v>
      </c>
      <c r="F189" s="26" t="s">
        <v>2033</v>
      </c>
      <c r="G189" s="26" t="s">
        <v>5</v>
      </c>
      <c r="H189" s="26" t="str">
        <f t="shared" si="6"/>
        <v>Box31_Moist6 [%]</v>
      </c>
      <c r="I189" s="31" t="s">
        <v>4003</v>
      </c>
      <c r="J189" s="46" t="s">
        <v>5144</v>
      </c>
      <c r="K189" s="26">
        <v>5</v>
      </c>
      <c r="L189" s="26">
        <v>60</v>
      </c>
      <c r="M189" s="26" t="s">
        <v>783</v>
      </c>
      <c r="N189" s="38">
        <v>41620.515856481485</v>
      </c>
      <c r="O189" s="38"/>
      <c r="P189" s="26"/>
      <c r="Q189" s="35" t="s">
        <v>784</v>
      </c>
      <c r="R189" s="63">
        <v>652201.90421299997</v>
      </c>
      <c r="S189" s="63">
        <v>5773019.0169700002</v>
      </c>
      <c r="T189" s="26" t="s">
        <v>3316</v>
      </c>
      <c r="U189" s="64" t="s">
        <v>3262</v>
      </c>
      <c r="V189" s="64" t="s">
        <v>3263</v>
      </c>
      <c r="W189" s="64" t="s">
        <v>3258</v>
      </c>
      <c r="X189" s="64" t="s">
        <v>5614</v>
      </c>
      <c r="Y189" s="64"/>
      <c r="Z189" s="64"/>
      <c r="AA189" s="64"/>
      <c r="AB189" s="26"/>
      <c r="AC189" s="26"/>
      <c r="AD189" s="26"/>
      <c r="AE189" s="26"/>
      <c r="AF189" s="26"/>
      <c r="AG189" s="64" t="s">
        <v>3264</v>
      </c>
      <c r="AH189" s="64" t="s">
        <v>3261</v>
      </c>
      <c r="AI189" s="64" t="s">
        <v>3269</v>
      </c>
      <c r="AJ189" s="64" t="s">
        <v>3270</v>
      </c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</row>
    <row r="190" spans="1:54" s="41" customFormat="1" ht="53.4" x14ac:dyDescent="0.3">
      <c r="A190" s="26" t="s">
        <v>795</v>
      </c>
      <c r="B190" s="62">
        <v>0.1</v>
      </c>
      <c r="C190" s="26">
        <v>32</v>
      </c>
      <c r="D190" s="26">
        <v>1</v>
      </c>
      <c r="E190" s="26" t="s">
        <v>796</v>
      </c>
      <c r="F190" s="26" t="s">
        <v>2034</v>
      </c>
      <c r="G190" s="26" t="s">
        <v>5</v>
      </c>
      <c r="H190" s="26" t="str">
        <f t="shared" si="6"/>
        <v>Box32_Moist1 [%]</v>
      </c>
      <c r="I190" s="31" t="s">
        <v>4010</v>
      </c>
      <c r="J190" s="46" t="s">
        <v>5145</v>
      </c>
      <c r="K190" s="26">
        <v>5</v>
      </c>
      <c r="L190" s="26">
        <v>60</v>
      </c>
      <c r="M190" s="26" t="s">
        <v>797</v>
      </c>
      <c r="N190" s="38">
        <v>41508.535810185182</v>
      </c>
      <c r="O190" s="38"/>
      <c r="P190" s="26" t="s">
        <v>798</v>
      </c>
      <c r="Q190" s="35" t="s">
        <v>799</v>
      </c>
      <c r="R190" s="63">
        <v>652237.08702631004</v>
      </c>
      <c r="S190" s="63">
        <v>5772967.1974094901</v>
      </c>
      <c r="T190" s="26" t="s">
        <v>3316</v>
      </c>
      <c r="U190" s="64" t="s">
        <v>3262</v>
      </c>
      <c r="V190" s="64" t="s">
        <v>3263</v>
      </c>
      <c r="W190" s="64" t="s">
        <v>3258</v>
      </c>
      <c r="X190" s="64" t="s">
        <v>5614</v>
      </c>
      <c r="Y190" s="64"/>
      <c r="Z190" s="64"/>
      <c r="AA190" s="64"/>
      <c r="AB190" s="26"/>
      <c r="AC190" s="26"/>
      <c r="AD190" s="26"/>
      <c r="AE190" s="26"/>
      <c r="AF190" s="26"/>
      <c r="AG190" s="64" t="s">
        <v>3264</v>
      </c>
      <c r="AH190" s="64" t="s">
        <v>3261</v>
      </c>
      <c r="AI190" s="64" t="s">
        <v>3269</v>
      </c>
      <c r="AJ190" s="64" t="s">
        <v>3270</v>
      </c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</row>
    <row r="191" spans="1:54" s="41" customFormat="1" ht="53.4" x14ac:dyDescent="0.3">
      <c r="A191" s="26" t="s">
        <v>800</v>
      </c>
      <c r="B191" s="62">
        <v>0.30000000000000004</v>
      </c>
      <c r="C191" s="26">
        <v>32</v>
      </c>
      <c r="D191" s="26">
        <v>2</v>
      </c>
      <c r="E191" s="26" t="s">
        <v>801</v>
      </c>
      <c r="F191" s="26" t="s">
        <v>2035</v>
      </c>
      <c r="G191" s="26" t="s">
        <v>5</v>
      </c>
      <c r="H191" s="26" t="str">
        <f t="shared" si="6"/>
        <v>Box32_Moist2 [%]</v>
      </c>
      <c r="I191" s="31" t="s">
        <v>4011</v>
      </c>
      <c r="J191" s="46" t="s">
        <v>5145</v>
      </c>
      <c r="K191" s="26">
        <v>0</v>
      </c>
      <c r="L191" s="26">
        <v>60</v>
      </c>
      <c r="M191" s="26" t="s">
        <v>797</v>
      </c>
      <c r="N191" s="38">
        <v>41508.535810185182</v>
      </c>
      <c r="O191" s="38"/>
      <c r="P191" s="26" t="s">
        <v>798</v>
      </c>
      <c r="Q191" s="35" t="s">
        <v>4978</v>
      </c>
      <c r="R191" s="63">
        <v>652237.08702631004</v>
      </c>
      <c r="S191" s="63">
        <v>5772967.1974094901</v>
      </c>
      <c r="T191" s="26" t="s">
        <v>3316</v>
      </c>
      <c r="U191" s="64" t="s">
        <v>3262</v>
      </c>
      <c r="V191" s="64" t="s">
        <v>3263</v>
      </c>
      <c r="W191" s="64" t="s">
        <v>3258</v>
      </c>
      <c r="X191" s="64" t="s">
        <v>5614</v>
      </c>
      <c r="Y191" s="64"/>
      <c r="Z191" s="64"/>
      <c r="AA191" s="64"/>
      <c r="AB191" s="26"/>
      <c r="AC191" s="26"/>
      <c r="AD191" s="26"/>
      <c r="AE191" s="26"/>
      <c r="AF191" s="26"/>
      <c r="AG191" s="64" t="s">
        <v>3264</v>
      </c>
      <c r="AH191" s="64" t="s">
        <v>3261</v>
      </c>
      <c r="AI191" s="64" t="s">
        <v>3269</v>
      </c>
      <c r="AJ191" s="64" t="s">
        <v>3270</v>
      </c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</row>
    <row r="192" spans="1:54" s="41" customFormat="1" ht="53.4" x14ac:dyDescent="0.3">
      <c r="A192" s="26" t="s">
        <v>802</v>
      </c>
      <c r="B192" s="62">
        <v>0.1</v>
      </c>
      <c r="C192" s="26">
        <v>32</v>
      </c>
      <c r="D192" s="26">
        <v>3</v>
      </c>
      <c r="E192" s="26" t="s">
        <v>803</v>
      </c>
      <c r="F192" s="26" t="s">
        <v>2036</v>
      </c>
      <c r="G192" s="26" t="s">
        <v>5</v>
      </c>
      <c r="H192" s="26" t="str">
        <f t="shared" si="6"/>
        <v>Box32_Moist3 [%]</v>
      </c>
      <c r="I192" s="31" t="s">
        <v>4012</v>
      </c>
      <c r="J192" s="46" t="s">
        <v>5145</v>
      </c>
      <c r="K192" s="26">
        <v>0</v>
      </c>
      <c r="L192" s="26">
        <v>60</v>
      </c>
      <c r="M192" s="26" t="s">
        <v>804</v>
      </c>
      <c r="N192" s="38">
        <v>41508.535810185182</v>
      </c>
      <c r="O192" s="38"/>
      <c r="P192" s="26"/>
      <c r="Q192" s="35"/>
      <c r="R192" s="63">
        <v>652235.42279381002</v>
      </c>
      <c r="S192" s="63">
        <v>5772958.5779287098</v>
      </c>
      <c r="T192" s="26" t="s">
        <v>3316</v>
      </c>
      <c r="U192" s="64" t="s">
        <v>3262</v>
      </c>
      <c r="V192" s="64" t="s">
        <v>3263</v>
      </c>
      <c r="W192" s="64" t="s">
        <v>3258</v>
      </c>
      <c r="X192" s="64" t="s">
        <v>5614</v>
      </c>
      <c r="Y192" s="64"/>
      <c r="Z192" s="64"/>
      <c r="AA192" s="64"/>
      <c r="AB192" s="26"/>
      <c r="AC192" s="26"/>
      <c r="AD192" s="26"/>
      <c r="AE192" s="26"/>
      <c r="AF192" s="26"/>
      <c r="AG192" s="64" t="s">
        <v>3264</v>
      </c>
      <c r="AH192" s="64" t="s">
        <v>3261</v>
      </c>
      <c r="AI192" s="64" t="s">
        <v>3269</v>
      </c>
      <c r="AJ192" s="64" t="s">
        <v>3270</v>
      </c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</row>
    <row r="193" spans="1:54" s="41" customFormat="1" ht="53.4" x14ac:dyDescent="0.3">
      <c r="A193" s="26" t="s">
        <v>805</v>
      </c>
      <c r="B193" s="62">
        <v>0.30000000000000004</v>
      </c>
      <c r="C193" s="26">
        <v>32</v>
      </c>
      <c r="D193" s="26">
        <v>4</v>
      </c>
      <c r="E193" s="26" t="s">
        <v>806</v>
      </c>
      <c r="F193" s="26" t="s">
        <v>2037</v>
      </c>
      <c r="G193" s="26" t="s">
        <v>5</v>
      </c>
      <c r="H193" s="26" t="str">
        <f t="shared" si="6"/>
        <v>Box32_Moist4 [%]</v>
      </c>
      <c r="I193" s="31" t="s">
        <v>4013</v>
      </c>
      <c r="J193" s="46" t="s">
        <v>5145</v>
      </c>
      <c r="K193" s="26">
        <v>0</v>
      </c>
      <c r="L193" s="26">
        <v>60</v>
      </c>
      <c r="M193" s="26" t="s">
        <v>804</v>
      </c>
      <c r="N193" s="38">
        <v>41508.535810185182</v>
      </c>
      <c r="O193" s="38"/>
      <c r="P193" s="26"/>
      <c r="Q193" s="35"/>
      <c r="R193" s="63">
        <v>652235.42279381002</v>
      </c>
      <c r="S193" s="63">
        <v>5772958.5779287098</v>
      </c>
      <c r="T193" s="26" t="s">
        <v>3316</v>
      </c>
      <c r="U193" s="64" t="s">
        <v>3262</v>
      </c>
      <c r="V193" s="64" t="s">
        <v>3263</v>
      </c>
      <c r="W193" s="64" t="s">
        <v>3258</v>
      </c>
      <c r="X193" s="64" t="s">
        <v>5614</v>
      </c>
      <c r="Y193" s="64"/>
      <c r="Z193" s="64"/>
      <c r="AA193" s="64"/>
      <c r="AB193" s="26"/>
      <c r="AC193" s="26"/>
      <c r="AD193" s="26"/>
      <c r="AE193" s="26"/>
      <c r="AF193" s="26"/>
      <c r="AG193" s="64" t="s">
        <v>3264</v>
      </c>
      <c r="AH193" s="64" t="s">
        <v>3261</v>
      </c>
      <c r="AI193" s="64" t="s">
        <v>3269</v>
      </c>
      <c r="AJ193" s="64" t="s">
        <v>3270</v>
      </c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</row>
    <row r="194" spans="1:54" s="41" customFormat="1" ht="53.4" x14ac:dyDescent="0.3">
      <c r="A194" s="26" t="s">
        <v>807</v>
      </c>
      <c r="B194" s="62">
        <v>0.1</v>
      </c>
      <c r="C194" s="26">
        <v>32</v>
      </c>
      <c r="D194" s="26">
        <v>5</v>
      </c>
      <c r="E194" s="26" t="s">
        <v>808</v>
      </c>
      <c r="F194" s="26" t="s">
        <v>2038</v>
      </c>
      <c r="G194" s="26" t="s">
        <v>5</v>
      </c>
      <c r="H194" s="26" t="str">
        <f t="shared" si="6"/>
        <v>Box32_Moist5 [%]</v>
      </c>
      <c r="I194" s="31" t="s">
        <v>4014</v>
      </c>
      <c r="J194" s="46" t="s">
        <v>5145</v>
      </c>
      <c r="K194" s="26">
        <v>5</v>
      </c>
      <c r="L194" s="26">
        <v>60</v>
      </c>
      <c r="M194" s="26" t="s">
        <v>809</v>
      </c>
      <c r="N194" s="38">
        <v>41508.535810185182</v>
      </c>
      <c r="O194" s="38"/>
      <c r="P194" s="26" t="s">
        <v>810</v>
      </c>
      <c r="Q194" s="35"/>
      <c r="R194" s="63">
        <v>652228.07794579002</v>
      </c>
      <c r="S194" s="63">
        <v>5772958.9113043798</v>
      </c>
      <c r="T194" s="26" t="s">
        <v>3316</v>
      </c>
      <c r="U194" s="64" t="s">
        <v>3262</v>
      </c>
      <c r="V194" s="64" t="s">
        <v>3263</v>
      </c>
      <c r="W194" s="64" t="s">
        <v>3258</v>
      </c>
      <c r="X194" s="64" t="s">
        <v>5614</v>
      </c>
      <c r="Y194" s="64"/>
      <c r="Z194" s="64"/>
      <c r="AA194" s="64"/>
      <c r="AB194" s="26"/>
      <c r="AC194" s="26"/>
      <c r="AD194" s="26"/>
      <c r="AE194" s="26"/>
      <c r="AF194" s="26"/>
      <c r="AG194" s="64" t="s">
        <v>3264</v>
      </c>
      <c r="AH194" s="64" t="s">
        <v>3261</v>
      </c>
      <c r="AI194" s="64" t="s">
        <v>3269</v>
      </c>
      <c r="AJ194" s="64" t="s">
        <v>3270</v>
      </c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</row>
    <row r="195" spans="1:54" s="41" customFormat="1" ht="53.4" x14ac:dyDescent="0.3">
      <c r="A195" s="26" t="s">
        <v>811</v>
      </c>
      <c r="B195" s="62">
        <v>0.30000000000000004</v>
      </c>
      <c r="C195" s="26">
        <v>32</v>
      </c>
      <c r="D195" s="26">
        <v>6</v>
      </c>
      <c r="E195" s="26" t="s">
        <v>812</v>
      </c>
      <c r="F195" s="26" t="s">
        <v>2039</v>
      </c>
      <c r="G195" s="26" t="s">
        <v>5</v>
      </c>
      <c r="H195" s="26" t="str">
        <f t="shared" si="6"/>
        <v>Box32_Moist6 [%]</v>
      </c>
      <c r="I195" s="31" t="s">
        <v>4015</v>
      </c>
      <c r="J195" s="46" t="s">
        <v>5145</v>
      </c>
      <c r="K195" s="26">
        <v>5</v>
      </c>
      <c r="L195" s="26">
        <v>60</v>
      </c>
      <c r="M195" s="26" t="s">
        <v>809</v>
      </c>
      <c r="N195" s="38">
        <v>41508.535810185182</v>
      </c>
      <c r="O195" s="38"/>
      <c r="P195" s="26" t="s">
        <v>810</v>
      </c>
      <c r="Q195" s="35" t="s">
        <v>813</v>
      </c>
      <c r="R195" s="63">
        <v>652228.07794579002</v>
      </c>
      <c r="S195" s="63">
        <v>5772958.9113043798</v>
      </c>
      <c r="T195" s="26" t="s">
        <v>3316</v>
      </c>
      <c r="U195" s="64" t="s">
        <v>3262</v>
      </c>
      <c r="V195" s="64" t="s">
        <v>3263</v>
      </c>
      <c r="W195" s="64" t="s">
        <v>3258</v>
      </c>
      <c r="X195" s="64" t="s">
        <v>5614</v>
      </c>
      <c r="Y195" s="64"/>
      <c r="Z195" s="64"/>
      <c r="AA195" s="64"/>
      <c r="AB195" s="26"/>
      <c r="AC195" s="26"/>
      <c r="AD195" s="26"/>
      <c r="AE195" s="26"/>
      <c r="AF195" s="26"/>
      <c r="AG195" s="64" t="s">
        <v>3264</v>
      </c>
      <c r="AH195" s="64" t="s">
        <v>3261</v>
      </c>
      <c r="AI195" s="64" t="s">
        <v>3269</v>
      </c>
      <c r="AJ195" s="64" t="s">
        <v>3270</v>
      </c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</row>
    <row r="196" spans="1:54" s="41" customFormat="1" ht="53.4" x14ac:dyDescent="0.3">
      <c r="A196" s="26" t="s">
        <v>814</v>
      </c>
      <c r="B196" s="62">
        <v>0.05</v>
      </c>
      <c r="C196" s="26">
        <v>33</v>
      </c>
      <c r="D196" s="26">
        <v>1</v>
      </c>
      <c r="E196" s="26" t="s">
        <v>815</v>
      </c>
      <c r="F196" s="26" t="s">
        <v>2040</v>
      </c>
      <c r="G196" s="26" t="s">
        <v>5</v>
      </c>
      <c r="H196" s="26" t="str">
        <f t="shared" si="6"/>
        <v>Box33_Moist1 [%]</v>
      </c>
      <c r="I196" s="31" t="s">
        <v>4022</v>
      </c>
      <c r="J196" s="46" t="s">
        <v>5146</v>
      </c>
      <c r="K196" s="26">
        <v>5</v>
      </c>
      <c r="L196" s="26">
        <v>60</v>
      </c>
      <c r="M196" s="26" t="s">
        <v>816</v>
      </c>
      <c r="N196" s="38">
        <v>41704.625925925924</v>
      </c>
      <c r="O196" s="38">
        <v>42459.32236111111</v>
      </c>
      <c r="P196" s="26"/>
      <c r="Q196" s="35" t="s">
        <v>817</v>
      </c>
      <c r="R196" s="63">
        <v>652193.31437499996</v>
      </c>
      <c r="S196" s="63">
        <v>5773010.7555600004</v>
      </c>
      <c r="T196" s="26" t="s">
        <v>3316</v>
      </c>
      <c r="U196" s="64" t="s">
        <v>3262</v>
      </c>
      <c r="V196" s="64" t="s">
        <v>3263</v>
      </c>
      <c r="W196" s="64" t="s">
        <v>3258</v>
      </c>
      <c r="X196" s="64" t="s">
        <v>5614</v>
      </c>
      <c r="Y196" s="64"/>
      <c r="Z196" s="64"/>
      <c r="AA196" s="64"/>
      <c r="AB196" s="26"/>
      <c r="AC196" s="26"/>
      <c r="AD196" s="26"/>
      <c r="AE196" s="26"/>
      <c r="AF196" s="26"/>
      <c r="AG196" s="64" t="s">
        <v>3264</v>
      </c>
      <c r="AH196" s="64" t="s">
        <v>3261</v>
      </c>
      <c r="AI196" s="64" t="s">
        <v>3269</v>
      </c>
      <c r="AJ196" s="64" t="s">
        <v>3270</v>
      </c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</row>
    <row r="197" spans="1:54" s="41" customFormat="1" ht="53.4" x14ac:dyDescent="0.3">
      <c r="A197" s="26" t="s">
        <v>818</v>
      </c>
      <c r="B197" s="62">
        <v>0.1</v>
      </c>
      <c r="C197" s="26">
        <v>33</v>
      </c>
      <c r="D197" s="26">
        <v>2</v>
      </c>
      <c r="E197" s="26" t="s">
        <v>819</v>
      </c>
      <c r="F197" s="26" t="s">
        <v>2041</v>
      </c>
      <c r="G197" s="26" t="s">
        <v>5</v>
      </c>
      <c r="H197" s="26" t="str">
        <f t="shared" si="6"/>
        <v>Box33_Moist2 [%]</v>
      </c>
      <c r="I197" s="31" t="s">
        <v>4023</v>
      </c>
      <c r="J197" s="46" t="s">
        <v>5146</v>
      </c>
      <c r="K197" s="26">
        <v>5</v>
      </c>
      <c r="L197" s="26">
        <v>60</v>
      </c>
      <c r="M197" s="26" t="s">
        <v>816</v>
      </c>
      <c r="N197" s="38">
        <v>41704.625925925924</v>
      </c>
      <c r="O197" s="38">
        <v>42459.32236111111</v>
      </c>
      <c r="P197" s="26"/>
      <c r="Q197" s="35" t="s">
        <v>817</v>
      </c>
      <c r="R197" s="63">
        <v>652193.31437499996</v>
      </c>
      <c r="S197" s="63">
        <v>5773010.7555600004</v>
      </c>
      <c r="T197" s="26" t="s">
        <v>3316</v>
      </c>
      <c r="U197" s="64" t="s">
        <v>3262</v>
      </c>
      <c r="V197" s="64" t="s">
        <v>3263</v>
      </c>
      <c r="W197" s="64" t="s">
        <v>3258</v>
      </c>
      <c r="X197" s="64" t="s">
        <v>5614</v>
      </c>
      <c r="Y197" s="64"/>
      <c r="Z197" s="64"/>
      <c r="AA197" s="64"/>
      <c r="AB197" s="26"/>
      <c r="AC197" s="26"/>
      <c r="AD197" s="26"/>
      <c r="AE197" s="26"/>
      <c r="AF197" s="26"/>
      <c r="AG197" s="64" t="s">
        <v>3264</v>
      </c>
      <c r="AH197" s="64" t="s">
        <v>3261</v>
      </c>
      <c r="AI197" s="64" t="s">
        <v>3269</v>
      </c>
      <c r="AJ197" s="64" t="s">
        <v>3270</v>
      </c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</row>
    <row r="198" spans="1:54" s="41" customFormat="1" ht="53.4" x14ac:dyDescent="0.3">
      <c r="A198" s="26" t="s">
        <v>820</v>
      </c>
      <c r="B198" s="62">
        <v>0.2</v>
      </c>
      <c r="C198" s="26">
        <v>33</v>
      </c>
      <c r="D198" s="26">
        <v>3</v>
      </c>
      <c r="E198" s="26" t="s">
        <v>821</v>
      </c>
      <c r="F198" s="26" t="s">
        <v>2042</v>
      </c>
      <c r="G198" s="26" t="s">
        <v>5</v>
      </c>
      <c r="H198" s="26" t="str">
        <f t="shared" si="6"/>
        <v>Box33_Moist3 [%]</v>
      </c>
      <c r="I198" s="31" t="s">
        <v>4024</v>
      </c>
      <c r="J198" s="46" t="s">
        <v>5146</v>
      </c>
      <c r="K198" s="26">
        <v>5</v>
      </c>
      <c r="L198" s="26">
        <v>60</v>
      </c>
      <c r="M198" s="26" t="s">
        <v>816</v>
      </c>
      <c r="N198" s="38">
        <v>41704.625925925924</v>
      </c>
      <c r="O198" s="38">
        <v>42459.32236111111</v>
      </c>
      <c r="P198" s="26"/>
      <c r="Q198" s="35" t="s">
        <v>817</v>
      </c>
      <c r="R198" s="63">
        <v>652193.31437499996</v>
      </c>
      <c r="S198" s="63">
        <v>5773010.7555600004</v>
      </c>
      <c r="T198" s="26" t="s">
        <v>3316</v>
      </c>
      <c r="U198" s="64" t="s">
        <v>3262</v>
      </c>
      <c r="V198" s="64" t="s">
        <v>3263</v>
      </c>
      <c r="W198" s="64" t="s">
        <v>3258</v>
      </c>
      <c r="X198" s="64" t="s">
        <v>5614</v>
      </c>
      <c r="Y198" s="64"/>
      <c r="Z198" s="64"/>
      <c r="AA198" s="64"/>
      <c r="AB198" s="26"/>
      <c r="AC198" s="26"/>
      <c r="AD198" s="26"/>
      <c r="AE198" s="26"/>
      <c r="AF198" s="26"/>
      <c r="AG198" s="64" t="s">
        <v>3264</v>
      </c>
      <c r="AH198" s="64" t="s">
        <v>3261</v>
      </c>
      <c r="AI198" s="64" t="s">
        <v>3269</v>
      </c>
      <c r="AJ198" s="64" t="s">
        <v>3270</v>
      </c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</row>
    <row r="199" spans="1:54" s="41" customFormat="1" ht="53.4" x14ac:dyDescent="0.3">
      <c r="A199" s="26" t="s">
        <v>822</v>
      </c>
      <c r="B199" s="62">
        <v>0.30000000000000004</v>
      </c>
      <c r="C199" s="26">
        <v>33</v>
      </c>
      <c r="D199" s="26">
        <v>4</v>
      </c>
      <c r="E199" s="26" t="s">
        <v>823</v>
      </c>
      <c r="F199" s="26" t="s">
        <v>2043</v>
      </c>
      <c r="G199" s="26" t="s">
        <v>5</v>
      </c>
      <c r="H199" s="26" t="str">
        <f t="shared" si="6"/>
        <v>Box33_Moist4 [%]</v>
      </c>
      <c r="I199" s="31" t="s">
        <v>4025</v>
      </c>
      <c r="J199" s="46" t="s">
        <v>5146</v>
      </c>
      <c r="K199" s="26">
        <v>0</v>
      </c>
      <c r="L199" s="26">
        <v>60</v>
      </c>
      <c r="M199" s="26" t="s">
        <v>816</v>
      </c>
      <c r="N199" s="38">
        <v>41704.625925925924</v>
      </c>
      <c r="O199" s="38">
        <v>42459.32236111111</v>
      </c>
      <c r="P199" s="26"/>
      <c r="Q199" s="35" t="s">
        <v>4702</v>
      </c>
      <c r="R199" s="63">
        <v>652193.31437499996</v>
      </c>
      <c r="S199" s="63">
        <v>5773010.7555600004</v>
      </c>
      <c r="T199" s="26" t="s">
        <v>3316</v>
      </c>
      <c r="U199" s="64" t="s">
        <v>3262</v>
      </c>
      <c r="V199" s="64" t="s">
        <v>3263</v>
      </c>
      <c r="W199" s="64" t="s">
        <v>3258</v>
      </c>
      <c r="X199" s="64" t="s">
        <v>5614</v>
      </c>
      <c r="Y199" s="64"/>
      <c r="Z199" s="64"/>
      <c r="AA199" s="64"/>
      <c r="AB199" s="26"/>
      <c r="AC199" s="26"/>
      <c r="AD199" s="26"/>
      <c r="AE199" s="26"/>
      <c r="AF199" s="26"/>
      <c r="AG199" s="64" t="s">
        <v>3264</v>
      </c>
      <c r="AH199" s="64" t="s">
        <v>3261</v>
      </c>
      <c r="AI199" s="64" t="s">
        <v>3269</v>
      </c>
      <c r="AJ199" s="64" t="s">
        <v>3270</v>
      </c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</row>
    <row r="200" spans="1:54" s="41" customFormat="1" ht="53.4" x14ac:dyDescent="0.3">
      <c r="A200" s="26" t="s">
        <v>824</v>
      </c>
      <c r="B200" s="62">
        <v>0.4</v>
      </c>
      <c r="C200" s="26">
        <v>33</v>
      </c>
      <c r="D200" s="26">
        <v>5</v>
      </c>
      <c r="E200" s="26" t="s">
        <v>825</v>
      </c>
      <c r="F200" s="26" t="s">
        <v>2044</v>
      </c>
      <c r="G200" s="26" t="s">
        <v>5</v>
      </c>
      <c r="H200" s="26" t="str">
        <f t="shared" si="6"/>
        <v>Box33_Moist5 [%]</v>
      </c>
      <c r="I200" s="31" t="s">
        <v>4026</v>
      </c>
      <c r="J200" s="46" t="s">
        <v>5146</v>
      </c>
      <c r="K200" s="26">
        <v>5</v>
      </c>
      <c r="L200" s="26">
        <v>60</v>
      </c>
      <c r="M200" s="26" t="s">
        <v>816</v>
      </c>
      <c r="N200" s="38">
        <v>41704.625925925924</v>
      </c>
      <c r="O200" s="38">
        <v>42459.32236111111</v>
      </c>
      <c r="P200" s="26"/>
      <c r="Q200" s="35" t="s">
        <v>817</v>
      </c>
      <c r="R200" s="63">
        <v>652193.31437499996</v>
      </c>
      <c r="S200" s="63">
        <v>5773010.7555600004</v>
      </c>
      <c r="T200" s="26" t="s">
        <v>3316</v>
      </c>
      <c r="U200" s="64" t="s">
        <v>3262</v>
      </c>
      <c r="V200" s="64" t="s">
        <v>3263</v>
      </c>
      <c r="W200" s="64" t="s">
        <v>3258</v>
      </c>
      <c r="X200" s="64" t="s">
        <v>5614</v>
      </c>
      <c r="Y200" s="64"/>
      <c r="Z200" s="64"/>
      <c r="AA200" s="64"/>
      <c r="AB200" s="26"/>
      <c r="AC200" s="26"/>
      <c r="AD200" s="26"/>
      <c r="AE200" s="26"/>
      <c r="AF200" s="26"/>
      <c r="AG200" s="64" t="s">
        <v>3264</v>
      </c>
      <c r="AH200" s="64" t="s">
        <v>3261</v>
      </c>
      <c r="AI200" s="64" t="s">
        <v>3269</v>
      </c>
      <c r="AJ200" s="64" t="s">
        <v>3270</v>
      </c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</row>
    <row r="201" spans="1:54" s="41" customFormat="1" ht="53.4" x14ac:dyDescent="0.3">
      <c r="A201" s="26" t="s">
        <v>826</v>
      </c>
      <c r="B201" s="62">
        <v>0.5</v>
      </c>
      <c r="C201" s="26">
        <v>33</v>
      </c>
      <c r="D201" s="26">
        <v>6</v>
      </c>
      <c r="E201" s="26" t="s">
        <v>827</v>
      </c>
      <c r="F201" s="26" t="s">
        <v>2045</v>
      </c>
      <c r="G201" s="26" t="s">
        <v>5</v>
      </c>
      <c r="H201" s="26" t="str">
        <f t="shared" si="6"/>
        <v>Box33_Moist6 [%]</v>
      </c>
      <c r="I201" s="31" t="s">
        <v>4027</v>
      </c>
      <c r="J201" s="46" t="s">
        <v>5146</v>
      </c>
      <c r="K201" s="26">
        <v>5</v>
      </c>
      <c r="L201" s="26">
        <v>60</v>
      </c>
      <c r="M201" s="26" t="s">
        <v>816</v>
      </c>
      <c r="N201" s="38">
        <v>41704.625925925924</v>
      </c>
      <c r="O201" s="38">
        <v>42459.32236111111</v>
      </c>
      <c r="P201" s="26"/>
      <c r="Q201" s="35" t="s">
        <v>817</v>
      </c>
      <c r="R201" s="63">
        <v>652193.31437499996</v>
      </c>
      <c r="S201" s="63">
        <v>5773010.7555600004</v>
      </c>
      <c r="T201" s="26" t="s">
        <v>3316</v>
      </c>
      <c r="U201" s="64" t="s">
        <v>3262</v>
      </c>
      <c r="V201" s="64" t="s">
        <v>3263</v>
      </c>
      <c r="W201" s="64" t="s">
        <v>3258</v>
      </c>
      <c r="X201" s="64" t="s">
        <v>5614</v>
      </c>
      <c r="Y201" s="64"/>
      <c r="Z201" s="64"/>
      <c r="AA201" s="64"/>
      <c r="AB201" s="26"/>
      <c r="AC201" s="26"/>
      <c r="AD201" s="26"/>
      <c r="AE201" s="26"/>
      <c r="AF201" s="26"/>
      <c r="AG201" s="64" t="s">
        <v>3264</v>
      </c>
      <c r="AH201" s="64" t="s">
        <v>3261</v>
      </c>
      <c r="AI201" s="64" t="s">
        <v>3269</v>
      </c>
      <c r="AJ201" s="64" t="s">
        <v>3270</v>
      </c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</row>
    <row r="202" spans="1:54" s="41" customFormat="1" ht="53.4" x14ac:dyDescent="0.3">
      <c r="A202" s="26" t="s">
        <v>828</v>
      </c>
      <c r="B202" s="62">
        <v>0.05</v>
      </c>
      <c r="C202" s="26">
        <v>34</v>
      </c>
      <c r="D202" s="26">
        <v>1</v>
      </c>
      <c r="E202" s="26" t="s">
        <v>3366</v>
      </c>
      <c r="F202" s="26" t="s">
        <v>2046</v>
      </c>
      <c r="G202" s="26" t="s">
        <v>5</v>
      </c>
      <c r="H202" s="26" t="str">
        <f t="shared" si="6"/>
        <v>Box34_Moist1 [%]</v>
      </c>
      <c r="I202" s="31" t="s">
        <v>4034</v>
      </c>
      <c r="J202" s="46" t="s">
        <v>5147</v>
      </c>
      <c r="K202" s="26">
        <v>5</v>
      </c>
      <c r="L202" s="26">
        <v>60</v>
      </c>
      <c r="M202" s="26" t="s">
        <v>3385</v>
      </c>
      <c r="N202" s="38">
        <v>41613.499513888892</v>
      </c>
      <c r="O202" s="38"/>
      <c r="P202" s="26"/>
      <c r="Q202" s="35" t="s">
        <v>830</v>
      </c>
      <c r="R202" s="63">
        <v>652197.83248099999</v>
      </c>
      <c r="S202" s="63">
        <v>5773002.1077399999</v>
      </c>
      <c r="T202" s="26" t="s">
        <v>3316</v>
      </c>
      <c r="U202" s="64" t="s">
        <v>3262</v>
      </c>
      <c r="V202" s="64" t="s">
        <v>3263</v>
      </c>
      <c r="W202" s="64" t="s">
        <v>3258</v>
      </c>
      <c r="X202" s="64" t="s">
        <v>5614</v>
      </c>
      <c r="Y202" s="64"/>
      <c r="Z202" s="64"/>
      <c r="AA202" s="64"/>
      <c r="AB202" s="26"/>
      <c r="AC202" s="26"/>
      <c r="AD202" s="26"/>
      <c r="AE202" s="26"/>
      <c r="AF202" s="26"/>
      <c r="AG202" s="64" t="s">
        <v>3264</v>
      </c>
      <c r="AH202" s="64" t="s">
        <v>3261</v>
      </c>
      <c r="AI202" s="64" t="s">
        <v>3269</v>
      </c>
      <c r="AJ202" s="64" t="s">
        <v>3270</v>
      </c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</row>
    <row r="203" spans="1:54" s="41" customFormat="1" ht="53.4" x14ac:dyDescent="0.3">
      <c r="A203" s="26" t="s">
        <v>831</v>
      </c>
      <c r="B203" s="62">
        <v>0.1</v>
      </c>
      <c r="C203" s="26">
        <v>34</v>
      </c>
      <c r="D203" s="26">
        <v>2</v>
      </c>
      <c r="E203" s="26" t="s">
        <v>3367</v>
      </c>
      <c r="F203" s="26" t="s">
        <v>2047</v>
      </c>
      <c r="G203" s="26" t="s">
        <v>5</v>
      </c>
      <c r="H203" s="26" t="str">
        <f t="shared" si="6"/>
        <v>Box34_Moist2 [%]</v>
      </c>
      <c r="I203" s="31" t="s">
        <v>4035</v>
      </c>
      <c r="J203" s="46" t="s">
        <v>5147</v>
      </c>
      <c r="K203" s="26">
        <v>5</v>
      </c>
      <c r="L203" s="26">
        <v>60</v>
      </c>
      <c r="M203" s="26" t="s">
        <v>3385</v>
      </c>
      <c r="N203" s="38">
        <v>41613.499513888892</v>
      </c>
      <c r="O203" s="38"/>
      <c r="P203" s="26"/>
      <c r="Q203" s="35" t="s">
        <v>830</v>
      </c>
      <c r="R203" s="63">
        <v>652197.83248099999</v>
      </c>
      <c r="S203" s="63">
        <v>5773002.1077399999</v>
      </c>
      <c r="T203" s="26" t="s">
        <v>3316</v>
      </c>
      <c r="U203" s="64" t="s">
        <v>3262</v>
      </c>
      <c r="V203" s="64" t="s">
        <v>3263</v>
      </c>
      <c r="W203" s="64" t="s">
        <v>3258</v>
      </c>
      <c r="X203" s="64" t="s">
        <v>5614</v>
      </c>
      <c r="Y203" s="64"/>
      <c r="Z203" s="64"/>
      <c r="AA203" s="64"/>
      <c r="AB203" s="26"/>
      <c r="AC203" s="26"/>
      <c r="AD203" s="26"/>
      <c r="AE203" s="26"/>
      <c r="AF203" s="26"/>
      <c r="AG203" s="64" t="s">
        <v>3264</v>
      </c>
      <c r="AH203" s="64" t="s">
        <v>3261</v>
      </c>
      <c r="AI203" s="64" t="s">
        <v>3269</v>
      </c>
      <c r="AJ203" s="64" t="s">
        <v>3270</v>
      </c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</row>
    <row r="204" spans="1:54" s="41" customFormat="1" ht="53.4" x14ac:dyDescent="0.3">
      <c r="A204" s="26" t="s">
        <v>832</v>
      </c>
      <c r="B204" s="62">
        <v>0.2</v>
      </c>
      <c r="C204" s="26">
        <v>34</v>
      </c>
      <c r="D204" s="26">
        <v>3</v>
      </c>
      <c r="E204" s="26" t="s">
        <v>3368</v>
      </c>
      <c r="F204" s="26" t="s">
        <v>2048</v>
      </c>
      <c r="G204" s="26" t="s">
        <v>5</v>
      </c>
      <c r="H204" s="26" t="str">
        <f t="shared" si="6"/>
        <v>Box34_Moist3 [%]</v>
      </c>
      <c r="I204" s="31" t="s">
        <v>4036</v>
      </c>
      <c r="J204" s="46" t="s">
        <v>5147</v>
      </c>
      <c r="K204" s="26">
        <v>5</v>
      </c>
      <c r="L204" s="26">
        <v>60</v>
      </c>
      <c r="M204" s="26" t="s">
        <v>3385</v>
      </c>
      <c r="N204" s="38">
        <v>41613.499513888892</v>
      </c>
      <c r="O204" s="38"/>
      <c r="P204" s="26"/>
      <c r="Q204" s="35" t="s">
        <v>830</v>
      </c>
      <c r="R204" s="63">
        <v>652197.83248099999</v>
      </c>
      <c r="S204" s="63">
        <v>5773002.1077399999</v>
      </c>
      <c r="T204" s="26" t="s">
        <v>3316</v>
      </c>
      <c r="U204" s="64" t="s">
        <v>3262</v>
      </c>
      <c r="V204" s="64" t="s">
        <v>3263</v>
      </c>
      <c r="W204" s="64" t="s">
        <v>3258</v>
      </c>
      <c r="X204" s="64" t="s">
        <v>5614</v>
      </c>
      <c r="Y204" s="64"/>
      <c r="Z204" s="64"/>
      <c r="AA204" s="64"/>
      <c r="AB204" s="26"/>
      <c r="AC204" s="26"/>
      <c r="AD204" s="26"/>
      <c r="AE204" s="26"/>
      <c r="AF204" s="26"/>
      <c r="AG204" s="64" t="s">
        <v>3264</v>
      </c>
      <c r="AH204" s="64" t="s">
        <v>3261</v>
      </c>
      <c r="AI204" s="64" t="s">
        <v>3269</v>
      </c>
      <c r="AJ204" s="64" t="s">
        <v>3270</v>
      </c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</row>
    <row r="205" spans="1:54" s="41" customFormat="1" ht="53.4" x14ac:dyDescent="0.3">
      <c r="A205" s="26" t="s">
        <v>833</v>
      </c>
      <c r="B205" s="62">
        <v>0.30000000000000004</v>
      </c>
      <c r="C205" s="26">
        <v>34</v>
      </c>
      <c r="D205" s="26">
        <v>4</v>
      </c>
      <c r="E205" s="26" t="s">
        <v>3369</v>
      </c>
      <c r="F205" s="26" t="s">
        <v>2049</v>
      </c>
      <c r="G205" s="26" t="s">
        <v>5</v>
      </c>
      <c r="H205" s="26" t="str">
        <f t="shared" si="6"/>
        <v>Box34_Moist4 [%]</v>
      </c>
      <c r="I205" s="31" t="s">
        <v>4037</v>
      </c>
      <c r="J205" s="46" t="s">
        <v>5147</v>
      </c>
      <c r="K205" s="26">
        <v>5</v>
      </c>
      <c r="L205" s="26">
        <v>60</v>
      </c>
      <c r="M205" s="26" t="s">
        <v>3385</v>
      </c>
      <c r="N205" s="38">
        <v>41613.499513888892</v>
      </c>
      <c r="O205" s="38"/>
      <c r="P205" s="26"/>
      <c r="Q205" s="35" t="s">
        <v>830</v>
      </c>
      <c r="R205" s="63">
        <v>652197.83248099999</v>
      </c>
      <c r="S205" s="63">
        <v>5773002.1077399999</v>
      </c>
      <c r="T205" s="26" t="s">
        <v>3316</v>
      </c>
      <c r="U205" s="64" t="s">
        <v>3262</v>
      </c>
      <c r="V205" s="64" t="s">
        <v>3263</v>
      </c>
      <c r="W205" s="64" t="s">
        <v>3258</v>
      </c>
      <c r="X205" s="64" t="s">
        <v>5614</v>
      </c>
      <c r="Y205" s="64"/>
      <c r="Z205" s="64"/>
      <c r="AA205" s="64"/>
      <c r="AB205" s="26"/>
      <c r="AC205" s="26"/>
      <c r="AD205" s="26"/>
      <c r="AE205" s="26"/>
      <c r="AF205" s="26"/>
      <c r="AG205" s="64" t="s">
        <v>3264</v>
      </c>
      <c r="AH205" s="64" t="s">
        <v>3261</v>
      </c>
      <c r="AI205" s="64" t="s">
        <v>3269</v>
      </c>
      <c r="AJ205" s="64" t="s">
        <v>3270</v>
      </c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</row>
    <row r="206" spans="1:54" s="41" customFormat="1" ht="53.4" x14ac:dyDescent="0.3">
      <c r="A206" s="26" t="s">
        <v>834</v>
      </c>
      <c r="B206" s="62">
        <v>0.4</v>
      </c>
      <c r="C206" s="26">
        <v>34</v>
      </c>
      <c r="D206" s="26">
        <v>5</v>
      </c>
      <c r="E206" s="26" t="s">
        <v>3370</v>
      </c>
      <c r="F206" s="26" t="s">
        <v>2050</v>
      </c>
      <c r="G206" s="26" t="s">
        <v>5</v>
      </c>
      <c r="H206" s="26" t="str">
        <f t="shared" si="6"/>
        <v>Box34_Moist5 [%]</v>
      </c>
      <c r="I206" s="31" t="s">
        <v>4038</v>
      </c>
      <c r="J206" s="46" t="s">
        <v>5147</v>
      </c>
      <c r="K206" s="26">
        <v>5</v>
      </c>
      <c r="L206" s="26">
        <v>60</v>
      </c>
      <c r="M206" s="26" t="s">
        <v>3385</v>
      </c>
      <c r="N206" s="38">
        <v>41613.499513888892</v>
      </c>
      <c r="O206" s="38"/>
      <c r="P206" s="26"/>
      <c r="Q206" s="35" t="s">
        <v>830</v>
      </c>
      <c r="R206" s="63">
        <v>652197.83248099999</v>
      </c>
      <c r="S206" s="63">
        <v>5773002.1077399999</v>
      </c>
      <c r="T206" s="26" t="s">
        <v>3316</v>
      </c>
      <c r="U206" s="64" t="s">
        <v>3262</v>
      </c>
      <c r="V206" s="64" t="s">
        <v>3263</v>
      </c>
      <c r="W206" s="64" t="s">
        <v>3258</v>
      </c>
      <c r="X206" s="64" t="s">
        <v>5614</v>
      </c>
      <c r="Y206" s="64"/>
      <c r="Z206" s="64"/>
      <c r="AA206" s="64"/>
      <c r="AB206" s="26"/>
      <c r="AC206" s="26"/>
      <c r="AD206" s="26"/>
      <c r="AE206" s="26"/>
      <c r="AF206" s="26"/>
      <c r="AG206" s="64" t="s">
        <v>3264</v>
      </c>
      <c r="AH206" s="64" t="s">
        <v>3261</v>
      </c>
      <c r="AI206" s="64" t="s">
        <v>3269</v>
      </c>
      <c r="AJ206" s="64" t="s">
        <v>3270</v>
      </c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</row>
    <row r="207" spans="1:54" s="41" customFormat="1" ht="53.4" x14ac:dyDescent="0.3">
      <c r="A207" s="26" t="s">
        <v>835</v>
      </c>
      <c r="B207" s="62">
        <v>0.5</v>
      </c>
      <c r="C207" s="26">
        <v>34</v>
      </c>
      <c r="D207" s="26">
        <v>6</v>
      </c>
      <c r="E207" s="26" t="s">
        <v>3371</v>
      </c>
      <c r="F207" s="26" t="s">
        <v>2051</v>
      </c>
      <c r="G207" s="26" t="s">
        <v>5</v>
      </c>
      <c r="H207" s="26" t="str">
        <f t="shared" si="6"/>
        <v>Box34_Moist6 [%]</v>
      </c>
      <c r="I207" s="31" t="s">
        <v>4039</v>
      </c>
      <c r="J207" s="46" t="s">
        <v>5147</v>
      </c>
      <c r="K207" s="26">
        <v>5</v>
      </c>
      <c r="L207" s="26">
        <v>60</v>
      </c>
      <c r="M207" s="26" t="s">
        <v>3385</v>
      </c>
      <c r="N207" s="38">
        <v>41613.499513888892</v>
      </c>
      <c r="O207" s="38"/>
      <c r="P207" s="26"/>
      <c r="Q207" s="35" t="s">
        <v>830</v>
      </c>
      <c r="R207" s="63">
        <v>652197.83248099999</v>
      </c>
      <c r="S207" s="63">
        <v>5773002.1077399999</v>
      </c>
      <c r="T207" s="26" t="s">
        <v>3316</v>
      </c>
      <c r="U207" s="64" t="s">
        <v>3262</v>
      </c>
      <c r="V207" s="64" t="s">
        <v>3263</v>
      </c>
      <c r="W207" s="64" t="s">
        <v>3258</v>
      </c>
      <c r="X207" s="64" t="s">
        <v>5614</v>
      </c>
      <c r="Y207" s="64"/>
      <c r="Z207" s="64"/>
      <c r="AA207" s="64"/>
      <c r="AB207" s="26"/>
      <c r="AC207" s="26"/>
      <c r="AD207" s="26"/>
      <c r="AE207" s="26"/>
      <c r="AF207" s="26"/>
      <c r="AG207" s="64" t="s">
        <v>3264</v>
      </c>
      <c r="AH207" s="64" t="s">
        <v>3261</v>
      </c>
      <c r="AI207" s="64" t="s">
        <v>3269</v>
      </c>
      <c r="AJ207" s="64" t="s">
        <v>3270</v>
      </c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</row>
    <row r="208" spans="1:54" s="43" customFormat="1" ht="53.4" x14ac:dyDescent="0.3">
      <c r="A208" s="67" t="s">
        <v>836</v>
      </c>
      <c r="B208" s="68">
        <v>0.1</v>
      </c>
      <c r="C208" s="67">
        <v>35</v>
      </c>
      <c r="D208" s="67">
        <v>1</v>
      </c>
      <c r="E208" s="67" t="s">
        <v>837</v>
      </c>
      <c r="F208" s="67" t="s">
        <v>2052</v>
      </c>
      <c r="G208" s="67" t="s">
        <v>5</v>
      </c>
      <c r="H208" s="67" t="str">
        <f t="shared" si="6"/>
        <v>Box35_Moist1 [%]</v>
      </c>
      <c r="I208" s="67" t="s">
        <v>3692</v>
      </c>
      <c r="J208" s="46" t="s">
        <v>5148</v>
      </c>
      <c r="K208" s="67">
        <v>5</v>
      </c>
      <c r="L208" s="67">
        <v>60</v>
      </c>
      <c r="M208" s="67" t="s">
        <v>838</v>
      </c>
      <c r="N208" s="69">
        <v>41529.622141203705</v>
      </c>
      <c r="O208" s="69"/>
      <c r="P208" s="67" t="s">
        <v>839</v>
      </c>
      <c r="Q208" s="70"/>
      <c r="R208" s="71">
        <v>652213.34360120003</v>
      </c>
      <c r="S208" s="71">
        <v>5772982.01862578</v>
      </c>
      <c r="T208" s="67" t="s">
        <v>3316</v>
      </c>
      <c r="U208" s="72" t="s">
        <v>3262</v>
      </c>
      <c r="V208" s="72" t="s">
        <v>3263</v>
      </c>
      <c r="W208" s="72" t="s">
        <v>3258</v>
      </c>
      <c r="X208" s="64" t="s">
        <v>5614</v>
      </c>
      <c r="Y208" s="64"/>
      <c r="Z208" s="72"/>
      <c r="AA208" s="72"/>
      <c r="AB208" s="67"/>
      <c r="AC208" s="67"/>
      <c r="AD208" s="67"/>
      <c r="AE208" s="67"/>
      <c r="AF208" s="67"/>
      <c r="AG208" s="72" t="s">
        <v>3264</v>
      </c>
      <c r="AH208" s="72" t="s">
        <v>3261</v>
      </c>
      <c r="AI208" s="72" t="s">
        <v>3269</v>
      </c>
      <c r="AJ208" s="72" t="s">
        <v>3270</v>
      </c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</row>
    <row r="209" spans="1:54" s="43" customFormat="1" ht="53.4" x14ac:dyDescent="0.3">
      <c r="A209" s="67" t="s">
        <v>840</v>
      </c>
      <c r="B209" s="68">
        <v>0.30000000000000004</v>
      </c>
      <c r="C209" s="67">
        <v>35</v>
      </c>
      <c r="D209" s="67">
        <v>2</v>
      </c>
      <c r="E209" s="67" t="s">
        <v>841</v>
      </c>
      <c r="F209" s="67" t="s">
        <v>2053</v>
      </c>
      <c r="G209" s="67" t="s">
        <v>5</v>
      </c>
      <c r="H209" s="67" t="str">
        <f t="shared" si="6"/>
        <v>Box35_Moist2 [%]</v>
      </c>
      <c r="I209" s="67" t="s">
        <v>3693</v>
      </c>
      <c r="J209" s="46" t="s">
        <v>5148</v>
      </c>
      <c r="K209" s="67">
        <v>0</v>
      </c>
      <c r="L209" s="67">
        <v>60</v>
      </c>
      <c r="M209" s="67" t="s">
        <v>838</v>
      </c>
      <c r="N209" s="69">
        <v>41529.622141203705</v>
      </c>
      <c r="O209" s="69"/>
      <c r="P209" s="67" t="s">
        <v>839</v>
      </c>
      <c r="Q209" s="76" t="s">
        <v>4326</v>
      </c>
      <c r="R209" s="71">
        <v>652213.34360120003</v>
      </c>
      <c r="S209" s="71">
        <v>5772982.01862578</v>
      </c>
      <c r="T209" s="67" t="s">
        <v>3316</v>
      </c>
      <c r="U209" s="72" t="s">
        <v>3262</v>
      </c>
      <c r="V209" s="72" t="s">
        <v>3263</v>
      </c>
      <c r="W209" s="72" t="s">
        <v>3258</v>
      </c>
      <c r="X209" s="64" t="s">
        <v>5614</v>
      </c>
      <c r="Y209" s="64"/>
      <c r="Z209" s="72"/>
      <c r="AA209" s="72"/>
      <c r="AB209" s="67"/>
      <c r="AC209" s="67"/>
      <c r="AD209" s="67"/>
      <c r="AE209" s="67"/>
      <c r="AF209" s="67"/>
      <c r="AG209" s="72" t="s">
        <v>3264</v>
      </c>
      <c r="AH209" s="72" t="s">
        <v>3261</v>
      </c>
      <c r="AI209" s="72" t="s">
        <v>3269</v>
      </c>
      <c r="AJ209" s="72" t="s">
        <v>3270</v>
      </c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</row>
    <row r="210" spans="1:54" s="43" customFormat="1" ht="53.4" x14ac:dyDescent="0.3">
      <c r="A210" s="67" t="s">
        <v>842</v>
      </c>
      <c r="B210" s="68">
        <v>0.1</v>
      </c>
      <c r="C210" s="67">
        <v>35</v>
      </c>
      <c r="D210" s="67">
        <v>3</v>
      </c>
      <c r="E210" s="67" t="s">
        <v>843</v>
      </c>
      <c r="F210" s="67" t="s">
        <v>2054</v>
      </c>
      <c r="G210" s="67" t="s">
        <v>5</v>
      </c>
      <c r="H210" s="67" t="str">
        <f t="shared" si="6"/>
        <v>Box35_Moist3 [%]</v>
      </c>
      <c r="I210" s="67" t="s">
        <v>3694</v>
      </c>
      <c r="J210" s="46" t="s">
        <v>5148</v>
      </c>
      <c r="K210" s="67">
        <v>0</v>
      </c>
      <c r="L210" s="67">
        <v>60</v>
      </c>
      <c r="M210" s="67" t="s">
        <v>844</v>
      </c>
      <c r="N210" s="69">
        <v>41529.622141203705</v>
      </c>
      <c r="O210" s="69"/>
      <c r="P210" s="67" t="s">
        <v>845</v>
      </c>
      <c r="Q210" s="76" t="s">
        <v>4326</v>
      </c>
      <c r="R210" s="71">
        <v>652203.34762287</v>
      </c>
      <c r="S210" s="71">
        <v>5772993.4645236796</v>
      </c>
      <c r="T210" s="67" t="s">
        <v>3316</v>
      </c>
      <c r="U210" s="72" t="s">
        <v>3262</v>
      </c>
      <c r="V210" s="72" t="s">
        <v>3263</v>
      </c>
      <c r="W210" s="72" t="s">
        <v>3258</v>
      </c>
      <c r="X210" s="64" t="s">
        <v>5614</v>
      </c>
      <c r="Y210" s="64"/>
      <c r="Z210" s="72"/>
      <c r="AA210" s="72"/>
      <c r="AB210" s="67"/>
      <c r="AC210" s="67"/>
      <c r="AD210" s="67"/>
      <c r="AE210" s="67"/>
      <c r="AF210" s="67"/>
      <c r="AG210" s="72" t="s">
        <v>3264</v>
      </c>
      <c r="AH210" s="72" t="s">
        <v>3261</v>
      </c>
      <c r="AI210" s="72" t="s">
        <v>3269</v>
      </c>
      <c r="AJ210" s="72" t="s">
        <v>3270</v>
      </c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</row>
    <row r="211" spans="1:54" s="43" customFormat="1" ht="53.4" x14ac:dyDescent="0.3">
      <c r="A211" s="67" t="s">
        <v>846</v>
      </c>
      <c r="B211" s="68">
        <v>0.30000000000000004</v>
      </c>
      <c r="C211" s="67">
        <v>35</v>
      </c>
      <c r="D211" s="67">
        <v>4</v>
      </c>
      <c r="E211" s="67" t="s">
        <v>847</v>
      </c>
      <c r="F211" s="67" t="s">
        <v>2055</v>
      </c>
      <c r="G211" s="67" t="s">
        <v>5</v>
      </c>
      <c r="H211" s="67" t="str">
        <f t="shared" si="6"/>
        <v>Box35_Moist4 [%]</v>
      </c>
      <c r="I211" s="67" t="s">
        <v>3695</v>
      </c>
      <c r="J211" s="46" t="s">
        <v>5148</v>
      </c>
      <c r="K211" s="67">
        <v>0</v>
      </c>
      <c r="L211" s="67">
        <v>60</v>
      </c>
      <c r="M211" s="67" t="s">
        <v>844</v>
      </c>
      <c r="N211" s="69">
        <v>41529.622141203705</v>
      </c>
      <c r="O211" s="69"/>
      <c r="P211" s="67" t="s">
        <v>845</v>
      </c>
      <c r="Q211" s="76" t="s">
        <v>4326</v>
      </c>
      <c r="R211" s="71">
        <v>652203.34762287</v>
      </c>
      <c r="S211" s="71">
        <v>5772993.4645236796</v>
      </c>
      <c r="T211" s="67" t="s">
        <v>3316</v>
      </c>
      <c r="U211" s="72" t="s">
        <v>3262</v>
      </c>
      <c r="V211" s="72" t="s">
        <v>3263</v>
      </c>
      <c r="W211" s="72" t="s">
        <v>3258</v>
      </c>
      <c r="X211" s="64" t="s">
        <v>5614</v>
      </c>
      <c r="Y211" s="64"/>
      <c r="Z211" s="72"/>
      <c r="AA211" s="72"/>
      <c r="AB211" s="67"/>
      <c r="AC211" s="67"/>
      <c r="AD211" s="67"/>
      <c r="AE211" s="67"/>
      <c r="AF211" s="67"/>
      <c r="AG211" s="72" t="s">
        <v>3264</v>
      </c>
      <c r="AH211" s="72" t="s">
        <v>3261</v>
      </c>
      <c r="AI211" s="72" t="s">
        <v>3269</v>
      </c>
      <c r="AJ211" s="72" t="s">
        <v>3270</v>
      </c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</row>
    <row r="212" spans="1:54" s="43" customFormat="1" ht="53.4" x14ac:dyDescent="0.3">
      <c r="A212" s="67" t="s">
        <v>848</v>
      </c>
      <c r="B212" s="68">
        <v>0.1</v>
      </c>
      <c r="C212" s="67">
        <v>35</v>
      </c>
      <c r="D212" s="67">
        <v>5</v>
      </c>
      <c r="E212" s="67" t="s">
        <v>849</v>
      </c>
      <c r="F212" s="67" t="s">
        <v>2056</v>
      </c>
      <c r="G212" s="67" t="s">
        <v>5</v>
      </c>
      <c r="H212" s="67" t="str">
        <f t="shared" si="6"/>
        <v>Box35_Moist5 [%]</v>
      </c>
      <c r="I212" s="67" t="s">
        <v>3696</v>
      </c>
      <c r="J212" s="46" t="s">
        <v>5148</v>
      </c>
      <c r="K212" s="67">
        <v>5</v>
      </c>
      <c r="L212" s="67">
        <v>60</v>
      </c>
      <c r="M212" s="67" t="s">
        <v>850</v>
      </c>
      <c r="N212" s="69">
        <v>41529.622141203705</v>
      </c>
      <c r="O212" s="69"/>
      <c r="P212" s="67" t="s">
        <v>562</v>
      </c>
      <c r="Q212" s="70"/>
      <c r="R212" s="71">
        <v>652215.85185622005</v>
      </c>
      <c r="S212" s="71">
        <v>5772999.8104794296</v>
      </c>
      <c r="T212" s="67" t="s">
        <v>3316</v>
      </c>
      <c r="U212" s="72" t="s">
        <v>3262</v>
      </c>
      <c r="V212" s="72" t="s">
        <v>3263</v>
      </c>
      <c r="W212" s="72" t="s">
        <v>3258</v>
      </c>
      <c r="X212" s="64" t="s">
        <v>5614</v>
      </c>
      <c r="Y212" s="64"/>
      <c r="Z212" s="72"/>
      <c r="AA212" s="72"/>
      <c r="AB212" s="67"/>
      <c r="AC212" s="67"/>
      <c r="AD212" s="67"/>
      <c r="AE212" s="67"/>
      <c r="AF212" s="67"/>
      <c r="AG212" s="72" t="s">
        <v>3264</v>
      </c>
      <c r="AH212" s="72" t="s">
        <v>3261</v>
      </c>
      <c r="AI212" s="72" t="s">
        <v>3269</v>
      </c>
      <c r="AJ212" s="72" t="s">
        <v>3270</v>
      </c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</row>
    <row r="213" spans="1:54" s="44" customFormat="1" ht="53.4" x14ac:dyDescent="0.3">
      <c r="A213" s="73" t="s">
        <v>851</v>
      </c>
      <c r="B213" s="74">
        <v>0.30000000000000004</v>
      </c>
      <c r="C213" s="73">
        <v>35</v>
      </c>
      <c r="D213" s="73">
        <v>6</v>
      </c>
      <c r="E213" s="73" t="s">
        <v>852</v>
      </c>
      <c r="F213" s="73" t="s">
        <v>2057</v>
      </c>
      <c r="G213" s="73" t="s">
        <v>5</v>
      </c>
      <c r="H213" s="73" t="str">
        <f t="shared" si="6"/>
        <v>Box35_Moist6 [%]</v>
      </c>
      <c r="I213" s="73" t="s">
        <v>3697</v>
      </c>
      <c r="J213" s="46" t="s">
        <v>5148</v>
      </c>
      <c r="K213" s="73">
        <v>0</v>
      </c>
      <c r="L213" s="73">
        <v>60</v>
      </c>
      <c r="M213" s="73" t="s">
        <v>850</v>
      </c>
      <c r="N213" s="75">
        <v>41529.622141203705</v>
      </c>
      <c r="O213" s="75"/>
      <c r="P213" s="73" t="s">
        <v>562</v>
      </c>
      <c r="Q213" s="76" t="s">
        <v>4326</v>
      </c>
      <c r="R213" s="77">
        <v>652215.85185622005</v>
      </c>
      <c r="S213" s="77">
        <v>5772999.8104794296</v>
      </c>
      <c r="T213" s="73" t="s">
        <v>3316</v>
      </c>
      <c r="U213" s="78" t="s">
        <v>3262</v>
      </c>
      <c r="V213" s="78" t="s">
        <v>3263</v>
      </c>
      <c r="W213" s="78" t="s">
        <v>3258</v>
      </c>
      <c r="X213" s="64" t="s">
        <v>5614</v>
      </c>
      <c r="Y213" s="64"/>
      <c r="Z213" s="78"/>
      <c r="AA213" s="78"/>
      <c r="AB213" s="73"/>
      <c r="AC213" s="73"/>
      <c r="AD213" s="73"/>
      <c r="AE213" s="73"/>
      <c r="AF213" s="73"/>
      <c r="AG213" s="78" t="s">
        <v>3264</v>
      </c>
      <c r="AH213" s="78" t="s">
        <v>3261</v>
      </c>
      <c r="AI213" s="78" t="s">
        <v>3269</v>
      </c>
      <c r="AJ213" s="78" t="s">
        <v>3270</v>
      </c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  <c r="BA213" s="73"/>
      <c r="BB213" s="73"/>
    </row>
    <row r="214" spans="1:54" s="41" customFormat="1" ht="53.4" x14ac:dyDescent="0.3">
      <c r="A214" s="26" t="s">
        <v>853</v>
      </c>
      <c r="B214" s="62">
        <v>0.05</v>
      </c>
      <c r="C214" s="26">
        <v>36</v>
      </c>
      <c r="D214" s="26">
        <v>1</v>
      </c>
      <c r="E214" s="26" t="s">
        <v>3372</v>
      </c>
      <c r="F214" s="26" t="s">
        <v>2058</v>
      </c>
      <c r="G214" s="26" t="s">
        <v>5</v>
      </c>
      <c r="H214" s="26" t="str">
        <f t="shared" si="6"/>
        <v>Box36_Moist1 [%]</v>
      </c>
      <c r="I214" s="31" t="s">
        <v>4046</v>
      </c>
      <c r="J214" s="46" t="s">
        <v>5149</v>
      </c>
      <c r="K214" s="26">
        <v>5</v>
      </c>
      <c r="L214" s="26">
        <v>60</v>
      </c>
      <c r="M214" s="26" t="s">
        <v>3383</v>
      </c>
      <c r="N214" s="38">
        <v>41704.608761574076</v>
      </c>
      <c r="O214" s="38"/>
      <c r="P214" s="26"/>
      <c r="Q214" s="35" t="s">
        <v>855</v>
      </c>
      <c r="R214" s="63">
        <v>652195.87657299999</v>
      </c>
      <c r="S214" s="63">
        <v>5772995.24376</v>
      </c>
      <c r="T214" s="26" t="s">
        <v>3316</v>
      </c>
      <c r="U214" s="64" t="s">
        <v>3262</v>
      </c>
      <c r="V214" s="64" t="s">
        <v>3263</v>
      </c>
      <c r="W214" s="64" t="s">
        <v>3258</v>
      </c>
      <c r="X214" s="64" t="s">
        <v>5614</v>
      </c>
      <c r="Y214" s="64"/>
      <c r="Z214" s="64"/>
      <c r="AA214" s="64"/>
      <c r="AB214" s="26"/>
      <c r="AC214" s="26"/>
      <c r="AD214" s="26"/>
      <c r="AE214" s="26"/>
      <c r="AF214" s="26"/>
      <c r="AG214" s="64" t="s">
        <v>3264</v>
      </c>
      <c r="AH214" s="64" t="s">
        <v>3261</v>
      </c>
      <c r="AI214" s="64" t="s">
        <v>3269</v>
      </c>
      <c r="AJ214" s="64" t="s">
        <v>3270</v>
      </c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</row>
    <row r="215" spans="1:54" s="41" customFormat="1" ht="53.4" x14ac:dyDescent="0.3">
      <c r="A215" s="26" t="s">
        <v>856</v>
      </c>
      <c r="B215" s="62">
        <v>0.1</v>
      </c>
      <c r="C215" s="26">
        <v>36</v>
      </c>
      <c r="D215" s="26">
        <v>2</v>
      </c>
      <c r="E215" s="26" t="s">
        <v>3373</v>
      </c>
      <c r="F215" s="26" t="s">
        <v>2059</v>
      </c>
      <c r="G215" s="26" t="s">
        <v>5</v>
      </c>
      <c r="H215" s="26" t="str">
        <f t="shared" si="6"/>
        <v>Box36_Moist2 [%]</v>
      </c>
      <c r="I215" s="31" t="s">
        <v>4047</v>
      </c>
      <c r="J215" s="46" t="s">
        <v>5149</v>
      </c>
      <c r="K215" s="26">
        <v>5</v>
      </c>
      <c r="L215" s="26">
        <v>60</v>
      </c>
      <c r="M215" s="26" t="s">
        <v>3383</v>
      </c>
      <c r="N215" s="38">
        <v>41704.608761574076</v>
      </c>
      <c r="O215" s="38"/>
      <c r="P215" s="26"/>
      <c r="Q215" s="35" t="s">
        <v>855</v>
      </c>
      <c r="R215" s="63">
        <v>652195.87657299999</v>
      </c>
      <c r="S215" s="63">
        <v>5772995.24376</v>
      </c>
      <c r="T215" s="26" t="s">
        <v>3316</v>
      </c>
      <c r="U215" s="64" t="s">
        <v>3262</v>
      </c>
      <c r="V215" s="64" t="s">
        <v>3263</v>
      </c>
      <c r="W215" s="64" t="s">
        <v>3258</v>
      </c>
      <c r="X215" s="64" t="s">
        <v>5614</v>
      </c>
      <c r="Y215" s="64"/>
      <c r="Z215" s="64"/>
      <c r="AA215" s="64"/>
      <c r="AB215" s="26"/>
      <c r="AC215" s="26"/>
      <c r="AD215" s="26"/>
      <c r="AE215" s="26"/>
      <c r="AF215" s="26"/>
      <c r="AG215" s="64" t="s">
        <v>3264</v>
      </c>
      <c r="AH215" s="64" t="s">
        <v>3261</v>
      </c>
      <c r="AI215" s="64" t="s">
        <v>3269</v>
      </c>
      <c r="AJ215" s="64" t="s">
        <v>3270</v>
      </c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</row>
    <row r="216" spans="1:54" s="41" customFormat="1" ht="53.4" x14ac:dyDescent="0.3">
      <c r="A216" s="26" t="s">
        <v>857</v>
      </c>
      <c r="B216" s="62">
        <v>0.2</v>
      </c>
      <c r="C216" s="26">
        <v>36</v>
      </c>
      <c r="D216" s="26">
        <v>3</v>
      </c>
      <c r="E216" s="26" t="s">
        <v>3374</v>
      </c>
      <c r="F216" s="26" t="s">
        <v>2060</v>
      </c>
      <c r="G216" s="26" t="s">
        <v>5</v>
      </c>
      <c r="H216" s="26" t="str">
        <f t="shared" si="6"/>
        <v>Box36_Moist3 [%]</v>
      </c>
      <c r="I216" s="31" t="s">
        <v>4048</v>
      </c>
      <c r="J216" s="46" t="s">
        <v>5149</v>
      </c>
      <c r="K216" s="26">
        <v>5</v>
      </c>
      <c r="L216" s="26">
        <v>60</v>
      </c>
      <c r="M216" s="26" t="s">
        <v>3383</v>
      </c>
      <c r="N216" s="38">
        <v>41704.608761574076</v>
      </c>
      <c r="O216" s="38"/>
      <c r="P216" s="26"/>
      <c r="Q216" s="35" t="s">
        <v>855</v>
      </c>
      <c r="R216" s="63">
        <v>652195.87657299999</v>
      </c>
      <c r="S216" s="63">
        <v>5772995.24376</v>
      </c>
      <c r="T216" s="26" t="s">
        <v>3316</v>
      </c>
      <c r="U216" s="64" t="s">
        <v>3262</v>
      </c>
      <c r="V216" s="64" t="s">
        <v>3263</v>
      </c>
      <c r="W216" s="64" t="s">
        <v>3258</v>
      </c>
      <c r="X216" s="64" t="s">
        <v>5614</v>
      </c>
      <c r="Y216" s="64"/>
      <c r="Z216" s="64"/>
      <c r="AA216" s="64"/>
      <c r="AB216" s="26"/>
      <c r="AC216" s="26"/>
      <c r="AD216" s="26"/>
      <c r="AE216" s="26"/>
      <c r="AF216" s="26"/>
      <c r="AG216" s="64" t="s">
        <v>3264</v>
      </c>
      <c r="AH216" s="64" t="s">
        <v>3261</v>
      </c>
      <c r="AI216" s="64" t="s">
        <v>3269</v>
      </c>
      <c r="AJ216" s="64" t="s">
        <v>3270</v>
      </c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</row>
    <row r="217" spans="1:54" s="41" customFormat="1" ht="53.4" x14ac:dyDescent="0.3">
      <c r="A217" s="26" t="s">
        <v>858</v>
      </c>
      <c r="B217" s="62">
        <v>0.30000000000000004</v>
      </c>
      <c r="C217" s="26">
        <v>36</v>
      </c>
      <c r="D217" s="26">
        <v>4</v>
      </c>
      <c r="E217" s="26" t="s">
        <v>3375</v>
      </c>
      <c r="F217" s="26" t="s">
        <v>2061</v>
      </c>
      <c r="G217" s="26" t="s">
        <v>5</v>
      </c>
      <c r="H217" s="26" t="str">
        <f t="shared" si="6"/>
        <v>Box36_Moist4 [%]</v>
      </c>
      <c r="I217" s="31" t="s">
        <v>4049</v>
      </c>
      <c r="J217" s="46" t="s">
        <v>5149</v>
      </c>
      <c r="K217" s="26">
        <v>5</v>
      </c>
      <c r="L217" s="26">
        <v>60</v>
      </c>
      <c r="M217" s="26" t="s">
        <v>3383</v>
      </c>
      <c r="N217" s="38">
        <v>41704.608761574076</v>
      </c>
      <c r="O217" s="38"/>
      <c r="P217" s="26"/>
      <c r="Q217" s="35" t="s">
        <v>855</v>
      </c>
      <c r="R217" s="63">
        <v>652195.87657299999</v>
      </c>
      <c r="S217" s="63">
        <v>5772995.24376</v>
      </c>
      <c r="T217" s="26" t="s">
        <v>3316</v>
      </c>
      <c r="U217" s="64" t="s">
        <v>3262</v>
      </c>
      <c r="V217" s="64" t="s">
        <v>3263</v>
      </c>
      <c r="W217" s="64" t="s">
        <v>3258</v>
      </c>
      <c r="X217" s="64" t="s">
        <v>5614</v>
      </c>
      <c r="Y217" s="64"/>
      <c r="Z217" s="64"/>
      <c r="AA217" s="64"/>
      <c r="AB217" s="26"/>
      <c r="AC217" s="26"/>
      <c r="AD217" s="26"/>
      <c r="AE217" s="26"/>
      <c r="AF217" s="26"/>
      <c r="AG217" s="64" t="s">
        <v>3264</v>
      </c>
      <c r="AH217" s="64" t="s">
        <v>3261</v>
      </c>
      <c r="AI217" s="64" t="s">
        <v>3269</v>
      </c>
      <c r="AJ217" s="64" t="s">
        <v>3270</v>
      </c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</row>
    <row r="218" spans="1:54" s="41" customFormat="1" ht="53.4" x14ac:dyDescent="0.3">
      <c r="A218" s="26" t="s">
        <v>859</v>
      </c>
      <c r="B218" s="62">
        <v>0.4</v>
      </c>
      <c r="C218" s="26">
        <v>36</v>
      </c>
      <c r="D218" s="26">
        <v>5</v>
      </c>
      <c r="E218" s="26" t="s">
        <v>3376</v>
      </c>
      <c r="F218" s="26" t="s">
        <v>2062</v>
      </c>
      <c r="G218" s="26" t="s">
        <v>5</v>
      </c>
      <c r="H218" s="26" t="str">
        <f t="shared" si="6"/>
        <v>Box36_Moist5 [%]</v>
      </c>
      <c r="I218" s="31" t="s">
        <v>4050</v>
      </c>
      <c r="J218" s="46" t="s">
        <v>5149</v>
      </c>
      <c r="K218" s="26">
        <v>5</v>
      </c>
      <c r="L218" s="26">
        <v>60</v>
      </c>
      <c r="M218" s="26" t="s">
        <v>3383</v>
      </c>
      <c r="N218" s="38">
        <v>41704.608761574076</v>
      </c>
      <c r="O218" s="38"/>
      <c r="P218" s="26"/>
      <c r="Q218" s="35" t="s">
        <v>855</v>
      </c>
      <c r="R218" s="63">
        <v>652195.87657299999</v>
      </c>
      <c r="S218" s="63">
        <v>5772995.24376</v>
      </c>
      <c r="T218" s="26" t="s">
        <v>3316</v>
      </c>
      <c r="U218" s="64" t="s">
        <v>3262</v>
      </c>
      <c r="V218" s="64" t="s">
        <v>3263</v>
      </c>
      <c r="W218" s="64" t="s">
        <v>3258</v>
      </c>
      <c r="X218" s="64" t="s">
        <v>5614</v>
      </c>
      <c r="Y218" s="64"/>
      <c r="Z218" s="64"/>
      <c r="AA218" s="64"/>
      <c r="AB218" s="26"/>
      <c r="AC218" s="26"/>
      <c r="AD218" s="26"/>
      <c r="AE218" s="26"/>
      <c r="AF218" s="26"/>
      <c r="AG218" s="64" t="s">
        <v>3264</v>
      </c>
      <c r="AH218" s="64" t="s">
        <v>3261</v>
      </c>
      <c r="AI218" s="64" t="s">
        <v>3269</v>
      </c>
      <c r="AJ218" s="64" t="s">
        <v>3270</v>
      </c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</row>
    <row r="219" spans="1:54" s="41" customFormat="1" ht="53.4" x14ac:dyDescent="0.3">
      <c r="A219" s="26" t="s">
        <v>860</v>
      </c>
      <c r="B219" s="62">
        <v>0.5</v>
      </c>
      <c r="C219" s="26">
        <v>36</v>
      </c>
      <c r="D219" s="26">
        <v>6</v>
      </c>
      <c r="E219" s="26" t="s">
        <v>3377</v>
      </c>
      <c r="F219" s="26" t="s">
        <v>2063</v>
      </c>
      <c r="G219" s="26" t="s">
        <v>5</v>
      </c>
      <c r="H219" s="26" t="str">
        <f t="shared" si="6"/>
        <v>Box36_Moist6 [%]</v>
      </c>
      <c r="I219" s="31" t="s">
        <v>4051</v>
      </c>
      <c r="J219" s="46" t="s">
        <v>5149</v>
      </c>
      <c r="K219" s="26">
        <v>5</v>
      </c>
      <c r="L219" s="26">
        <v>60</v>
      </c>
      <c r="M219" s="26" t="s">
        <v>3383</v>
      </c>
      <c r="N219" s="38">
        <v>41704.608761574076</v>
      </c>
      <c r="O219" s="38"/>
      <c r="P219" s="26"/>
      <c r="Q219" s="35" t="s">
        <v>855</v>
      </c>
      <c r="R219" s="63">
        <v>652195.87657299999</v>
      </c>
      <c r="S219" s="63">
        <v>5772995.24376</v>
      </c>
      <c r="T219" s="26" t="s">
        <v>3316</v>
      </c>
      <c r="U219" s="64" t="s">
        <v>3262</v>
      </c>
      <c r="V219" s="64" t="s">
        <v>3263</v>
      </c>
      <c r="W219" s="64" t="s">
        <v>3258</v>
      </c>
      <c r="X219" s="64" t="s">
        <v>5614</v>
      </c>
      <c r="Y219" s="64"/>
      <c r="Z219" s="64"/>
      <c r="AA219" s="64"/>
      <c r="AB219" s="26"/>
      <c r="AC219" s="26"/>
      <c r="AD219" s="26"/>
      <c r="AE219" s="26"/>
      <c r="AF219" s="26"/>
      <c r="AG219" s="64" t="s">
        <v>3264</v>
      </c>
      <c r="AH219" s="64" t="s">
        <v>3261</v>
      </c>
      <c r="AI219" s="64" t="s">
        <v>3269</v>
      </c>
      <c r="AJ219" s="64" t="s">
        <v>3270</v>
      </c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</row>
    <row r="220" spans="1:54" s="41" customFormat="1" ht="53.4" x14ac:dyDescent="0.3">
      <c r="A220" s="26" t="s">
        <v>861</v>
      </c>
      <c r="B220" s="62">
        <v>0.2</v>
      </c>
      <c r="C220" s="26">
        <v>37</v>
      </c>
      <c r="D220" s="26">
        <v>1</v>
      </c>
      <c r="E220" s="26" t="s">
        <v>3378</v>
      </c>
      <c r="F220" s="26" t="s">
        <v>2064</v>
      </c>
      <c r="G220" s="26" t="s">
        <v>5</v>
      </c>
      <c r="H220" s="26" t="str">
        <f t="shared" si="6"/>
        <v>Box37_Moist1 [%]</v>
      </c>
      <c r="I220" s="31" t="s">
        <v>4154</v>
      </c>
      <c r="J220" s="46" t="s">
        <v>5150</v>
      </c>
      <c r="K220" s="26">
        <v>5</v>
      </c>
      <c r="L220" s="26">
        <v>60</v>
      </c>
      <c r="M220" s="26" t="s">
        <v>3384</v>
      </c>
      <c r="N220" s="38">
        <v>41613.509062500001</v>
      </c>
      <c r="O220" s="38"/>
      <c r="P220" s="26"/>
      <c r="Q220" s="35" t="s">
        <v>863</v>
      </c>
      <c r="R220" s="63">
        <v>652197.83248099999</v>
      </c>
      <c r="S220" s="63">
        <v>5773002.1077399999</v>
      </c>
      <c r="T220" s="26" t="s">
        <v>3316</v>
      </c>
      <c r="U220" s="64" t="s">
        <v>3262</v>
      </c>
      <c r="V220" s="64" t="s">
        <v>3263</v>
      </c>
      <c r="W220" s="64" t="s">
        <v>3258</v>
      </c>
      <c r="X220" s="64" t="s">
        <v>5614</v>
      </c>
      <c r="Y220" s="64"/>
      <c r="Z220" s="64"/>
      <c r="AA220" s="64"/>
      <c r="AB220" s="26"/>
      <c r="AC220" s="26"/>
      <c r="AD220" s="26"/>
      <c r="AE220" s="26"/>
      <c r="AF220" s="26"/>
      <c r="AG220" s="64" t="s">
        <v>3264</v>
      </c>
      <c r="AH220" s="64" t="s">
        <v>3261</v>
      </c>
      <c r="AI220" s="64" t="s">
        <v>3269</v>
      </c>
      <c r="AJ220" s="64" t="s">
        <v>3270</v>
      </c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</row>
    <row r="221" spans="1:54" s="41" customFormat="1" ht="53.4" x14ac:dyDescent="0.3">
      <c r="A221" s="26" t="s">
        <v>864</v>
      </c>
      <c r="B221" s="62">
        <v>0.30000000000000004</v>
      </c>
      <c r="C221" s="26">
        <v>37</v>
      </c>
      <c r="D221" s="26">
        <v>2</v>
      </c>
      <c r="E221" s="26" t="s">
        <v>3379</v>
      </c>
      <c r="F221" s="26" t="s">
        <v>2065</v>
      </c>
      <c r="G221" s="26" t="s">
        <v>5</v>
      </c>
      <c r="H221" s="26" t="str">
        <f t="shared" si="6"/>
        <v>Box37_Moist2 [%]</v>
      </c>
      <c r="I221" s="31" t="s">
        <v>4155</v>
      </c>
      <c r="J221" s="46" t="s">
        <v>5150</v>
      </c>
      <c r="K221" s="26">
        <v>5</v>
      </c>
      <c r="L221" s="26">
        <v>60</v>
      </c>
      <c r="M221" s="26" t="s">
        <v>3384</v>
      </c>
      <c r="N221" s="38">
        <v>41613.509062500001</v>
      </c>
      <c r="O221" s="38"/>
      <c r="P221" s="26"/>
      <c r="Q221" s="35" t="s">
        <v>863</v>
      </c>
      <c r="R221" s="63">
        <v>652197.83248099999</v>
      </c>
      <c r="S221" s="63">
        <v>5773002.1077399999</v>
      </c>
      <c r="T221" s="26" t="s">
        <v>3316</v>
      </c>
      <c r="U221" s="64" t="s">
        <v>3262</v>
      </c>
      <c r="V221" s="64" t="s">
        <v>3263</v>
      </c>
      <c r="W221" s="64" t="s">
        <v>3258</v>
      </c>
      <c r="X221" s="64" t="s">
        <v>5614</v>
      </c>
      <c r="Y221" s="64"/>
      <c r="Z221" s="64"/>
      <c r="AA221" s="64"/>
      <c r="AB221" s="26"/>
      <c r="AC221" s="26"/>
      <c r="AD221" s="26"/>
      <c r="AE221" s="26"/>
      <c r="AF221" s="26"/>
      <c r="AG221" s="64" t="s">
        <v>3264</v>
      </c>
      <c r="AH221" s="64" t="s">
        <v>3261</v>
      </c>
      <c r="AI221" s="64" t="s">
        <v>3269</v>
      </c>
      <c r="AJ221" s="64" t="s">
        <v>3270</v>
      </c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</row>
    <row r="222" spans="1:54" s="41" customFormat="1" ht="53.4" x14ac:dyDescent="0.3">
      <c r="A222" s="26" t="s">
        <v>865</v>
      </c>
      <c r="B222" s="62">
        <v>0.4</v>
      </c>
      <c r="C222" s="26">
        <v>37</v>
      </c>
      <c r="D222" s="26">
        <v>3</v>
      </c>
      <c r="E222" s="26" t="s">
        <v>3380</v>
      </c>
      <c r="F222" s="26" t="s">
        <v>2066</v>
      </c>
      <c r="G222" s="26" t="s">
        <v>5</v>
      </c>
      <c r="H222" s="26" t="str">
        <f t="shared" si="6"/>
        <v>Box37_Moist3 [%]</v>
      </c>
      <c r="I222" s="31" t="s">
        <v>4156</v>
      </c>
      <c r="J222" s="46" t="s">
        <v>5150</v>
      </c>
      <c r="K222" s="26">
        <v>5</v>
      </c>
      <c r="L222" s="26">
        <v>60</v>
      </c>
      <c r="M222" s="26" t="s">
        <v>3384</v>
      </c>
      <c r="N222" s="38">
        <v>41613.509062500001</v>
      </c>
      <c r="O222" s="38"/>
      <c r="P222" s="26"/>
      <c r="Q222" s="35" t="s">
        <v>863</v>
      </c>
      <c r="R222" s="63">
        <v>652197.83248099999</v>
      </c>
      <c r="S222" s="63">
        <v>5773002.1077399999</v>
      </c>
      <c r="T222" s="26" t="s">
        <v>3316</v>
      </c>
      <c r="U222" s="64" t="s">
        <v>3262</v>
      </c>
      <c r="V222" s="64" t="s">
        <v>3263</v>
      </c>
      <c r="W222" s="64" t="s">
        <v>3258</v>
      </c>
      <c r="X222" s="64" t="s">
        <v>5614</v>
      </c>
      <c r="Y222" s="64"/>
      <c r="Z222" s="64"/>
      <c r="AA222" s="64"/>
      <c r="AB222" s="26"/>
      <c r="AC222" s="26"/>
      <c r="AD222" s="26"/>
      <c r="AE222" s="26"/>
      <c r="AF222" s="26"/>
      <c r="AG222" s="64" t="s">
        <v>3264</v>
      </c>
      <c r="AH222" s="64" t="s">
        <v>3261</v>
      </c>
      <c r="AI222" s="64" t="s">
        <v>3269</v>
      </c>
      <c r="AJ222" s="64" t="s">
        <v>3270</v>
      </c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</row>
    <row r="223" spans="1:54" s="41" customFormat="1" ht="53.4" x14ac:dyDescent="0.3">
      <c r="A223" s="26" t="s">
        <v>866</v>
      </c>
      <c r="B223" s="62">
        <v>0.5</v>
      </c>
      <c r="C223" s="26">
        <v>37</v>
      </c>
      <c r="D223" s="26">
        <v>4</v>
      </c>
      <c r="E223" s="26" t="s">
        <v>4974</v>
      </c>
      <c r="F223" s="26" t="s">
        <v>2067</v>
      </c>
      <c r="G223" s="26" t="s">
        <v>5</v>
      </c>
      <c r="H223" s="26" t="str">
        <f t="shared" si="6"/>
        <v>Box37_Moist4 [%]</v>
      </c>
      <c r="I223" s="31" t="s">
        <v>4971</v>
      </c>
      <c r="J223" s="46" t="s">
        <v>5150</v>
      </c>
      <c r="K223" s="26">
        <v>5</v>
      </c>
      <c r="L223" s="26">
        <v>60</v>
      </c>
      <c r="M223" s="26" t="s">
        <v>3384</v>
      </c>
      <c r="N223" s="38">
        <v>41613.509062500001</v>
      </c>
      <c r="O223" s="38"/>
      <c r="P223" s="26"/>
      <c r="Q223" s="35" t="s">
        <v>863</v>
      </c>
      <c r="R223" s="63">
        <v>652197.83248099999</v>
      </c>
      <c r="S223" s="63">
        <v>5773002.1077399999</v>
      </c>
      <c r="T223" s="26" t="s">
        <v>3316</v>
      </c>
      <c r="U223" s="64" t="s">
        <v>3262</v>
      </c>
      <c r="V223" s="64" t="s">
        <v>3263</v>
      </c>
      <c r="W223" s="64" t="s">
        <v>3258</v>
      </c>
      <c r="X223" s="64" t="s">
        <v>5614</v>
      </c>
      <c r="Y223" s="64"/>
      <c r="Z223" s="64"/>
      <c r="AA223" s="64"/>
      <c r="AB223" s="26"/>
      <c r="AC223" s="26"/>
      <c r="AD223" s="26"/>
      <c r="AE223" s="26"/>
      <c r="AF223" s="26"/>
      <c r="AG223" s="64" t="s">
        <v>3264</v>
      </c>
      <c r="AH223" s="64" t="s">
        <v>3261</v>
      </c>
      <c r="AI223" s="64" t="s">
        <v>3269</v>
      </c>
      <c r="AJ223" s="64" t="s">
        <v>3270</v>
      </c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</row>
    <row r="224" spans="1:54" s="41" customFormat="1" ht="53.4" x14ac:dyDescent="0.3">
      <c r="A224" s="26" t="s">
        <v>867</v>
      </c>
      <c r="B224" s="62">
        <v>0.60000000000000009</v>
      </c>
      <c r="C224" s="26">
        <v>37</v>
      </c>
      <c r="D224" s="26">
        <v>5</v>
      </c>
      <c r="E224" s="26" t="s">
        <v>3381</v>
      </c>
      <c r="F224" s="26" t="s">
        <v>2068</v>
      </c>
      <c r="G224" s="26" t="s">
        <v>5</v>
      </c>
      <c r="H224" s="26" t="str">
        <f t="shared" si="6"/>
        <v>Box37_Moist5 [%]</v>
      </c>
      <c r="I224" s="31" t="s">
        <v>4157</v>
      </c>
      <c r="J224" s="46" t="s">
        <v>5150</v>
      </c>
      <c r="K224" s="26">
        <v>5</v>
      </c>
      <c r="L224" s="26">
        <v>60</v>
      </c>
      <c r="M224" s="26" t="s">
        <v>3384</v>
      </c>
      <c r="N224" s="38">
        <v>41613.509062500001</v>
      </c>
      <c r="O224" s="38"/>
      <c r="P224" s="26"/>
      <c r="Q224" s="35" t="s">
        <v>863</v>
      </c>
      <c r="R224" s="63">
        <v>652197.83248099999</v>
      </c>
      <c r="S224" s="63">
        <v>5773002.1077399999</v>
      </c>
      <c r="T224" s="26" t="s">
        <v>3316</v>
      </c>
      <c r="U224" s="64" t="s">
        <v>3262</v>
      </c>
      <c r="V224" s="64" t="s">
        <v>3263</v>
      </c>
      <c r="W224" s="64" t="s">
        <v>3258</v>
      </c>
      <c r="X224" s="64" t="s">
        <v>5614</v>
      </c>
      <c r="Y224" s="64"/>
      <c r="Z224" s="64"/>
      <c r="AA224" s="64"/>
      <c r="AB224" s="26"/>
      <c r="AC224" s="26"/>
      <c r="AD224" s="26"/>
      <c r="AE224" s="26"/>
      <c r="AF224" s="26"/>
      <c r="AG224" s="64" t="s">
        <v>3264</v>
      </c>
      <c r="AH224" s="64" t="s">
        <v>3261</v>
      </c>
      <c r="AI224" s="64" t="s">
        <v>3269</v>
      </c>
      <c r="AJ224" s="64" t="s">
        <v>3270</v>
      </c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</row>
    <row r="225" spans="1:54" s="41" customFormat="1" ht="53.4" x14ac:dyDescent="0.3">
      <c r="A225" s="26" t="s">
        <v>868</v>
      </c>
      <c r="B225" s="62">
        <v>0.60000000000000009</v>
      </c>
      <c r="C225" s="26">
        <v>37</v>
      </c>
      <c r="D225" s="26">
        <v>6</v>
      </c>
      <c r="E225" s="26" t="s">
        <v>3382</v>
      </c>
      <c r="F225" s="26" t="s">
        <v>2069</v>
      </c>
      <c r="G225" s="26" t="s">
        <v>5</v>
      </c>
      <c r="H225" s="26" t="str">
        <f t="shared" si="6"/>
        <v>Box37_Moist6 [%]</v>
      </c>
      <c r="I225" s="31" t="s">
        <v>4158</v>
      </c>
      <c r="J225" s="46" t="s">
        <v>5150</v>
      </c>
      <c r="K225" s="26">
        <v>5</v>
      </c>
      <c r="L225" s="26">
        <v>60</v>
      </c>
      <c r="M225" s="26" t="s">
        <v>3384</v>
      </c>
      <c r="N225" s="38">
        <v>41613.509062500001</v>
      </c>
      <c r="O225" s="38"/>
      <c r="P225" s="26"/>
      <c r="Q225" s="35" t="s">
        <v>863</v>
      </c>
      <c r="R225" s="63">
        <v>652197.83248099999</v>
      </c>
      <c r="S225" s="63">
        <v>5773002.1077399999</v>
      </c>
      <c r="T225" s="26" t="s">
        <v>3316</v>
      </c>
      <c r="U225" s="64" t="s">
        <v>3262</v>
      </c>
      <c r="V225" s="64" t="s">
        <v>3263</v>
      </c>
      <c r="W225" s="64" t="s">
        <v>3258</v>
      </c>
      <c r="X225" s="64" t="s">
        <v>5614</v>
      </c>
      <c r="Y225" s="64"/>
      <c r="Z225" s="64"/>
      <c r="AA225" s="64"/>
      <c r="AB225" s="26"/>
      <c r="AC225" s="26"/>
      <c r="AD225" s="26"/>
      <c r="AE225" s="26"/>
      <c r="AF225" s="26"/>
      <c r="AG225" s="64" t="s">
        <v>3264</v>
      </c>
      <c r="AH225" s="64" t="s">
        <v>3261</v>
      </c>
      <c r="AI225" s="64" t="s">
        <v>3269</v>
      </c>
      <c r="AJ225" s="64" t="s">
        <v>3270</v>
      </c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</row>
    <row r="226" spans="1:54" s="41" customFormat="1" ht="53.4" x14ac:dyDescent="0.3">
      <c r="A226" s="26" t="s">
        <v>869</v>
      </c>
      <c r="B226" s="62">
        <v>0.1</v>
      </c>
      <c r="C226" s="26">
        <v>38</v>
      </c>
      <c r="D226" s="26">
        <v>1</v>
      </c>
      <c r="E226" s="26" t="s">
        <v>870</v>
      </c>
      <c r="F226" s="26" t="s">
        <v>2070</v>
      </c>
      <c r="G226" s="26" t="s">
        <v>5</v>
      </c>
      <c r="H226" s="26" t="str">
        <f t="shared" si="6"/>
        <v>Box38_Moist1 [%]</v>
      </c>
      <c r="I226" s="31" t="s">
        <v>4058</v>
      </c>
      <c r="J226" s="46" t="s">
        <v>5151</v>
      </c>
      <c r="K226" s="26">
        <v>5</v>
      </c>
      <c r="L226" s="26">
        <v>60</v>
      </c>
      <c r="M226" s="26" t="s">
        <v>871</v>
      </c>
      <c r="N226" s="38">
        <v>41508.581643518519</v>
      </c>
      <c r="O226" s="38"/>
      <c r="P226" s="26"/>
      <c r="Q226" s="35"/>
      <c r="R226" s="63">
        <v>652235.56282482005</v>
      </c>
      <c r="S226" s="63">
        <v>5772981.0319043603</v>
      </c>
      <c r="T226" s="26" t="s">
        <v>3316</v>
      </c>
      <c r="U226" s="64" t="s">
        <v>3262</v>
      </c>
      <c r="V226" s="64" t="s">
        <v>3263</v>
      </c>
      <c r="W226" s="64" t="s">
        <v>3258</v>
      </c>
      <c r="X226" s="64" t="s">
        <v>5614</v>
      </c>
      <c r="Y226" s="64"/>
      <c r="Z226" s="64"/>
      <c r="AA226" s="64"/>
      <c r="AB226" s="26"/>
      <c r="AC226" s="26"/>
      <c r="AD226" s="26"/>
      <c r="AE226" s="26"/>
      <c r="AF226" s="26"/>
      <c r="AG226" s="64" t="s">
        <v>3264</v>
      </c>
      <c r="AH226" s="64" t="s">
        <v>3261</v>
      </c>
      <c r="AI226" s="64" t="s">
        <v>3269</v>
      </c>
      <c r="AJ226" s="64" t="s">
        <v>3270</v>
      </c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</row>
    <row r="227" spans="1:54" s="41" customFormat="1" ht="53.4" x14ac:dyDescent="0.3">
      <c r="A227" s="26" t="s">
        <v>872</v>
      </c>
      <c r="B227" s="62">
        <v>0.30000000000000004</v>
      </c>
      <c r="C227" s="26">
        <v>38</v>
      </c>
      <c r="D227" s="26">
        <v>2</v>
      </c>
      <c r="E227" s="26" t="s">
        <v>873</v>
      </c>
      <c r="F227" s="26" t="s">
        <v>2071</v>
      </c>
      <c r="G227" s="26" t="s">
        <v>5</v>
      </c>
      <c r="H227" s="26" t="str">
        <f t="shared" si="6"/>
        <v>Box38_Moist2 [%]</v>
      </c>
      <c r="I227" s="31" t="s">
        <v>4059</v>
      </c>
      <c r="J227" s="46" t="s">
        <v>5151</v>
      </c>
      <c r="K227" s="26">
        <v>0</v>
      </c>
      <c r="L227" s="26">
        <v>60</v>
      </c>
      <c r="M227" s="26" t="s">
        <v>871</v>
      </c>
      <c r="N227" s="38">
        <v>41508.581643518519</v>
      </c>
      <c r="O227" s="38"/>
      <c r="P227" s="26"/>
      <c r="Q227" s="35"/>
      <c r="R227" s="63">
        <v>652235.56282482005</v>
      </c>
      <c r="S227" s="63">
        <v>5772981.0319043603</v>
      </c>
      <c r="T227" s="26" t="s">
        <v>3316</v>
      </c>
      <c r="U227" s="64" t="s">
        <v>3262</v>
      </c>
      <c r="V227" s="64" t="s">
        <v>3263</v>
      </c>
      <c r="W227" s="64" t="s">
        <v>3258</v>
      </c>
      <c r="X227" s="64" t="s">
        <v>5614</v>
      </c>
      <c r="Y227" s="64"/>
      <c r="Z227" s="64"/>
      <c r="AA227" s="64"/>
      <c r="AB227" s="26"/>
      <c r="AC227" s="26"/>
      <c r="AD227" s="26"/>
      <c r="AE227" s="26"/>
      <c r="AF227" s="26"/>
      <c r="AG227" s="64" t="s">
        <v>3264</v>
      </c>
      <c r="AH227" s="64" t="s">
        <v>3261</v>
      </c>
      <c r="AI227" s="64" t="s">
        <v>3269</v>
      </c>
      <c r="AJ227" s="64" t="s">
        <v>3270</v>
      </c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</row>
    <row r="228" spans="1:54" s="41" customFormat="1" ht="53.4" x14ac:dyDescent="0.3">
      <c r="A228" s="26" t="s">
        <v>874</v>
      </c>
      <c r="B228" s="62">
        <v>0.1</v>
      </c>
      <c r="C228" s="26">
        <v>38</v>
      </c>
      <c r="D228" s="26">
        <v>3</v>
      </c>
      <c r="E228" s="26" t="s">
        <v>875</v>
      </c>
      <c r="F228" s="26" t="s">
        <v>2072</v>
      </c>
      <c r="G228" s="26" t="s">
        <v>5</v>
      </c>
      <c r="H228" s="26" t="str">
        <f t="shared" si="6"/>
        <v>Box38_Moist3 [%]</v>
      </c>
      <c r="I228" s="31" t="s">
        <v>4060</v>
      </c>
      <c r="J228" s="46" t="s">
        <v>5151</v>
      </c>
      <c r="K228" s="26">
        <v>0</v>
      </c>
      <c r="L228" s="26">
        <v>60</v>
      </c>
      <c r="M228" s="26" t="s">
        <v>876</v>
      </c>
      <c r="N228" s="38">
        <v>41508.581643518519</v>
      </c>
      <c r="O228" s="38"/>
      <c r="P228" s="26"/>
      <c r="Q228" s="35" t="s">
        <v>4326</v>
      </c>
      <c r="R228" s="63">
        <v>652226.75813533005</v>
      </c>
      <c r="S228" s="63">
        <v>5772975.4010306001</v>
      </c>
      <c r="T228" s="26" t="s">
        <v>3316</v>
      </c>
      <c r="U228" s="64" t="s">
        <v>3262</v>
      </c>
      <c r="V228" s="64" t="s">
        <v>3263</v>
      </c>
      <c r="W228" s="64" t="s">
        <v>3258</v>
      </c>
      <c r="X228" s="64" t="s">
        <v>5614</v>
      </c>
      <c r="Y228" s="64"/>
      <c r="Z228" s="64"/>
      <c r="AA228" s="64"/>
      <c r="AB228" s="26"/>
      <c r="AC228" s="26"/>
      <c r="AD228" s="26"/>
      <c r="AE228" s="26"/>
      <c r="AF228" s="26"/>
      <c r="AG228" s="64" t="s">
        <v>3264</v>
      </c>
      <c r="AH228" s="64" t="s">
        <v>3261</v>
      </c>
      <c r="AI228" s="64" t="s">
        <v>3269</v>
      </c>
      <c r="AJ228" s="64" t="s">
        <v>3270</v>
      </c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</row>
    <row r="229" spans="1:54" s="41" customFormat="1" ht="53.4" x14ac:dyDescent="0.3">
      <c r="A229" s="26" t="s">
        <v>877</v>
      </c>
      <c r="B229" s="62">
        <v>0.30000000000000004</v>
      </c>
      <c r="C229" s="26">
        <v>38</v>
      </c>
      <c r="D229" s="26">
        <v>4</v>
      </c>
      <c r="E229" s="26" t="s">
        <v>878</v>
      </c>
      <c r="F229" s="26" t="s">
        <v>2073</v>
      </c>
      <c r="G229" s="26" t="s">
        <v>5</v>
      </c>
      <c r="H229" s="26" t="str">
        <f t="shared" si="6"/>
        <v>Box38_Moist4 [%]</v>
      </c>
      <c r="I229" s="31" t="s">
        <v>4061</v>
      </c>
      <c r="J229" s="46" t="s">
        <v>5151</v>
      </c>
      <c r="K229" s="26">
        <v>0</v>
      </c>
      <c r="L229" s="26">
        <v>60</v>
      </c>
      <c r="M229" s="26" t="s">
        <v>876</v>
      </c>
      <c r="N229" s="38">
        <v>41508.581643518519</v>
      </c>
      <c r="O229" s="38"/>
      <c r="P229" s="26"/>
      <c r="Q229" s="35" t="s">
        <v>4326</v>
      </c>
      <c r="R229" s="63">
        <v>652226.75813533005</v>
      </c>
      <c r="S229" s="63">
        <v>5772975.4010306001</v>
      </c>
      <c r="T229" s="26" t="s">
        <v>3316</v>
      </c>
      <c r="U229" s="64" t="s">
        <v>3262</v>
      </c>
      <c r="V229" s="64" t="s">
        <v>3263</v>
      </c>
      <c r="W229" s="64" t="s">
        <v>3258</v>
      </c>
      <c r="X229" s="64" t="s">
        <v>5614</v>
      </c>
      <c r="Y229" s="64"/>
      <c r="Z229" s="64"/>
      <c r="AA229" s="64"/>
      <c r="AB229" s="26"/>
      <c r="AC229" s="26"/>
      <c r="AD229" s="26"/>
      <c r="AE229" s="26"/>
      <c r="AF229" s="26"/>
      <c r="AG229" s="64" t="s">
        <v>3264</v>
      </c>
      <c r="AH229" s="64" t="s">
        <v>3261</v>
      </c>
      <c r="AI229" s="64" t="s">
        <v>3269</v>
      </c>
      <c r="AJ229" s="64" t="s">
        <v>3270</v>
      </c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</row>
    <row r="230" spans="1:54" s="41" customFormat="1" ht="53.4" x14ac:dyDescent="0.3">
      <c r="A230" s="26" t="s">
        <v>879</v>
      </c>
      <c r="B230" s="62">
        <v>0.1</v>
      </c>
      <c r="C230" s="26">
        <v>38</v>
      </c>
      <c r="D230" s="26">
        <v>5</v>
      </c>
      <c r="E230" s="26" t="s">
        <v>880</v>
      </c>
      <c r="F230" s="26" t="s">
        <v>2074</v>
      </c>
      <c r="G230" s="26" t="s">
        <v>5</v>
      </c>
      <c r="H230" s="26" t="str">
        <f t="shared" si="6"/>
        <v>Box38_Moist5 [%]</v>
      </c>
      <c r="I230" s="31" t="s">
        <v>4062</v>
      </c>
      <c r="J230" s="46" t="s">
        <v>5151</v>
      </c>
      <c r="K230" s="26">
        <v>5</v>
      </c>
      <c r="L230" s="26">
        <v>60</v>
      </c>
      <c r="M230" s="26" t="s">
        <v>881</v>
      </c>
      <c r="N230" s="38">
        <v>41508.581643518519</v>
      </c>
      <c r="O230" s="38"/>
      <c r="P230" s="26"/>
      <c r="Q230" s="35"/>
      <c r="R230" s="63">
        <v>652226.63973405003</v>
      </c>
      <c r="S230" s="63">
        <v>5772988.0407308899</v>
      </c>
      <c r="T230" s="26" t="s">
        <v>3316</v>
      </c>
      <c r="U230" s="64" t="s">
        <v>3262</v>
      </c>
      <c r="V230" s="64" t="s">
        <v>3263</v>
      </c>
      <c r="W230" s="64" t="s">
        <v>3258</v>
      </c>
      <c r="X230" s="64" t="s">
        <v>5614</v>
      </c>
      <c r="Y230" s="64"/>
      <c r="Z230" s="64"/>
      <c r="AA230" s="64"/>
      <c r="AB230" s="26"/>
      <c r="AC230" s="26"/>
      <c r="AD230" s="26"/>
      <c r="AE230" s="26"/>
      <c r="AF230" s="26"/>
      <c r="AG230" s="64" t="s">
        <v>3264</v>
      </c>
      <c r="AH230" s="64" t="s">
        <v>3261</v>
      </c>
      <c r="AI230" s="64" t="s">
        <v>3269</v>
      </c>
      <c r="AJ230" s="64" t="s">
        <v>3270</v>
      </c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</row>
    <row r="231" spans="1:54" s="41" customFormat="1" ht="53.4" x14ac:dyDescent="0.3">
      <c r="A231" s="26" t="s">
        <v>882</v>
      </c>
      <c r="B231" s="62">
        <v>0.30000000000000004</v>
      </c>
      <c r="C231" s="26">
        <v>38</v>
      </c>
      <c r="D231" s="26">
        <v>6</v>
      </c>
      <c r="E231" s="26" t="s">
        <v>883</v>
      </c>
      <c r="F231" s="26" t="s">
        <v>2075</v>
      </c>
      <c r="G231" s="26" t="s">
        <v>5</v>
      </c>
      <c r="H231" s="26" t="str">
        <f t="shared" si="6"/>
        <v>Box38_Moist6 [%]</v>
      </c>
      <c r="I231" s="31" t="s">
        <v>4063</v>
      </c>
      <c r="J231" s="46" t="s">
        <v>5151</v>
      </c>
      <c r="K231" s="26">
        <v>0</v>
      </c>
      <c r="L231" s="26">
        <v>60</v>
      </c>
      <c r="M231" s="26" t="s">
        <v>881</v>
      </c>
      <c r="N231" s="38">
        <v>41508.581643518519</v>
      </c>
      <c r="O231" s="38"/>
      <c r="P231" s="26"/>
      <c r="Q231" s="35" t="s">
        <v>4327</v>
      </c>
      <c r="R231" s="63">
        <v>652226.63973405003</v>
      </c>
      <c r="S231" s="63">
        <v>5772988.0407308899</v>
      </c>
      <c r="T231" s="26" t="s">
        <v>3316</v>
      </c>
      <c r="U231" s="64" t="s">
        <v>3262</v>
      </c>
      <c r="V231" s="64" t="s">
        <v>3263</v>
      </c>
      <c r="W231" s="64" t="s">
        <v>3258</v>
      </c>
      <c r="X231" s="64" t="s">
        <v>5614</v>
      </c>
      <c r="Y231" s="64"/>
      <c r="Z231" s="64"/>
      <c r="AA231" s="64"/>
      <c r="AB231" s="26"/>
      <c r="AC231" s="26"/>
      <c r="AD231" s="26"/>
      <c r="AE231" s="26"/>
      <c r="AF231" s="26"/>
      <c r="AG231" s="64" t="s">
        <v>3264</v>
      </c>
      <c r="AH231" s="64" t="s">
        <v>3261</v>
      </c>
      <c r="AI231" s="64" t="s">
        <v>3269</v>
      </c>
      <c r="AJ231" s="64" t="s">
        <v>3270</v>
      </c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</row>
    <row r="232" spans="1:54" s="41" customFormat="1" ht="53.4" x14ac:dyDescent="0.3">
      <c r="A232" s="26" t="s">
        <v>884</v>
      </c>
      <c r="B232" s="62">
        <v>0.30000000000000004</v>
      </c>
      <c r="C232" s="26">
        <v>39</v>
      </c>
      <c r="D232" s="26">
        <v>1</v>
      </c>
      <c r="E232" s="26" t="s">
        <v>885</v>
      </c>
      <c r="F232" s="26" t="s">
        <v>2076</v>
      </c>
      <c r="G232" s="26" t="s">
        <v>5</v>
      </c>
      <c r="H232" s="26" t="str">
        <f t="shared" si="6"/>
        <v>Box39_Moist1 [%]</v>
      </c>
      <c r="I232" s="33" t="s">
        <v>4070</v>
      </c>
      <c r="J232" s="46" t="s">
        <v>5152</v>
      </c>
      <c r="K232" s="26">
        <v>5</v>
      </c>
      <c r="L232" s="26">
        <v>60</v>
      </c>
      <c r="M232" s="26" t="s">
        <v>886</v>
      </c>
      <c r="N232" s="38">
        <v>41431.623124999998</v>
      </c>
      <c r="O232" s="38"/>
      <c r="P232" s="26" t="s">
        <v>887</v>
      </c>
      <c r="Q232" s="35"/>
      <c r="R232" s="63">
        <v>652262.67284320004</v>
      </c>
      <c r="S232" s="79">
        <v>5773023.8130252799</v>
      </c>
      <c r="T232" s="26" t="s">
        <v>3316</v>
      </c>
      <c r="U232" s="64" t="s">
        <v>3262</v>
      </c>
      <c r="V232" s="64" t="s">
        <v>3263</v>
      </c>
      <c r="W232" s="64" t="s">
        <v>3258</v>
      </c>
      <c r="X232" s="64" t="s">
        <v>5614</v>
      </c>
      <c r="Y232" s="64"/>
      <c r="Z232" s="64"/>
      <c r="AA232" s="64"/>
      <c r="AB232" s="26"/>
      <c r="AC232" s="26"/>
      <c r="AD232" s="26"/>
      <c r="AE232" s="26"/>
      <c r="AF232" s="26"/>
      <c r="AG232" s="64" t="s">
        <v>3264</v>
      </c>
      <c r="AH232" s="64" t="s">
        <v>3261</v>
      </c>
      <c r="AI232" s="64" t="s">
        <v>3269</v>
      </c>
      <c r="AJ232" s="64" t="s">
        <v>3270</v>
      </c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</row>
    <row r="233" spans="1:54" s="41" customFormat="1" ht="53.4" x14ac:dyDescent="0.3">
      <c r="A233" s="26" t="s">
        <v>888</v>
      </c>
      <c r="B233" s="62">
        <v>0.1</v>
      </c>
      <c r="C233" s="26">
        <v>39</v>
      </c>
      <c r="D233" s="26">
        <v>2</v>
      </c>
      <c r="E233" s="26" t="s">
        <v>889</v>
      </c>
      <c r="F233" s="26" t="s">
        <v>2077</v>
      </c>
      <c r="G233" s="26" t="s">
        <v>5</v>
      </c>
      <c r="H233" s="26" t="str">
        <f t="shared" ref="H233:H243" si="9">CONCATENATE(F233," [",G233,"]")</f>
        <v>Box39_Moist2 [%]</v>
      </c>
      <c r="I233" s="33" t="s">
        <v>4071</v>
      </c>
      <c r="J233" s="46" t="s">
        <v>5152</v>
      </c>
      <c r="K233" s="26">
        <v>0</v>
      </c>
      <c r="L233" s="26">
        <v>60</v>
      </c>
      <c r="M233" s="26" t="s">
        <v>890</v>
      </c>
      <c r="N233" s="38">
        <v>41431.623124999998</v>
      </c>
      <c r="O233" s="38"/>
      <c r="P233" s="26" t="s">
        <v>562</v>
      </c>
      <c r="Q233" s="35"/>
      <c r="R233" s="63">
        <v>652274.87387590006</v>
      </c>
      <c r="S233" s="79">
        <v>5773034.9503782103</v>
      </c>
      <c r="T233" s="26" t="s">
        <v>3316</v>
      </c>
      <c r="U233" s="64" t="s">
        <v>3262</v>
      </c>
      <c r="V233" s="64" t="s">
        <v>3263</v>
      </c>
      <c r="W233" s="64" t="s">
        <v>3258</v>
      </c>
      <c r="X233" s="64" t="s">
        <v>5614</v>
      </c>
      <c r="Y233" s="64"/>
      <c r="Z233" s="64"/>
      <c r="AA233" s="64"/>
      <c r="AB233" s="26"/>
      <c r="AC233" s="26"/>
      <c r="AD233" s="26"/>
      <c r="AE233" s="26"/>
      <c r="AF233" s="26"/>
      <c r="AG233" s="64" t="s">
        <v>3264</v>
      </c>
      <c r="AH233" s="64" t="s">
        <v>3261</v>
      </c>
      <c r="AI233" s="64" t="s">
        <v>3269</v>
      </c>
      <c r="AJ233" s="64" t="s">
        <v>3270</v>
      </c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</row>
    <row r="234" spans="1:54" s="41" customFormat="1" ht="53.4" x14ac:dyDescent="0.3">
      <c r="A234" s="26" t="s">
        <v>891</v>
      </c>
      <c r="B234" s="62">
        <v>0.1</v>
      </c>
      <c r="C234" s="26">
        <v>39</v>
      </c>
      <c r="D234" s="26">
        <v>3</v>
      </c>
      <c r="E234" s="26" t="s">
        <v>892</v>
      </c>
      <c r="F234" s="26" t="s">
        <v>2078</v>
      </c>
      <c r="G234" s="26" t="s">
        <v>5</v>
      </c>
      <c r="H234" s="26" t="str">
        <f t="shared" si="9"/>
        <v>Box39_Moist3 [%]</v>
      </c>
      <c r="I234" s="33" t="s">
        <v>4072</v>
      </c>
      <c r="J234" s="46" t="s">
        <v>5152</v>
      </c>
      <c r="K234" s="26">
        <v>0</v>
      </c>
      <c r="L234" s="26">
        <v>60</v>
      </c>
      <c r="M234" s="26" t="s">
        <v>893</v>
      </c>
      <c r="N234" s="38">
        <v>41431.623124999998</v>
      </c>
      <c r="O234" s="38"/>
      <c r="P234" s="26"/>
      <c r="Q234" s="35"/>
      <c r="R234" s="63">
        <v>652264.98791094997</v>
      </c>
      <c r="S234" s="79">
        <v>5773034.0118372403</v>
      </c>
      <c r="T234" s="26" t="s">
        <v>3316</v>
      </c>
      <c r="U234" s="64" t="s">
        <v>3262</v>
      </c>
      <c r="V234" s="64" t="s">
        <v>3263</v>
      </c>
      <c r="W234" s="64" t="s">
        <v>3258</v>
      </c>
      <c r="X234" s="64" t="s">
        <v>5614</v>
      </c>
      <c r="Y234" s="64"/>
      <c r="Z234" s="64"/>
      <c r="AA234" s="64"/>
      <c r="AB234" s="26"/>
      <c r="AC234" s="26"/>
      <c r="AD234" s="26"/>
      <c r="AE234" s="26"/>
      <c r="AF234" s="26"/>
      <c r="AG234" s="64" t="s">
        <v>3264</v>
      </c>
      <c r="AH234" s="64" t="s">
        <v>3261</v>
      </c>
      <c r="AI234" s="64" t="s">
        <v>3269</v>
      </c>
      <c r="AJ234" s="64" t="s">
        <v>3270</v>
      </c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</row>
    <row r="235" spans="1:54" s="41" customFormat="1" ht="53.4" x14ac:dyDescent="0.3">
      <c r="A235" s="26" t="s">
        <v>894</v>
      </c>
      <c r="B235" s="62">
        <v>0.1</v>
      </c>
      <c r="C235" s="26">
        <v>39</v>
      </c>
      <c r="D235" s="26">
        <v>4</v>
      </c>
      <c r="E235" s="26" t="s">
        <v>895</v>
      </c>
      <c r="F235" s="26" t="s">
        <v>2079</v>
      </c>
      <c r="G235" s="26" t="s">
        <v>5</v>
      </c>
      <c r="H235" s="26" t="str">
        <f t="shared" si="9"/>
        <v>Box39_Moist4 [%]</v>
      </c>
      <c r="I235" s="33" t="s">
        <v>4073</v>
      </c>
      <c r="J235" s="46" t="s">
        <v>5152</v>
      </c>
      <c r="K235" s="26">
        <v>0</v>
      </c>
      <c r="L235" s="26">
        <v>60</v>
      </c>
      <c r="M235" s="26" t="s">
        <v>886</v>
      </c>
      <c r="N235" s="38">
        <v>41431.623124999998</v>
      </c>
      <c r="O235" s="38"/>
      <c r="P235" s="26" t="s">
        <v>887</v>
      </c>
      <c r="Q235" s="35" t="s">
        <v>4326</v>
      </c>
      <c r="R235" s="63">
        <v>652262.67284320004</v>
      </c>
      <c r="S235" s="79">
        <v>5773023.8130252799</v>
      </c>
      <c r="T235" s="26" t="s">
        <v>3316</v>
      </c>
      <c r="U235" s="64" t="s">
        <v>3262</v>
      </c>
      <c r="V235" s="64" t="s">
        <v>3263</v>
      </c>
      <c r="W235" s="64" t="s">
        <v>3258</v>
      </c>
      <c r="X235" s="64" t="s">
        <v>5614</v>
      </c>
      <c r="Y235" s="64"/>
      <c r="Z235" s="64"/>
      <c r="AA235" s="64"/>
      <c r="AB235" s="26"/>
      <c r="AC235" s="26"/>
      <c r="AD235" s="26"/>
      <c r="AE235" s="26"/>
      <c r="AF235" s="26"/>
      <c r="AG235" s="64" t="s">
        <v>3264</v>
      </c>
      <c r="AH235" s="64" t="s">
        <v>3261</v>
      </c>
      <c r="AI235" s="64" t="s">
        <v>3269</v>
      </c>
      <c r="AJ235" s="64" t="s">
        <v>3270</v>
      </c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</row>
    <row r="236" spans="1:54" s="41" customFormat="1" ht="53.4" x14ac:dyDescent="0.3">
      <c r="A236" s="26" t="s">
        <v>896</v>
      </c>
      <c r="B236" s="62">
        <v>0.1</v>
      </c>
      <c r="C236" s="26">
        <v>39</v>
      </c>
      <c r="D236" s="26">
        <v>5</v>
      </c>
      <c r="E236" s="26" t="s">
        <v>897</v>
      </c>
      <c r="F236" s="26" t="s">
        <v>2080</v>
      </c>
      <c r="G236" s="26" t="s">
        <v>5</v>
      </c>
      <c r="H236" s="26" t="str">
        <f t="shared" si="9"/>
        <v>Box39_Moist5 [%]</v>
      </c>
      <c r="I236" s="33" t="s">
        <v>4074</v>
      </c>
      <c r="J236" s="46" t="s">
        <v>5152</v>
      </c>
      <c r="K236" s="26">
        <v>5</v>
      </c>
      <c r="L236" s="26">
        <v>60</v>
      </c>
      <c r="M236" s="26" t="s">
        <v>898</v>
      </c>
      <c r="N236" s="38">
        <v>41431.623124999998</v>
      </c>
      <c r="O236" s="38"/>
      <c r="P236" s="26"/>
      <c r="Q236" s="35"/>
      <c r="R236" s="63">
        <v>652269.99346282997</v>
      </c>
      <c r="S236" s="79">
        <v>5773026.75378701</v>
      </c>
      <c r="T236" s="26" t="s">
        <v>3316</v>
      </c>
      <c r="U236" s="64" t="s">
        <v>3262</v>
      </c>
      <c r="V236" s="64" t="s">
        <v>3263</v>
      </c>
      <c r="W236" s="64" t="s">
        <v>3258</v>
      </c>
      <c r="X236" s="64" t="s">
        <v>5614</v>
      </c>
      <c r="Y236" s="64"/>
      <c r="Z236" s="64"/>
      <c r="AA236" s="64"/>
      <c r="AB236" s="26"/>
      <c r="AC236" s="26"/>
      <c r="AD236" s="26"/>
      <c r="AE236" s="26"/>
      <c r="AF236" s="26"/>
      <c r="AG236" s="64" t="s">
        <v>3264</v>
      </c>
      <c r="AH236" s="64" t="s">
        <v>3261</v>
      </c>
      <c r="AI236" s="64" t="s">
        <v>3269</v>
      </c>
      <c r="AJ236" s="64" t="s">
        <v>3270</v>
      </c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</row>
    <row r="237" spans="1:54" s="41" customFormat="1" ht="53.4" x14ac:dyDescent="0.3">
      <c r="A237" s="26" t="s">
        <v>899</v>
      </c>
      <c r="B237" s="62">
        <v>0.30000000000000004</v>
      </c>
      <c r="C237" s="26">
        <v>39</v>
      </c>
      <c r="D237" s="26">
        <v>6</v>
      </c>
      <c r="E237" s="26" t="s">
        <v>900</v>
      </c>
      <c r="F237" s="26" t="s">
        <v>2081</v>
      </c>
      <c r="G237" s="26" t="s">
        <v>5</v>
      </c>
      <c r="H237" s="26" t="str">
        <f t="shared" si="9"/>
        <v>Box39_Moist6 [%]</v>
      </c>
      <c r="I237" s="32" t="s">
        <v>4075</v>
      </c>
      <c r="J237" s="46" t="s">
        <v>5152</v>
      </c>
      <c r="K237" s="26">
        <v>5</v>
      </c>
      <c r="L237" s="26">
        <v>60</v>
      </c>
      <c r="M237" s="26" t="s">
        <v>898</v>
      </c>
      <c r="N237" s="38">
        <v>41431.623124999998</v>
      </c>
      <c r="O237" s="38"/>
      <c r="P237" s="26"/>
      <c r="Q237" s="35"/>
      <c r="R237" s="63">
        <v>652269.99346282997</v>
      </c>
      <c r="S237" s="79">
        <v>5773026.75378701</v>
      </c>
      <c r="T237" s="26" t="s">
        <v>3316</v>
      </c>
      <c r="U237" s="64" t="s">
        <v>3262</v>
      </c>
      <c r="V237" s="64" t="s">
        <v>3263</v>
      </c>
      <c r="W237" s="64" t="s">
        <v>3258</v>
      </c>
      <c r="X237" s="64" t="s">
        <v>5614</v>
      </c>
      <c r="Y237" s="64"/>
      <c r="Z237" s="64"/>
      <c r="AA237" s="64"/>
      <c r="AB237" s="26"/>
      <c r="AC237" s="26"/>
      <c r="AD237" s="26"/>
      <c r="AE237" s="26"/>
      <c r="AF237" s="26"/>
      <c r="AG237" s="64" t="s">
        <v>3264</v>
      </c>
      <c r="AH237" s="64" t="s">
        <v>3261</v>
      </c>
      <c r="AI237" s="64" t="s">
        <v>3269</v>
      </c>
      <c r="AJ237" s="64" t="s">
        <v>3270</v>
      </c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</row>
    <row r="238" spans="1:54" s="41" customFormat="1" ht="53.4" x14ac:dyDescent="0.3">
      <c r="A238" s="26" t="s">
        <v>901</v>
      </c>
      <c r="B238" s="62">
        <v>0.1</v>
      </c>
      <c r="C238" s="26">
        <v>40</v>
      </c>
      <c r="D238" s="26">
        <v>1</v>
      </c>
      <c r="E238" s="26" t="s">
        <v>902</v>
      </c>
      <c r="F238" s="26" t="s">
        <v>2082</v>
      </c>
      <c r="G238" s="26" t="s">
        <v>5</v>
      </c>
      <c r="H238" s="26" t="str">
        <f t="shared" si="9"/>
        <v>Box40_Moist1 [%]</v>
      </c>
      <c r="I238" s="31" t="s">
        <v>4164</v>
      </c>
      <c r="J238" s="46" t="s">
        <v>5153</v>
      </c>
      <c r="K238" s="26">
        <v>0</v>
      </c>
      <c r="L238" s="26">
        <v>60</v>
      </c>
      <c r="M238" s="26" t="s">
        <v>903</v>
      </c>
      <c r="N238" s="38">
        <v>41450.468506944446</v>
      </c>
      <c r="O238" s="38"/>
      <c r="P238" s="26"/>
      <c r="Q238" s="35"/>
      <c r="R238" s="63">
        <v>652280.19227478001</v>
      </c>
      <c r="S238" s="79">
        <v>5773020.2465695702</v>
      </c>
      <c r="T238" s="26" t="s">
        <v>3316</v>
      </c>
      <c r="U238" s="64" t="s">
        <v>3262</v>
      </c>
      <c r="V238" s="64" t="s">
        <v>3263</v>
      </c>
      <c r="W238" s="64" t="s">
        <v>3258</v>
      </c>
      <c r="X238" s="64" t="s">
        <v>5614</v>
      </c>
      <c r="Y238" s="64"/>
      <c r="Z238" s="64"/>
      <c r="AA238" s="64"/>
      <c r="AB238" s="26"/>
      <c r="AC238" s="26"/>
      <c r="AD238" s="26"/>
      <c r="AE238" s="26"/>
      <c r="AF238" s="26"/>
      <c r="AG238" s="64" t="s">
        <v>3264</v>
      </c>
      <c r="AH238" s="64" t="s">
        <v>3261</v>
      </c>
      <c r="AI238" s="64" t="s">
        <v>3269</v>
      </c>
      <c r="AJ238" s="64" t="s">
        <v>3270</v>
      </c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</row>
    <row r="239" spans="1:54" s="41" customFormat="1" ht="53.4" x14ac:dyDescent="0.3">
      <c r="A239" s="26" t="s">
        <v>904</v>
      </c>
      <c r="B239" s="62">
        <v>0.1</v>
      </c>
      <c r="C239" s="26">
        <v>40</v>
      </c>
      <c r="D239" s="26">
        <v>2</v>
      </c>
      <c r="E239" s="26" t="s">
        <v>905</v>
      </c>
      <c r="F239" s="26" t="s">
        <v>2083</v>
      </c>
      <c r="G239" s="26" t="s">
        <v>5</v>
      </c>
      <c r="H239" s="26" t="str">
        <f t="shared" si="9"/>
        <v>Box40_Moist2 [%]</v>
      </c>
      <c r="I239" s="31" t="s">
        <v>4165</v>
      </c>
      <c r="J239" s="46" t="s">
        <v>5153</v>
      </c>
      <c r="K239" s="26">
        <v>0</v>
      </c>
      <c r="L239" s="26">
        <v>60</v>
      </c>
      <c r="M239" s="26" t="s">
        <v>906</v>
      </c>
      <c r="N239" s="38">
        <v>41450.468506944446</v>
      </c>
      <c r="O239" s="38"/>
      <c r="P239" s="26"/>
      <c r="Q239" s="35" t="s">
        <v>4326</v>
      </c>
      <c r="R239" s="63">
        <v>652291.57990530005</v>
      </c>
      <c r="S239" s="79">
        <v>5773020.1214307798</v>
      </c>
      <c r="T239" s="26" t="s">
        <v>3316</v>
      </c>
      <c r="U239" s="64" t="s">
        <v>3262</v>
      </c>
      <c r="V239" s="64" t="s">
        <v>3263</v>
      </c>
      <c r="W239" s="64" t="s">
        <v>3258</v>
      </c>
      <c r="X239" s="64" t="s">
        <v>5614</v>
      </c>
      <c r="Y239" s="64"/>
      <c r="Z239" s="64"/>
      <c r="AA239" s="64"/>
      <c r="AB239" s="26"/>
      <c r="AC239" s="26"/>
      <c r="AD239" s="26"/>
      <c r="AE239" s="26"/>
      <c r="AF239" s="26"/>
      <c r="AG239" s="64" t="s">
        <v>3264</v>
      </c>
      <c r="AH239" s="64" t="s">
        <v>3261</v>
      </c>
      <c r="AI239" s="64" t="s">
        <v>3269</v>
      </c>
      <c r="AJ239" s="64" t="s">
        <v>3270</v>
      </c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</row>
    <row r="240" spans="1:54" s="41" customFormat="1" ht="53.4" x14ac:dyDescent="0.3">
      <c r="A240" s="26" t="s">
        <v>907</v>
      </c>
      <c r="B240" s="62">
        <v>0.1</v>
      </c>
      <c r="C240" s="26">
        <v>40</v>
      </c>
      <c r="D240" s="26">
        <v>3</v>
      </c>
      <c r="E240" s="26" t="s">
        <v>908</v>
      </c>
      <c r="F240" s="26" t="s">
        <v>2084</v>
      </c>
      <c r="G240" s="26" t="s">
        <v>5</v>
      </c>
      <c r="H240" s="26" t="str">
        <f t="shared" si="9"/>
        <v>Box40_Moist3 [%]</v>
      </c>
      <c r="I240" s="31" t="s">
        <v>4166</v>
      </c>
      <c r="J240" s="46" t="s">
        <v>5153</v>
      </c>
      <c r="K240" s="26">
        <v>5</v>
      </c>
      <c r="L240" s="26">
        <v>60</v>
      </c>
      <c r="M240" s="26" t="s">
        <v>909</v>
      </c>
      <c r="N240" s="38">
        <v>41450.468506944446</v>
      </c>
      <c r="O240" s="38"/>
      <c r="P240" s="26"/>
      <c r="Q240" s="35"/>
      <c r="R240" s="63">
        <v>652285.76095123996</v>
      </c>
      <c r="S240" s="79">
        <v>5773008.3583838604</v>
      </c>
      <c r="T240" s="26" t="s">
        <v>3316</v>
      </c>
      <c r="U240" s="64" t="s">
        <v>3262</v>
      </c>
      <c r="V240" s="64" t="s">
        <v>3263</v>
      </c>
      <c r="W240" s="64" t="s">
        <v>3258</v>
      </c>
      <c r="X240" s="64" t="s">
        <v>5614</v>
      </c>
      <c r="Y240" s="64"/>
      <c r="Z240" s="64"/>
      <c r="AA240" s="64"/>
      <c r="AB240" s="26"/>
      <c r="AC240" s="26"/>
      <c r="AD240" s="26"/>
      <c r="AE240" s="26"/>
      <c r="AF240" s="26"/>
      <c r="AG240" s="64" t="s">
        <v>3264</v>
      </c>
      <c r="AH240" s="64" t="s">
        <v>3261</v>
      </c>
      <c r="AI240" s="64" t="s">
        <v>3269</v>
      </c>
      <c r="AJ240" s="64" t="s">
        <v>3270</v>
      </c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</row>
    <row r="241" spans="1:54" s="41" customFormat="1" ht="53.4" x14ac:dyDescent="0.3">
      <c r="A241" s="26" t="s">
        <v>910</v>
      </c>
      <c r="B241" s="62">
        <v>0.30000000000000004</v>
      </c>
      <c r="C241" s="26">
        <v>40</v>
      </c>
      <c r="D241" s="26">
        <v>4</v>
      </c>
      <c r="E241" s="26" t="s">
        <v>911</v>
      </c>
      <c r="F241" s="26" t="s">
        <v>2085</v>
      </c>
      <c r="G241" s="26" t="s">
        <v>5</v>
      </c>
      <c r="H241" s="26" t="str">
        <f t="shared" si="9"/>
        <v>Box40_Moist4 [%]</v>
      </c>
      <c r="I241" s="31" t="s">
        <v>4167</v>
      </c>
      <c r="J241" s="46" t="s">
        <v>5153</v>
      </c>
      <c r="K241" s="26">
        <v>5</v>
      </c>
      <c r="L241" s="26">
        <v>60</v>
      </c>
      <c r="M241" s="26" t="s">
        <v>909</v>
      </c>
      <c r="N241" s="38">
        <v>41450.468506944446</v>
      </c>
      <c r="O241" s="38"/>
      <c r="P241" s="26"/>
      <c r="Q241" s="35"/>
      <c r="R241" s="63">
        <v>652285.76095123996</v>
      </c>
      <c r="S241" s="79">
        <v>5773008.3583838604</v>
      </c>
      <c r="T241" s="26" t="s">
        <v>3316</v>
      </c>
      <c r="U241" s="64" t="s">
        <v>3262</v>
      </c>
      <c r="V241" s="64" t="s">
        <v>3263</v>
      </c>
      <c r="W241" s="64" t="s">
        <v>3258</v>
      </c>
      <c r="X241" s="64" t="s">
        <v>5614</v>
      </c>
      <c r="Y241" s="64"/>
      <c r="Z241" s="64"/>
      <c r="AA241" s="64"/>
      <c r="AB241" s="26"/>
      <c r="AC241" s="26"/>
      <c r="AD241" s="26"/>
      <c r="AE241" s="26"/>
      <c r="AF241" s="26"/>
      <c r="AG241" s="64" t="s">
        <v>3264</v>
      </c>
      <c r="AH241" s="64" t="s">
        <v>3261</v>
      </c>
      <c r="AI241" s="64" t="s">
        <v>3269</v>
      </c>
      <c r="AJ241" s="64" t="s">
        <v>3270</v>
      </c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</row>
    <row r="242" spans="1:54" s="41" customFormat="1" ht="53.4" x14ac:dyDescent="0.3">
      <c r="A242" s="26" t="s">
        <v>912</v>
      </c>
      <c r="B242" s="62">
        <v>0.1</v>
      </c>
      <c r="C242" s="26">
        <v>40</v>
      </c>
      <c r="D242" s="26">
        <v>5</v>
      </c>
      <c r="E242" s="26" t="s">
        <v>913</v>
      </c>
      <c r="F242" s="26" t="s">
        <v>2086</v>
      </c>
      <c r="G242" s="26" t="s">
        <v>5</v>
      </c>
      <c r="H242" s="26" t="str">
        <f t="shared" si="9"/>
        <v>Box40_Moist5 [%]</v>
      </c>
      <c r="I242" s="31" t="s">
        <v>4168</v>
      </c>
      <c r="J242" s="46" t="s">
        <v>5153</v>
      </c>
      <c r="K242" s="26">
        <v>5</v>
      </c>
      <c r="L242" s="26">
        <v>60</v>
      </c>
      <c r="M242" s="26" t="s">
        <v>914</v>
      </c>
      <c r="N242" s="38">
        <v>41450.468506944446</v>
      </c>
      <c r="O242" s="38"/>
      <c r="P242" s="26"/>
      <c r="Q242" s="35"/>
      <c r="R242" s="63">
        <v>652276.81352725998</v>
      </c>
      <c r="S242" s="79">
        <v>5773008.9215084501</v>
      </c>
      <c r="T242" s="26" t="s">
        <v>3316</v>
      </c>
      <c r="U242" s="64" t="s">
        <v>3262</v>
      </c>
      <c r="V242" s="64" t="s">
        <v>3263</v>
      </c>
      <c r="W242" s="64" t="s">
        <v>3258</v>
      </c>
      <c r="X242" s="64" t="s">
        <v>5614</v>
      </c>
      <c r="Y242" s="64"/>
      <c r="Z242" s="64"/>
      <c r="AA242" s="64"/>
      <c r="AB242" s="26"/>
      <c r="AC242" s="26"/>
      <c r="AD242" s="26"/>
      <c r="AE242" s="26"/>
      <c r="AF242" s="26" t="s">
        <v>2089</v>
      </c>
      <c r="AG242" s="64" t="s">
        <v>3264</v>
      </c>
      <c r="AH242" s="64" t="s">
        <v>3261</v>
      </c>
      <c r="AI242" s="64" t="s">
        <v>3269</v>
      </c>
      <c r="AJ242" s="64" t="s">
        <v>3270</v>
      </c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</row>
    <row r="243" spans="1:54" s="41" customFormat="1" ht="53.4" x14ac:dyDescent="0.3">
      <c r="A243" s="26" t="s">
        <v>915</v>
      </c>
      <c r="B243" s="62">
        <v>0.30000000000000004</v>
      </c>
      <c r="C243" s="26">
        <v>40</v>
      </c>
      <c r="D243" s="26">
        <v>6</v>
      </c>
      <c r="E243" s="26" t="s">
        <v>916</v>
      </c>
      <c r="F243" s="26" t="s">
        <v>2087</v>
      </c>
      <c r="G243" s="26" t="s">
        <v>5</v>
      </c>
      <c r="H243" s="26" t="str">
        <f t="shared" si="9"/>
        <v>Box40_Moist6 [%]</v>
      </c>
      <c r="I243" s="31" t="s">
        <v>4169</v>
      </c>
      <c r="J243" s="46" t="s">
        <v>5153</v>
      </c>
      <c r="K243" s="26">
        <v>5</v>
      </c>
      <c r="L243" s="26">
        <v>60</v>
      </c>
      <c r="M243" s="26" t="s">
        <v>914</v>
      </c>
      <c r="N243" s="38">
        <v>41450.468506944446</v>
      </c>
      <c r="O243" s="38"/>
      <c r="P243" s="26"/>
      <c r="Q243" s="35"/>
      <c r="R243" s="63">
        <v>652276.81352725998</v>
      </c>
      <c r="S243" s="79">
        <v>5773008.9215084501</v>
      </c>
      <c r="T243" s="26" t="s">
        <v>3316</v>
      </c>
      <c r="U243" s="64" t="s">
        <v>3262</v>
      </c>
      <c r="V243" s="64" t="s">
        <v>3263</v>
      </c>
      <c r="W243" s="64" t="s">
        <v>3258</v>
      </c>
      <c r="X243" s="64" t="s">
        <v>5614</v>
      </c>
      <c r="Y243" s="64"/>
      <c r="Z243" s="64"/>
      <c r="AA243" s="64"/>
      <c r="AB243" s="26"/>
      <c r="AC243" s="26"/>
      <c r="AD243" s="26"/>
      <c r="AE243" s="26"/>
      <c r="AF243" s="26" t="s">
        <v>2089</v>
      </c>
      <c r="AG243" s="64" t="s">
        <v>3264</v>
      </c>
      <c r="AH243" s="64" t="s">
        <v>3261</v>
      </c>
      <c r="AI243" s="64" t="s">
        <v>3269</v>
      </c>
      <c r="AJ243" s="64" t="s">
        <v>3270</v>
      </c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</row>
    <row r="244" spans="1:54" x14ac:dyDescent="0.3">
      <c r="Q244" s="18"/>
    </row>
    <row r="245" spans="1:54" x14ac:dyDescent="0.3">
      <c r="Q245" s="18"/>
    </row>
    <row r="246" spans="1:54" x14ac:dyDescent="0.3">
      <c r="Q246" s="18"/>
    </row>
    <row r="247" spans="1:54" x14ac:dyDescent="0.3">
      <c r="Q247" s="18"/>
    </row>
    <row r="248" spans="1:54" x14ac:dyDescent="0.3">
      <c r="Q248" s="18"/>
    </row>
    <row r="249" spans="1:54" x14ac:dyDescent="0.3">
      <c r="Q249" s="18"/>
    </row>
    <row r="250" spans="1:54" x14ac:dyDescent="0.3">
      <c r="Q250" s="18"/>
    </row>
    <row r="251" spans="1:54" x14ac:dyDescent="0.3">
      <c r="Q251" s="18"/>
    </row>
    <row r="252" spans="1:54" x14ac:dyDescent="0.3">
      <c r="Q252" s="18"/>
    </row>
    <row r="253" spans="1:54" x14ac:dyDescent="0.3">
      <c r="Q253" s="18"/>
    </row>
    <row r="254" spans="1:54" x14ac:dyDescent="0.3">
      <c r="Q254" s="18"/>
    </row>
    <row r="255" spans="1:54" x14ac:dyDescent="0.3">
      <c r="Q255" s="18"/>
    </row>
    <row r="256" spans="1:54" x14ac:dyDescent="0.3">
      <c r="Q256" s="18"/>
    </row>
    <row r="257" spans="17:17" x14ac:dyDescent="0.3">
      <c r="Q257" s="18"/>
    </row>
    <row r="258" spans="17:17" x14ac:dyDescent="0.3">
      <c r="Q258" s="18"/>
    </row>
    <row r="259" spans="17:17" x14ac:dyDescent="0.3">
      <c r="Q259" s="18"/>
    </row>
    <row r="260" spans="17:17" x14ac:dyDescent="0.3">
      <c r="Q260" s="18"/>
    </row>
    <row r="261" spans="17:17" x14ac:dyDescent="0.3">
      <c r="Q261" s="18"/>
    </row>
    <row r="262" spans="17:17" x14ac:dyDescent="0.3">
      <c r="Q262" s="18"/>
    </row>
    <row r="263" spans="17:17" x14ac:dyDescent="0.3">
      <c r="Q263" s="18"/>
    </row>
    <row r="264" spans="17:17" x14ac:dyDescent="0.3">
      <c r="Q264" s="18"/>
    </row>
    <row r="265" spans="17:17" x14ac:dyDescent="0.3">
      <c r="Q265" s="18"/>
    </row>
    <row r="266" spans="17:17" x14ac:dyDescent="0.3">
      <c r="Q266" s="18"/>
    </row>
    <row r="267" spans="17:17" x14ac:dyDescent="0.3">
      <c r="Q267" s="18"/>
    </row>
    <row r="268" spans="17:17" x14ac:dyDescent="0.3">
      <c r="Q268" s="18"/>
    </row>
    <row r="269" spans="17:17" x14ac:dyDescent="0.3">
      <c r="Q269" s="18"/>
    </row>
    <row r="270" spans="17:17" x14ac:dyDescent="0.3">
      <c r="Q270" s="18"/>
    </row>
    <row r="271" spans="17:17" x14ac:dyDescent="0.3">
      <c r="Q271" s="18"/>
    </row>
    <row r="272" spans="17:17" x14ac:dyDescent="0.3">
      <c r="Q272" s="18"/>
    </row>
    <row r="273" spans="17:17" x14ac:dyDescent="0.3">
      <c r="Q273" s="18"/>
    </row>
    <row r="274" spans="17:17" x14ac:dyDescent="0.3">
      <c r="Q274" s="18"/>
    </row>
    <row r="275" spans="17:17" x14ac:dyDescent="0.3">
      <c r="Q275" s="18"/>
    </row>
    <row r="276" spans="17:17" x14ac:dyDescent="0.3">
      <c r="Q276" s="18"/>
    </row>
    <row r="277" spans="17:17" x14ac:dyDescent="0.3">
      <c r="Q277" s="18"/>
    </row>
    <row r="278" spans="17:17" x14ac:dyDescent="0.3">
      <c r="Q278" s="18"/>
    </row>
    <row r="279" spans="17:17" x14ac:dyDescent="0.3">
      <c r="Q279" s="18"/>
    </row>
    <row r="280" spans="17:17" x14ac:dyDescent="0.3">
      <c r="Q280" s="18"/>
    </row>
    <row r="281" spans="17:17" x14ac:dyDescent="0.3">
      <c r="Q281" s="18"/>
    </row>
    <row r="282" spans="17:17" x14ac:dyDescent="0.3">
      <c r="Q282" s="18"/>
    </row>
    <row r="283" spans="17:17" x14ac:dyDescent="0.3">
      <c r="Q283" s="18"/>
    </row>
    <row r="284" spans="17:17" x14ac:dyDescent="0.3">
      <c r="Q284" s="18"/>
    </row>
    <row r="285" spans="17:17" x14ac:dyDescent="0.3">
      <c r="Q285" s="18"/>
    </row>
    <row r="286" spans="17:17" x14ac:dyDescent="0.3">
      <c r="Q286" s="18"/>
    </row>
    <row r="287" spans="17:17" x14ac:dyDescent="0.3">
      <c r="Q287" s="18"/>
    </row>
    <row r="288" spans="17:17" x14ac:dyDescent="0.3">
      <c r="Q288" s="18"/>
    </row>
    <row r="289" spans="17:17" x14ac:dyDescent="0.3">
      <c r="Q289" s="18"/>
    </row>
    <row r="290" spans="17:17" x14ac:dyDescent="0.3">
      <c r="Q290" s="18"/>
    </row>
    <row r="291" spans="17:17" x14ac:dyDescent="0.3">
      <c r="Q291" s="18"/>
    </row>
    <row r="292" spans="17:17" x14ac:dyDescent="0.3">
      <c r="Q292" s="18"/>
    </row>
    <row r="293" spans="17:17" x14ac:dyDescent="0.3">
      <c r="Q293" s="18"/>
    </row>
    <row r="294" spans="17:17" x14ac:dyDescent="0.3">
      <c r="Q294" s="18"/>
    </row>
    <row r="295" spans="17:17" x14ac:dyDescent="0.3">
      <c r="Q295" s="18"/>
    </row>
    <row r="296" spans="17:17" x14ac:dyDescent="0.3">
      <c r="Q296" s="18"/>
    </row>
    <row r="297" spans="17:17" x14ac:dyDescent="0.3">
      <c r="Q297" s="18"/>
    </row>
    <row r="298" spans="17:17" x14ac:dyDescent="0.3">
      <c r="Q298" s="18"/>
    </row>
    <row r="299" spans="17:17" x14ac:dyDescent="0.3">
      <c r="Q299" s="18"/>
    </row>
    <row r="300" spans="17:17" x14ac:dyDescent="0.3">
      <c r="Q300" s="18"/>
    </row>
    <row r="301" spans="17:17" x14ac:dyDescent="0.3">
      <c r="Q301" s="18"/>
    </row>
    <row r="302" spans="17:17" x14ac:dyDescent="0.3">
      <c r="Q302" s="18"/>
    </row>
    <row r="303" spans="17:17" x14ac:dyDescent="0.3">
      <c r="Q303" s="18"/>
    </row>
    <row r="304" spans="17:17" x14ac:dyDescent="0.3">
      <c r="Q304" s="18"/>
    </row>
    <row r="305" spans="17:17" x14ac:dyDescent="0.3">
      <c r="Q305" s="18"/>
    </row>
    <row r="306" spans="17:17" x14ac:dyDescent="0.3">
      <c r="Q306" s="18"/>
    </row>
    <row r="307" spans="17:17" x14ac:dyDescent="0.3">
      <c r="Q307" s="18"/>
    </row>
    <row r="308" spans="17:17" x14ac:dyDescent="0.3">
      <c r="Q308" s="18"/>
    </row>
    <row r="309" spans="17:17" x14ac:dyDescent="0.3">
      <c r="Q309" s="18"/>
    </row>
    <row r="310" spans="17:17" x14ac:dyDescent="0.3">
      <c r="Q310" s="18"/>
    </row>
    <row r="311" spans="17:17" x14ac:dyDescent="0.3">
      <c r="Q311" s="18"/>
    </row>
    <row r="312" spans="17:17" x14ac:dyDescent="0.3">
      <c r="Q312" s="18"/>
    </row>
    <row r="313" spans="17:17" x14ac:dyDescent="0.3">
      <c r="Q313" s="18"/>
    </row>
    <row r="314" spans="17:17" x14ac:dyDescent="0.3">
      <c r="Q314" s="18"/>
    </row>
    <row r="315" spans="17:17" x14ac:dyDescent="0.3">
      <c r="Q315" s="18"/>
    </row>
    <row r="316" spans="17:17" x14ac:dyDescent="0.3">
      <c r="Q316" s="18"/>
    </row>
    <row r="317" spans="17:17" x14ac:dyDescent="0.3">
      <c r="Q317" s="18"/>
    </row>
    <row r="318" spans="17:17" x14ac:dyDescent="0.3">
      <c r="Q318" s="18"/>
    </row>
    <row r="319" spans="17:17" x14ac:dyDescent="0.3">
      <c r="Q319" s="18"/>
    </row>
    <row r="320" spans="17:17" x14ac:dyDescent="0.3">
      <c r="Q320" s="18"/>
    </row>
    <row r="321" spans="17:17" x14ac:dyDescent="0.3">
      <c r="Q321" s="18"/>
    </row>
    <row r="322" spans="17:17" x14ac:dyDescent="0.3">
      <c r="Q322" s="18"/>
    </row>
    <row r="323" spans="17:17" x14ac:dyDescent="0.3">
      <c r="Q323" s="18"/>
    </row>
    <row r="324" spans="17:17" x14ac:dyDescent="0.3">
      <c r="Q324" s="18"/>
    </row>
    <row r="325" spans="17:17" x14ac:dyDescent="0.3">
      <c r="Q325" s="18"/>
    </row>
    <row r="326" spans="17:17" x14ac:dyDescent="0.3">
      <c r="Q326" s="18"/>
    </row>
    <row r="327" spans="17:17" x14ac:dyDescent="0.3">
      <c r="Q327" s="18"/>
    </row>
    <row r="328" spans="17:17" x14ac:dyDescent="0.3">
      <c r="Q328" s="18"/>
    </row>
    <row r="329" spans="17:17" x14ac:dyDescent="0.3">
      <c r="Q329" s="18"/>
    </row>
    <row r="330" spans="17:17" x14ac:dyDescent="0.3">
      <c r="Q330" s="18"/>
    </row>
    <row r="331" spans="17:17" x14ac:dyDescent="0.3">
      <c r="Q331" s="18"/>
    </row>
    <row r="332" spans="17:17" x14ac:dyDescent="0.3">
      <c r="Q332" s="18"/>
    </row>
    <row r="333" spans="17:17" x14ac:dyDescent="0.3">
      <c r="Q333" s="18"/>
    </row>
    <row r="334" spans="17:17" x14ac:dyDescent="0.3">
      <c r="Q334" s="18"/>
    </row>
    <row r="335" spans="17:17" x14ac:dyDescent="0.3">
      <c r="Q335" s="18"/>
    </row>
    <row r="336" spans="17:17" x14ac:dyDescent="0.3">
      <c r="Q336" s="18"/>
    </row>
    <row r="337" spans="17:17" x14ac:dyDescent="0.3">
      <c r="Q337" s="18"/>
    </row>
    <row r="338" spans="17:17" x14ac:dyDescent="0.3">
      <c r="Q338" s="18"/>
    </row>
    <row r="339" spans="17:17" x14ac:dyDescent="0.3">
      <c r="Q339" s="18"/>
    </row>
    <row r="340" spans="17:17" x14ac:dyDescent="0.3">
      <c r="Q340" s="18"/>
    </row>
    <row r="341" spans="17:17" x14ac:dyDescent="0.3">
      <c r="Q341" s="18"/>
    </row>
    <row r="342" spans="17:17" x14ac:dyDescent="0.3">
      <c r="Q342" s="18"/>
    </row>
    <row r="343" spans="17:17" x14ac:dyDescent="0.3">
      <c r="Q343" s="18"/>
    </row>
    <row r="344" spans="17:17" x14ac:dyDescent="0.3">
      <c r="Q344" s="18"/>
    </row>
    <row r="345" spans="17:17" x14ac:dyDescent="0.3">
      <c r="Q345" s="18"/>
    </row>
    <row r="346" spans="17:17" x14ac:dyDescent="0.3">
      <c r="Q346" s="18"/>
    </row>
    <row r="347" spans="17:17" x14ac:dyDescent="0.3">
      <c r="Q347" s="18"/>
    </row>
    <row r="348" spans="17:17" x14ac:dyDescent="0.3">
      <c r="Q348" s="18"/>
    </row>
    <row r="349" spans="17:17" x14ac:dyDescent="0.3">
      <c r="Q349" s="18"/>
    </row>
    <row r="350" spans="17:17" x14ac:dyDescent="0.3">
      <c r="Q350" s="18"/>
    </row>
    <row r="351" spans="17:17" x14ac:dyDescent="0.3">
      <c r="Q351" s="18"/>
    </row>
    <row r="352" spans="17:17" x14ac:dyDescent="0.3">
      <c r="Q352" s="18"/>
    </row>
    <row r="353" spans="17:17" x14ac:dyDescent="0.3">
      <c r="Q353" s="18"/>
    </row>
    <row r="354" spans="17:17" x14ac:dyDescent="0.3">
      <c r="Q354" s="18"/>
    </row>
    <row r="355" spans="17:17" x14ac:dyDescent="0.3">
      <c r="Q355" s="18"/>
    </row>
    <row r="356" spans="17:17" x14ac:dyDescent="0.3">
      <c r="Q356" s="18"/>
    </row>
    <row r="357" spans="17:17" x14ac:dyDescent="0.3">
      <c r="Q357" s="18"/>
    </row>
    <row r="358" spans="17:17" x14ac:dyDescent="0.3">
      <c r="Q358" s="18"/>
    </row>
    <row r="359" spans="17:17" x14ac:dyDescent="0.3">
      <c r="Q359" s="18"/>
    </row>
    <row r="360" spans="17:17" x14ac:dyDescent="0.3">
      <c r="Q360" s="18"/>
    </row>
    <row r="361" spans="17:17" x14ac:dyDescent="0.3">
      <c r="Q361" s="18"/>
    </row>
    <row r="362" spans="17:17" x14ac:dyDescent="0.3">
      <c r="Q362" s="18"/>
    </row>
    <row r="363" spans="17:17" x14ac:dyDescent="0.3">
      <c r="Q363" s="18"/>
    </row>
    <row r="364" spans="17:17" x14ac:dyDescent="0.3">
      <c r="Q364" s="18"/>
    </row>
    <row r="365" spans="17:17" x14ac:dyDescent="0.3">
      <c r="Q365" s="18"/>
    </row>
    <row r="366" spans="17:17" x14ac:dyDescent="0.3">
      <c r="Q366" s="18"/>
    </row>
    <row r="367" spans="17:17" x14ac:dyDescent="0.3">
      <c r="Q367" s="18"/>
    </row>
    <row r="368" spans="17:17" x14ac:dyDescent="0.3">
      <c r="Q368" s="18"/>
    </row>
    <row r="369" spans="17:17" x14ac:dyDescent="0.3">
      <c r="Q369" s="18"/>
    </row>
    <row r="370" spans="17:17" x14ac:dyDescent="0.3">
      <c r="Q370" s="18"/>
    </row>
    <row r="371" spans="17:17" x14ac:dyDescent="0.3">
      <c r="Q371" s="18"/>
    </row>
    <row r="372" spans="17:17" x14ac:dyDescent="0.3">
      <c r="Q372" s="18"/>
    </row>
    <row r="373" spans="17:17" x14ac:dyDescent="0.3">
      <c r="Q373" s="18"/>
    </row>
    <row r="374" spans="17:17" x14ac:dyDescent="0.3">
      <c r="Q374" s="18"/>
    </row>
    <row r="375" spans="17:17" x14ac:dyDescent="0.3">
      <c r="Q375" s="18"/>
    </row>
    <row r="376" spans="17:17" x14ac:dyDescent="0.3">
      <c r="Q376" s="18"/>
    </row>
    <row r="377" spans="17:17" x14ac:dyDescent="0.3">
      <c r="Q377" s="18"/>
    </row>
    <row r="378" spans="17:17" x14ac:dyDescent="0.3">
      <c r="Q378" s="18"/>
    </row>
    <row r="379" spans="17:17" x14ac:dyDescent="0.3">
      <c r="Q379" s="18"/>
    </row>
    <row r="380" spans="17:17" x14ac:dyDescent="0.3">
      <c r="Q380" s="18"/>
    </row>
    <row r="381" spans="17:17" x14ac:dyDescent="0.3">
      <c r="Q381" s="18"/>
    </row>
    <row r="382" spans="17:17" x14ac:dyDescent="0.3">
      <c r="Q382" s="18"/>
    </row>
    <row r="383" spans="17:17" x14ac:dyDescent="0.3">
      <c r="Q383" s="18"/>
    </row>
    <row r="384" spans="17:17" x14ac:dyDescent="0.3">
      <c r="Q384" s="18"/>
    </row>
    <row r="385" spans="17:17" x14ac:dyDescent="0.3">
      <c r="Q385" s="18"/>
    </row>
    <row r="386" spans="17:17" x14ac:dyDescent="0.3">
      <c r="Q386" s="18"/>
    </row>
    <row r="387" spans="17:17" x14ac:dyDescent="0.3">
      <c r="Q387" s="18"/>
    </row>
    <row r="388" spans="17:17" x14ac:dyDescent="0.3">
      <c r="Q388" s="18"/>
    </row>
    <row r="389" spans="17:17" x14ac:dyDescent="0.3">
      <c r="Q389" s="18"/>
    </row>
    <row r="390" spans="17:17" x14ac:dyDescent="0.3">
      <c r="Q390" s="18"/>
    </row>
    <row r="391" spans="17:17" x14ac:dyDescent="0.3">
      <c r="Q391" s="18"/>
    </row>
    <row r="392" spans="17:17" x14ac:dyDescent="0.3">
      <c r="Q392" s="18"/>
    </row>
    <row r="393" spans="17:17" x14ac:dyDescent="0.3">
      <c r="Q393" s="18"/>
    </row>
    <row r="394" spans="17:17" x14ac:dyDescent="0.3">
      <c r="Q394" s="18"/>
    </row>
    <row r="395" spans="17:17" x14ac:dyDescent="0.3">
      <c r="Q395" s="18"/>
    </row>
    <row r="396" spans="17:17" x14ac:dyDescent="0.3">
      <c r="Q396" s="18"/>
    </row>
    <row r="397" spans="17:17" x14ac:dyDescent="0.3">
      <c r="Q397" s="18"/>
    </row>
    <row r="398" spans="17:17" x14ac:dyDescent="0.3">
      <c r="Q398" s="18"/>
    </row>
    <row r="399" spans="17:17" x14ac:dyDescent="0.3">
      <c r="Q399" s="18"/>
    </row>
    <row r="400" spans="17:17" x14ac:dyDescent="0.3">
      <c r="Q400" s="18"/>
    </row>
    <row r="401" spans="17:17" x14ac:dyDescent="0.3">
      <c r="Q401" s="18"/>
    </row>
    <row r="402" spans="17:17" x14ac:dyDescent="0.3">
      <c r="Q402" s="18"/>
    </row>
    <row r="403" spans="17:17" x14ac:dyDescent="0.3">
      <c r="Q403" s="18"/>
    </row>
    <row r="404" spans="17:17" x14ac:dyDescent="0.3">
      <c r="Q404" s="18"/>
    </row>
    <row r="405" spans="17:17" x14ac:dyDescent="0.3">
      <c r="Q405" s="18"/>
    </row>
    <row r="406" spans="17:17" x14ac:dyDescent="0.3">
      <c r="Q406" s="18"/>
    </row>
    <row r="407" spans="17:17" x14ac:dyDescent="0.3">
      <c r="Q407" s="18"/>
    </row>
    <row r="408" spans="17:17" x14ac:dyDescent="0.3">
      <c r="Q408" s="18"/>
    </row>
    <row r="409" spans="17:17" x14ac:dyDescent="0.3">
      <c r="Q409" s="18"/>
    </row>
    <row r="410" spans="17:17" x14ac:dyDescent="0.3">
      <c r="Q410" s="18"/>
    </row>
    <row r="411" spans="17:17" x14ac:dyDescent="0.3">
      <c r="Q411" s="18"/>
    </row>
    <row r="412" spans="17:17" x14ac:dyDescent="0.3">
      <c r="Q412" s="18"/>
    </row>
    <row r="413" spans="17:17" x14ac:dyDescent="0.3">
      <c r="Q413" s="18"/>
    </row>
    <row r="414" spans="17:17" x14ac:dyDescent="0.3">
      <c r="Q414" s="18"/>
    </row>
    <row r="415" spans="17:17" x14ac:dyDescent="0.3">
      <c r="Q415" s="18"/>
    </row>
    <row r="416" spans="17:17" x14ac:dyDescent="0.3">
      <c r="Q416" s="18"/>
    </row>
    <row r="417" spans="17:17" x14ac:dyDescent="0.3">
      <c r="Q417" s="18"/>
    </row>
    <row r="418" spans="17:17" x14ac:dyDescent="0.3">
      <c r="Q418" s="18"/>
    </row>
    <row r="419" spans="17:17" x14ac:dyDescent="0.3">
      <c r="Q419" s="18"/>
    </row>
    <row r="420" spans="17:17" x14ac:dyDescent="0.3">
      <c r="Q420" s="18"/>
    </row>
    <row r="421" spans="17:17" x14ac:dyDescent="0.3">
      <c r="Q421" s="18"/>
    </row>
    <row r="422" spans="17:17" x14ac:dyDescent="0.3">
      <c r="Q422" s="18"/>
    </row>
    <row r="423" spans="17:17" x14ac:dyDescent="0.3">
      <c r="Q423" s="18"/>
    </row>
    <row r="424" spans="17:17" x14ac:dyDescent="0.3">
      <c r="Q424" s="18"/>
    </row>
    <row r="425" spans="17:17" x14ac:dyDescent="0.3">
      <c r="Q425" s="18"/>
    </row>
    <row r="426" spans="17:17" x14ac:dyDescent="0.3">
      <c r="Q426" s="18"/>
    </row>
    <row r="427" spans="17:17" x14ac:dyDescent="0.3">
      <c r="Q427" s="18"/>
    </row>
    <row r="428" spans="17:17" x14ac:dyDescent="0.3">
      <c r="Q428" s="18"/>
    </row>
    <row r="429" spans="17:17" x14ac:dyDescent="0.3">
      <c r="Q429" s="18"/>
    </row>
    <row r="430" spans="17:17" x14ac:dyDescent="0.3">
      <c r="Q430" s="18"/>
    </row>
    <row r="431" spans="17:17" x14ac:dyDescent="0.3">
      <c r="Q431" s="18"/>
    </row>
    <row r="432" spans="17:17" x14ac:dyDescent="0.3">
      <c r="Q432" s="18"/>
    </row>
    <row r="433" spans="17:17" x14ac:dyDescent="0.3">
      <c r="Q433" s="18"/>
    </row>
    <row r="434" spans="17:17" x14ac:dyDescent="0.3">
      <c r="Q434" s="18"/>
    </row>
    <row r="435" spans="17:17" x14ac:dyDescent="0.3">
      <c r="Q435" s="18"/>
    </row>
    <row r="436" spans="17:17" x14ac:dyDescent="0.3">
      <c r="Q436" s="18"/>
    </row>
    <row r="437" spans="17:17" x14ac:dyDescent="0.3">
      <c r="Q437" s="18"/>
    </row>
    <row r="438" spans="17:17" x14ac:dyDescent="0.3">
      <c r="Q438" s="18"/>
    </row>
    <row r="439" spans="17:17" x14ac:dyDescent="0.3">
      <c r="Q439" s="18"/>
    </row>
    <row r="440" spans="17:17" x14ac:dyDescent="0.3">
      <c r="Q440" s="18"/>
    </row>
    <row r="441" spans="17:17" x14ac:dyDescent="0.3">
      <c r="Q441" s="18"/>
    </row>
    <row r="442" spans="17:17" x14ac:dyDescent="0.3">
      <c r="Q442" s="18"/>
    </row>
    <row r="443" spans="17:17" x14ac:dyDescent="0.3">
      <c r="Q443" s="18"/>
    </row>
    <row r="444" spans="17:17" x14ac:dyDescent="0.3">
      <c r="Q444" s="18"/>
    </row>
    <row r="445" spans="17:17" x14ac:dyDescent="0.3">
      <c r="Q445" s="18"/>
    </row>
    <row r="446" spans="17:17" x14ac:dyDescent="0.3">
      <c r="Q446" s="18"/>
    </row>
    <row r="447" spans="17:17" x14ac:dyDescent="0.3">
      <c r="Q447" s="18"/>
    </row>
    <row r="448" spans="17:17" x14ac:dyDescent="0.3">
      <c r="Q448" s="18"/>
    </row>
    <row r="449" spans="17:17" x14ac:dyDescent="0.3">
      <c r="Q449" s="18"/>
    </row>
    <row r="450" spans="17:17" x14ac:dyDescent="0.3">
      <c r="Q450" s="18"/>
    </row>
    <row r="451" spans="17:17" x14ac:dyDescent="0.3">
      <c r="Q451" s="18"/>
    </row>
    <row r="452" spans="17:17" x14ac:dyDescent="0.3">
      <c r="Q452" s="18"/>
    </row>
    <row r="453" spans="17:17" x14ac:dyDescent="0.3">
      <c r="Q453" s="18"/>
    </row>
    <row r="454" spans="17:17" x14ac:dyDescent="0.3">
      <c r="Q454" s="18"/>
    </row>
    <row r="455" spans="17:17" x14ac:dyDescent="0.3">
      <c r="Q455" s="18"/>
    </row>
    <row r="456" spans="17:17" x14ac:dyDescent="0.3">
      <c r="Q456" s="18"/>
    </row>
    <row r="457" spans="17:17" x14ac:dyDescent="0.3">
      <c r="Q457" s="18"/>
    </row>
    <row r="458" spans="17:17" x14ac:dyDescent="0.3">
      <c r="Q458" s="18"/>
    </row>
    <row r="459" spans="17:17" x14ac:dyDescent="0.3">
      <c r="Q459" s="18"/>
    </row>
    <row r="460" spans="17:17" x14ac:dyDescent="0.3">
      <c r="Q460" s="18"/>
    </row>
    <row r="461" spans="17:17" x14ac:dyDescent="0.3">
      <c r="Q461" s="18"/>
    </row>
    <row r="462" spans="17:17" x14ac:dyDescent="0.3">
      <c r="Q462" s="18"/>
    </row>
    <row r="463" spans="17:17" x14ac:dyDescent="0.3">
      <c r="Q463" s="18"/>
    </row>
    <row r="464" spans="17:17" x14ac:dyDescent="0.3">
      <c r="Q464" s="18"/>
    </row>
    <row r="465" spans="17:17" x14ac:dyDescent="0.3">
      <c r="Q465" s="18"/>
    </row>
    <row r="466" spans="17:17" x14ac:dyDescent="0.3">
      <c r="Q466" s="18"/>
    </row>
    <row r="467" spans="17:17" x14ac:dyDescent="0.3">
      <c r="Q467" s="18"/>
    </row>
    <row r="468" spans="17:17" x14ac:dyDescent="0.3">
      <c r="Q468" s="18"/>
    </row>
    <row r="469" spans="17:17" x14ac:dyDescent="0.3">
      <c r="Q469" s="18"/>
    </row>
    <row r="470" spans="17:17" x14ac:dyDescent="0.3">
      <c r="Q470" s="18"/>
    </row>
    <row r="471" spans="17:17" x14ac:dyDescent="0.3">
      <c r="Q471" s="18"/>
    </row>
    <row r="472" spans="17:17" x14ac:dyDescent="0.3">
      <c r="Q472" s="18"/>
    </row>
    <row r="473" spans="17:17" x14ac:dyDescent="0.3">
      <c r="Q473" s="18"/>
    </row>
    <row r="474" spans="17:17" x14ac:dyDescent="0.3">
      <c r="Q474" s="18"/>
    </row>
    <row r="475" spans="17:17" x14ac:dyDescent="0.3">
      <c r="Q475" s="18"/>
    </row>
    <row r="476" spans="17:17" x14ac:dyDescent="0.3">
      <c r="Q476" s="18"/>
    </row>
    <row r="477" spans="17:17" x14ac:dyDescent="0.3">
      <c r="Q477" s="18"/>
    </row>
    <row r="478" spans="17:17" x14ac:dyDescent="0.3">
      <c r="Q478" s="18"/>
    </row>
    <row r="479" spans="17:17" x14ac:dyDescent="0.3">
      <c r="Q479" s="18"/>
    </row>
    <row r="480" spans="17:17" x14ac:dyDescent="0.3">
      <c r="Q480" s="18"/>
    </row>
    <row r="481" spans="17:17" x14ac:dyDescent="0.3">
      <c r="Q481" s="18"/>
    </row>
    <row r="482" spans="17:17" x14ac:dyDescent="0.3">
      <c r="Q482" s="18"/>
    </row>
    <row r="483" spans="17:17" x14ac:dyDescent="0.3">
      <c r="Q483" s="18"/>
    </row>
    <row r="484" spans="17:17" x14ac:dyDescent="0.3">
      <c r="Q484" s="18"/>
    </row>
    <row r="485" spans="17:17" x14ac:dyDescent="0.3">
      <c r="Q485" s="18"/>
    </row>
    <row r="486" spans="17:17" x14ac:dyDescent="0.3">
      <c r="Q486" s="18"/>
    </row>
    <row r="487" spans="17:17" x14ac:dyDescent="0.3">
      <c r="Q487" s="18"/>
    </row>
    <row r="488" spans="17:17" x14ac:dyDescent="0.3">
      <c r="Q488" s="18"/>
    </row>
    <row r="489" spans="17:17" x14ac:dyDescent="0.3">
      <c r="Q489" s="18"/>
    </row>
    <row r="490" spans="17:17" x14ac:dyDescent="0.3">
      <c r="Q490" s="18"/>
    </row>
    <row r="491" spans="17:17" x14ac:dyDescent="0.3">
      <c r="Q491" s="18"/>
    </row>
    <row r="492" spans="17:17" x14ac:dyDescent="0.3">
      <c r="Q492" s="18"/>
    </row>
    <row r="493" spans="17:17" x14ac:dyDescent="0.3">
      <c r="Q493" s="18"/>
    </row>
    <row r="494" spans="17:17" x14ac:dyDescent="0.3">
      <c r="Q494" s="18"/>
    </row>
    <row r="495" spans="17:17" x14ac:dyDescent="0.3">
      <c r="Q495" s="18"/>
    </row>
    <row r="496" spans="17:17" x14ac:dyDescent="0.3">
      <c r="Q496" s="18"/>
    </row>
    <row r="497" spans="17:17" x14ac:dyDescent="0.3">
      <c r="Q497" s="18"/>
    </row>
    <row r="498" spans="17:17" x14ac:dyDescent="0.3">
      <c r="Q498" s="18"/>
    </row>
    <row r="499" spans="17:17" x14ac:dyDescent="0.3">
      <c r="Q499" s="18"/>
    </row>
    <row r="500" spans="17:17" x14ac:dyDescent="0.3">
      <c r="Q500" s="18"/>
    </row>
    <row r="501" spans="17:17" x14ac:dyDescent="0.3">
      <c r="Q501" s="18"/>
    </row>
    <row r="502" spans="17:17" x14ac:dyDescent="0.3">
      <c r="Q502" s="18"/>
    </row>
    <row r="503" spans="17:17" x14ac:dyDescent="0.3">
      <c r="Q503" s="18"/>
    </row>
    <row r="504" spans="17:17" x14ac:dyDescent="0.3">
      <c r="Q504" s="18"/>
    </row>
    <row r="505" spans="17:17" x14ac:dyDescent="0.3">
      <c r="Q505" s="18"/>
    </row>
    <row r="506" spans="17:17" x14ac:dyDescent="0.3">
      <c r="Q506" s="18"/>
    </row>
    <row r="507" spans="17:17" x14ac:dyDescent="0.3">
      <c r="Q507" s="18"/>
    </row>
    <row r="508" spans="17:17" x14ac:dyDescent="0.3">
      <c r="Q508" s="18"/>
    </row>
    <row r="509" spans="17:17" x14ac:dyDescent="0.3">
      <c r="Q509" s="18"/>
    </row>
    <row r="510" spans="17:17" x14ac:dyDescent="0.3">
      <c r="Q510" s="18"/>
    </row>
    <row r="511" spans="17:17" x14ac:dyDescent="0.3">
      <c r="Q511" s="18"/>
    </row>
    <row r="512" spans="17:17" x14ac:dyDescent="0.3">
      <c r="Q512" s="18"/>
    </row>
    <row r="513" spans="17:17" x14ac:dyDescent="0.3">
      <c r="Q513" s="18"/>
    </row>
    <row r="514" spans="17:17" x14ac:dyDescent="0.3">
      <c r="Q514" s="18"/>
    </row>
    <row r="515" spans="17:17" x14ac:dyDescent="0.3">
      <c r="Q515" s="18"/>
    </row>
    <row r="516" spans="17:17" x14ac:dyDescent="0.3">
      <c r="Q516" s="18"/>
    </row>
    <row r="517" spans="17:17" x14ac:dyDescent="0.3">
      <c r="Q517" s="18"/>
    </row>
    <row r="518" spans="17:17" x14ac:dyDescent="0.3">
      <c r="Q518" s="18"/>
    </row>
    <row r="519" spans="17:17" x14ac:dyDescent="0.3">
      <c r="Q519" s="18"/>
    </row>
    <row r="520" spans="17:17" x14ac:dyDescent="0.3">
      <c r="Q520" s="18"/>
    </row>
    <row r="521" spans="17:17" x14ac:dyDescent="0.3">
      <c r="Q521" s="18"/>
    </row>
    <row r="522" spans="17:17" x14ac:dyDescent="0.3">
      <c r="Q522" s="18"/>
    </row>
    <row r="523" spans="17:17" x14ac:dyDescent="0.3">
      <c r="Q523" s="18"/>
    </row>
    <row r="524" spans="17:17" x14ac:dyDescent="0.3">
      <c r="Q524" s="18"/>
    </row>
    <row r="525" spans="17:17" x14ac:dyDescent="0.3">
      <c r="Q525" s="18"/>
    </row>
    <row r="526" spans="17:17" x14ac:dyDescent="0.3">
      <c r="Q526" s="18"/>
    </row>
    <row r="527" spans="17:17" x14ac:dyDescent="0.3">
      <c r="Q527" s="18"/>
    </row>
    <row r="528" spans="17:17" x14ac:dyDescent="0.3">
      <c r="Q528" s="18"/>
    </row>
    <row r="529" spans="17:17" x14ac:dyDescent="0.3">
      <c r="Q529" s="18"/>
    </row>
    <row r="530" spans="17:17" x14ac:dyDescent="0.3">
      <c r="Q530" s="18"/>
    </row>
    <row r="531" spans="17:17" x14ac:dyDescent="0.3">
      <c r="Q531" s="18"/>
    </row>
    <row r="532" spans="17:17" x14ac:dyDescent="0.3">
      <c r="Q532" s="18"/>
    </row>
    <row r="533" spans="17:17" x14ac:dyDescent="0.3">
      <c r="Q533" s="18"/>
    </row>
    <row r="534" spans="17:17" x14ac:dyDescent="0.3">
      <c r="Q534" s="18"/>
    </row>
    <row r="535" spans="17:17" x14ac:dyDescent="0.3">
      <c r="Q535" s="18"/>
    </row>
    <row r="536" spans="17:17" x14ac:dyDescent="0.3">
      <c r="Q536" s="18"/>
    </row>
    <row r="537" spans="17:17" x14ac:dyDescent="0.3">
      <c r="Q537" s="18"/>
    </row>
    <row r="538" spans="17:17" x14ac:dyDescent="0.3">
      <c r="Q538" s="18"/>
    </row>
    <row r="539" spans="17:17" x14ac:dyDescent="0.3">
      <c r="Q539" s="18"/>
    </row>
    <row r="540" spans="17:17" x14ac:dyDescent="0.3">
      <c r="Q540" s="18"/>
    </row>
    <row r="541" spans="17:17" x14ac:dyDescent="0.3">
      <c r="Q541" s="18"/>
    </row>
    <row r="542" spans="17:17" x14ac:dyDescent="0.3">
      <c r="Q542" s="18"/>
    </row>
    <row r="543" spans="17:17" x14ac:dyDescent="0.3">
      <c r="Q543" s="18"/>
    </row>
    <row r="544" spans="17:17" x14ac:dyDescent="0.3">
      <c r="Q544" s="18"/>
    </row>
    <row r="545" spans="17:17" x14ac:dyDescent="0.3">
      <c r="Q545" s="18"/>
    </row>
    <row r="546" spans="17:17" x14ac:dyDescent="0.3">
      <c r="Q546" s="18"/>
    </row>
    <row r="547" spans="17:17" x14ac:dyDescent="0.3">
      <c r="Q547" s="18"/>
    </row>
    <row r="548" spans="17:17" x14ac:dyDescent="0.3">
      <c r="Q548" s="18"/>
    </row>
    <row r="549" spans="17:17" x14ac:dyDescent="0.3">
      <c r="Q549" s="18"/>
    </row>
    <row r="550" spans="17:17" x14ac:dyDescent="0.3">
      <c r="Q550" s="18"/>
    </row>
    <row r="551" spans="17:17" x14ac:dyDescent="0.3">
      <c r="Q551" s="18"/>
    </row>
    <row r="552" spans="17:17" x14ac:dyDescent="0.3">
      <c r="Q552" s="18"/>
    </row>
    <row r="553" spans="17:17" x14ac:dyDescent="0.3">
      <c r="Q553" s="18"/>
    </row>
    <row r="554" spans="17:17" x14ac:dyDescent="0.3">
      <c r="Q554" s="18"/>
    </row>
    <row r="555" spans="17:17" x14ac:dyDescent="0.3">
      <c r="Q555" s="18"/>
    </row>
    <row r="556" spans="17:17" x14ac:dyDescent="0.3">
      <c r="Q556" s="18"/>
    </row>
    <row r="557" spans="17:17" x14ac:dyDescent="0.3">
      <c r="Q557" s="18"/>
    </row>
    <row r="558" spans="17:17" x14ac:dyDescent="0.3">
      <c r="Q558" s="18"/>
    </row>
    <row r="559" spans="17:17" x14ac:dyDescent="0.3">
      <c r="Q559" s="18"/>
    </row>
    <row r="560" spans="17:17" x14ac:dyDescent="0.3">
      <c r="Q560" s="18"/>
    </row>
    <row r="561" spans="17:17" x14ac:dyDescent="0.3">
      <c r="Q561" s="18"/>
    </row>
    <row r="562" spans="17:17" x14ac:dyDescent="0.3">
      <c r="Q562" s="18"/>
    </row>
    <row r="563" spans="17:17" x14ac:dyDescent="0.3">
      <c r="Q563" s="18"/>
    </row>
    <row r="564" spans="17:17" x14ac:dyDescent="0.3">
      <c r="Q564" s="18"/>
    </row>
    <row r="565" spans="17:17" x14ac:dyDescent="0.3">
      <c r="Q565" s="18"/>
    </row>
    <row r="566" spans="17:17" x14ac:dyDescent="0.3">
      <c r="Q566" s="18"/>
    </row>
    <row r="567" spans="17:17" x14ac:dyDescent="0.3">
      <c r="Q567" s="18"/>
    </row>
    <row r="568" spans="17:17" x14ac:dyDescent="0.3">
      <c r="Q568" s="18"/>
    </row>
    <row r="569" spans="17:17" x14ac:dyDescent="0.3">
      <c r="Q569" s="18"/>
    </row>
    <row r="570" spans="17:17" x14ac:dyDescent="0.3">
      <c r="Q570" s="18"/>
    </row>
    <row r="571" spans="17:17" x14ac:dyDescent="0.3">
      <c r="Q571" s="18"/>
    </row>
    <row r="572" spans="17:17" x14ac:dyDescent="0.3">
      <c r="Q572" s="18"/>
    </row>
    <row r="573" spans="17:17" x14ac:dyDescent="0.3">
      <c r="Q573" s="18"/>
    </row>
    <row r="574" spans="17:17" x14ac:dyDescent="0.3">
      <c r="Q574" s="18"/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U243"/>
  <sheetViews>
    <sheetView topLeftCell="A226" workbookViewId="0"/>
  </sheetViews>
  <sheetFormatPr baseColWidth="10" defaultColWidth="11.44140625" defaultRowHeight="14.4" x14ac:dyDescent="0.3"/>
  <cols>
    <col min="1" max="1" width="26.109375" style="1" bestFit="1" customWidth="1"/>
    <col min="2" max="2" width="18.6640625" style="1" bestFit="1" customWidth="1"/>
    <col min="3" max="3" width="9.6640625" style="1" bestFit="1" customWidth="1"/>
    <col min="4" max="4" width="9.44140625" style="1" bestFit="1" customWidth="1"/>
    <col min="5" max="5" width="29" style="1" bestFit="1" customWidth="1"/>
    <col min="6" max="6" width="13.33203125" style="1" bestFit="1" customWidth="1"/>
    <col min="7" max="7" width="8.33203125" style="1" customWidth="1"/>
    <col min="8" max="8" width="19.6640625" style="1" bestFit="1" customWidth="1"/>
    <col min="9" max="9" width="39" style="1" bestFit="1" customWidth="1"/>
    <col min="10" max="10" width="14" style="1" bestFit="1" customWidth="1"/>
    <col min="11" max="11" width="4.44140625" style="1" bestFit="1" customWidth="1"/>
    <col min="12" max="12" width="4.6640625" style="1" bestFit="1" customWidth="1"/>
    <col min="13" max="13" width="15.44140625" style="1" customWidth="1"/>
    <col min="14" max="14" width="16.6640625" style="4" customWidth="1"/>
    <col min="15" max="15" width="15.33203125" style="4" bestFit="1" customWidth="1"/>
    <col min="16" max="16" width="18" style="1" customWidth="1"/>
    <col min="17" max="17" width="39.88671875" style="1" customWidth="1"/>
    <col min="18" max="19" width="16.44140625" style="1" customWidth="1"/>
    <col min="20" max="20" width="22.109375" style="1" customWidth="1"/>
    <col min="21" max="21" width="13.44140625" style="1" bestFit="1" customWidth="1"/>
    <col min="22" max="22" width="16.88671875" style="1" bestFit="1" customWidth="1"/>
    <col min="23" max="23" width="11.44140625" style="1"/>
    <col min="24" max="25" width="15" style="1" bestFit="1" customWidth="1"/>
    <col min="26" max="28" width="11.44140625" style="1"/>
    <col min="29" max="29" width="13.44140625" style="1" customWidth="1"/>
    <col min="30" max="16384" width="11.44140625" style="1"/>
  </cols>
  <sheetData>
    <row r="1" spans="1:47" ht="28.8" x14ac:dyDescent="0.3">
      <c r="A1" s="2" t="s">
        <v>2101</v>
      </c>
      <c r="B1" s="2" t="s">
        <v>4405</v>
      </c>
      <c r="C1" s="3" t="s">
        <v>2910</v>
      </c>
      <c r="D1" s="3" t="s">
        <v>2911</v>
      </c>
      <c r="E1" s="3" t="s">
        <v>1883</v>
      </c>
      <c r="F1" s="3" t="s">
        <v>2098</v>
      </c>
      <c r="G1" s="3" t="s">
        <v>2099</v>
      </c>
      <c r="H1" s="3" t="s">
        <v>2100</v>
      </c>
      <c r="I1" s="3" t="s">
        <v>3671</v>
      </c>
      <c r="J1" s="3" t="s">
        <v>4306</v>
      </c>
      <c r="K1" s="28" t="s">
        <v>2406</v>
      </c>
      <c r="L1" s="28" t="s">
        <v>2407</v>
      </c>
      <c r="M1" s="3" t="s">
        <v>463</v>
      </c>
      <c r="N1" s="10" t="s">
        <v>2912</v>
      </c>
      <c r="O1" s="3" t="s">
        <v>1</v>
      </c>
      <c r="P1" s="3" t="s">
        <v>2913</v>
      </c>
      <c r="Q1" s="1" t="s">
        <v>465</v>
      </c>
      <c r="R1" s="1" t="s">
        <v>466</v>
      </c>
      <c r="S1" s="1" t="s">
        <v>467</v>
      </c>
      <c r="T1" s="36" t="s">
        <v>3315</v>
      </c>
      <c r="U1" s="34" t="s">
        <v>3278</v>
      </c>
      <c r="V1" s="34" t="s">
        <v>3279</v>
      </c>
      <c r="W1" s="34" t="s">
        <v>3280</v>
      </c>
      <c r="X1" s="88" t="s">
        <v>3281</v>
      </c>
      <c r="Y1" s="87" t="s">
        <v>3282</v>
      </c>
      <c r="Z1" s="87" t="s">
        <v>3283</v>
      </c>
      <c r="AA1" s="34" t="s">
        <v>3284</v>
      </c>
      <c r="AB1" s="34" t="s">
        <v>3285</v>
      </c>
      <c r="AC1" s="34" t="s">
        <v>3286</v>
      </c>
      <c r="AD1" s="34" t="s">
        <v>3287</v>
      </c>
      <c r="AE1" s="34" t="s">
        <v>3288</v>
      </c>
      <c r="AF1" s="34" t="s">
        <v>3289</v>
      </c>
      <c r="AG1" s="88" t="s">
        <v>5611</v>
      </c>
      <c r="AH1" s="87" t="s">
        <v>5613</v>
      </c>
      <c r="AI1" s="87" t="s">
        <v>5615</v>
      </c>
    </row>
    <row r="2" spans="1:47" ht="40.200000000000003" hidden="1" x14ac:dyDescent="0.3">
      <c r="A2" s="26" t="s">
        <v>5710</v>
      </c>
      <c r="B2" s="62">
        <v>0.05</v>
      </c>
      <c r="C2" s="3">
        <v>1</v>
      </c>
      <c r="D2" s="3">
        <v>1</v>
      </c>
      <c r="E2" s="26" t="s">
        <v>3133</v>
      </c>
      <c r="F2" s="26" t="s">
        <v>3133</v>
      </c>
      <c r="G2" s="26" t="s">
        <v>15</v>
      </c>
      <c r="H2" s="26" t="str">
        <f t="shared" ref="H2:H7" si="0">CONCATENATE(F2," [",G2,"]")</f>
        <v>Box01_Temp1 [degC]</v>
      </c>
      <c r="I2" s="3"/>
      <c r="J2" s="3"/>
      <c r="K2" s="26">
        <v>-25</v>
      </c>
      <c r="L2" s="26">
        <v>50</v>
      </c>
      <c r="M2" s="3" t="s">
        <v>5709</v>
      </c>
      <c r="N2" s="19">
        <v>41109.727627314816</v>
      </c>
      <c r="O2" s="19">
        <v>41109.74019675926</v>
      </c>
      <c r="P2" s="3"/>
      <c r="Q2" s="35" t="s">
        <v>5722</v>
      </c>
      <c r="T2" s="26" t="s">
        <v>3316</v>
      </c>
      <c r="U2" s="64" t="s">
        <v>3262</v>
      </c>
      <c r="V2" s="64" t="s">
        <v>3263</v>
      </c>
      <c r="W2" s="64" t="s">
        <v>3258</v>
      </c>
      <c r="X2" s="64" t="s">
        <v>5614</v>
      </c>
      <c r="Y2" s="87"/>
      <c r="Z2" s="87"/>
      <c r="AA2" s="34"/>
      <c r="AB2" s="34"/>
      <c r="AC2" s="34"/>
      <c r="AD2" s="34"/>
      <c r="AE2" s="34"/>
      <c r="AF2" s="34"/>
      <c r="AG2" s="88"/>
      <c r="AH2" s="87"/>
      <c r="AI2" s="87"/>
    </row>
    <row r="3" spans="1:47" ht="40.200000000000003" hidden="1" x14ac:dyDescent="0.3">
      <c r="A3" s="26" t="s">
        <v>5711</v>
      </c>
      <c r="B3" s="62">
        <v>0.05</v>
      </c>
      <c r="C3" s="3">
        <v>1</v>
      </c>
      <c r="D3" s="3">
        <v>2</v>
      </c>
      <c r="E3" s="26" t="s">
        <v>3134</v>
      </c>
      <c r="F3" s="26" t="s">
        <v>3134</v>
      </c>
      <c r="G3" s="26" t="s">
        <v>15</v>
      </c>
      <c r="H3" s="26" t="str">
        <f t="shared" si="0"/>
        <v>Box01_Temp2 [degC]</v>
      </c>
      <c r="I3" s="3"/>
      <c r="J3" s="3"/>
      <c r="K3" s="26">
        <v>-25</v>
      </c>
      <c r="L3" s="26">
        <v>50</v>
      </c>
      <c r="M3" s="3" t="s">
        <v>5709</v>
      </c>
      <c r="N3" s="19">
        <v>41109.727627314816</v>
      </c>
      <c r="O3" s="19">
        <v>41109.74019675926</v>
      </c>
      <c r="P3" s="3"/>
      <c r="Q3" s="35" t="s">
        <v>5722</v>
      </c>
      <c r="T3" s="26" t="s">
        <v>3316</v>
      </c>
      <c r="U3" s="64" t="s">
        <v>3262</v>
      </c>
      <c r="V3" s="64" t="s">
        <v>3263</v>
      </c>
      <c r="W3" s="64" t="s">
        <v>3258</v>
      </c>
      <c r="X3" s="64" t="s">
        <v>5614</v>
      </c>
      <c r="Y3" s="87"/>
      <c r="Z3" s="87"/>
      <c r="AA3" s="34"/>
      <c r="AB3" s="34"/>
      <c r="AC3" s="34"/>
      <c r="AD3" s="34"/>
      <c r="AE3" s="34"/>
      <c r="AF3" s="34"/>
      <c r="AG3" s="88"/>
      <c r="AH3" s="87"/>
      <c r="AI3" s="87"/>
    </row>
    <row r="4" spans="1:47" ht="40.200000000000003" hidden="1" x14ac:dyDescent="0.3">
      <c r="A4" s="26" t="s">
        <v>5712</v>
      </c>
      <c r="B4" s="62">
        <v>0.05</v>
      </c>
      <c r="C4" s="3">
        <v>1</v>
      </c>
      <c r="D4" s="3">
        <v>3</v>
      </c>
      <c r="E4" s="26" t="s">
        <v>3135</v>
      </c>
      <c r="F4" s="26" t="s">
        <v>3135</v>
      </c>
      <c r="G4" s="26" t="s">
        <v>15</v>
      </c>
      <c r="H4" s="26" t="str">
        <f t="shared" si="0"/>
        <v>Box01_Temp3 [degC]</v>
      </c>
      <c r="I4" s="3"/>
      <c r="J4" s="3"/>
      <c r="K4" s="26">
        <v>-25</v>
      </c>
      <c r="L4" s="26">
        <v>50</v>
      </c>
      <c r="M4" s="3" t="s">
        <v>5709</v>
      </c>
      <c r="N4" s="19">
        <v>41109.727627314816</v>
      </c>
      <c r="O4" s="19">
        <v>41109.74019675926</v>
      </c>
      <c r="P4" s="3"/>
      <c r="Q4" s="35" t="s">
        <v>5722</v>
      </c>
      <c r="T4" s="26" t="s">
        <v>3316</v>
      </c>
      <c r="U4" s="64" t="s">
        <v>3262</v>
      </c>
      <c r="V4" s="64" t="s">
        <v>3263</v>
      </c>
      <c r="W4" s="64" t="s">
        <v>3258</v>
      </c>
      <c r="X4" s="64" t="s">
        <v>5614</v>
      </c>
      <c r="Y4" s="87"/>
      <c r="Z4" s="87"/>
      <c r="AA4" s="34"/>
      <c r="AB4" s="34"/>
      <c r="AC4" s="34"/>
      <c r="AD4" s="34"/>
      <c r="AE4" s="34"/>
      <c r="AF4" s="34"/>
      <c r="AG4" s="88"/>
      <c r="AH4" s="87"/>
      <c r="AI4" s="87"/>
    </row>
    <row r="5" spans="1:47" ht="40.200000000000003" hidden="1" x14ac:dyDescent="0.3">
      <c r="A5" s="26" t="s">
        <v>5713</v>
      </c>
      <c r="B5" s="62">
        <v>0.05</v>
      </c>
      <c r="C5" s="3">
        <v>1</v>
      </c>
      <c r="D5" s="3">
        <v>4</v>
      </c>
      <c r="E5" s="26" t="s">
        <v>3136</v>
      </c>
      <c r="F5" s="26" t="s">
        <v>3136</v>
      </c>
      <c r="G5" s="26" t="s">
        <v>15</v>
      </c>
      <c r="H5" s="26" t="str">
        <f t="shared" si="0"/>
        <v>Box01_Temp4 [degC]</v>
      </c>
      <c r="I5" s="3"/>
      <c r="J5" s="3"/>
      <c r="K5" s="26">
        <v>-25</v>
      </c>
      <c r="L5" s="26">
        <v>50</v>
      </c>
      <c r="M5" s="3" t="s">
        <v>5709</v>
      </c>
      <c r="N5" s="19">
        <v>41109.727627314816</v>
      </c>
      <c r="O5" s="19">
        <v>41109.74019675926</v>
      </c>
      <c r="P5" s="3"/>
      <c r="Q5" s="35" t="s">
        <v>5722</v>
      </c>
      <c r="T5" s="26" t="s">
        <v>3316</v>
      </c>
      <c r="U5" s="64" t="s">
        <v>3262</v>
      </c>
      <c r="V5" s="64" t="s">
        <v>3263</v>
      </c>
      <c r="W5" s="64" t="s">
        <v>3258</v>
      </c>
      <c r="X5" s="64" t="s">
        <v>5614</v>
      </c>
      <c r="Y5" s="87"/>
      <c r="Z5" s="87"/>
      <c r="AA5" s="34"/>
      <c r="AB5" s="34"/>
      <c r="AC5" s="34"/>
      <c r="AD5" s="34"/>
      <c r="AE5" s="34"/>
      <c r="AF5" s="34"/>
      <c r="AG5" s="88"/>
      <c r="AH5" s="87"/>
      <c r="AI5" s="87"/>
    </row>
    <row r="6" spans="1:47" ht="40.200000000000003" hidden="1" x14ac:dyDescent="0.3">
      <c r="A6" s="26" t="s">
        <v>5714</v>
      </c>
      <c r="B6" s="62">
        <v>0.05</v>
      </c>
      <c r="C6" s="3">
        <v>1</v>
      </c>
      <c r="D6" s="3">
        <v>5</v>
      </c>
      <c r="E6" s="26" t="s">
        <v>3137</v>
      </c>
      <c r="F6" s="26" t="s">
        <v>3137</v>
      </c>
      <c r="G6" s="26" t="s">
        <v>15</v>
      </c>
      <c r="H6" s="26" t="str">
        <f t="shared" si="0"/>
        <v>Box01_Temp5 [degC]</v>
      </c>
      <c r="I6" s="3"/>
      <c r="J6" s="3"/>
      <c r="K6" s="26">
        <v>-25</v>
      </c>
      <c r="L6" s="26">
        <v>50</v>
      </c>
      <c r="M6" s="3" t="s">
        <v>5709</v>
      </c>
      <c r="N6" s="19">
        <v>41109.727627314816</v>
      </c>
      <c r="O6" s="19">
        <v>41109.74019675926</v>
      </c>
      <c r="P6" s="3"/>
      <c r="Q6" s="35" t="s">
        <v>5722</v>
      </c>
      <c r="T6" s="26" t="s">
        <v>3316</v>
      </c>
      <c r="U6" s="64" t="s">
        <v>3262</v>
      </c>
      <c r="V6" s="64" t="s">
        <v>3263</v>
      </c>
      <c r="W6" s="64" t="s">
        <v>3258</v>
      </c>
      <c r="X6" s="64" t="s">
        <v>5614</v>
      </c>
      <c r="Y6" s="87"/>
      <c r="Z6" s="87"/>
      <c r="AA6" s="34"/>
      <c r="AB6" s="34"/>
      <c r="AC6" s="34"/>
      <c r="AD6" s="34"/>
      <c r="AE6" s="34"/>
      <c r="AF6" s="34"/>
      <c r="AG6" s="88"/>
      <c r="AH6" s="87"/>
      <c r="AI6" s="87"/>
    </row>
    <row r="7" spans="1:47" ht="40.200000000000003" hidden="1" x14ac:dyDescent="0.3">
      <c r="A7" s="26" t="s">
        <v>5715</v>
      </c>
      <c r="B7" s="62">
        <v>0.05</v>
      </c>
      <c r="C7" s="3">
        <v>1</v>
      </c>
      <c r="D7" s="3">
        <v>6</v>
      </c>
      <c r="E7" s="26" t="s">
        <v>3138</v>
      </c>
      <c r="F7" s="26" t="s">
        <v>3138</v>
      </c>
      <c r="G7" s="26" t="s">
        <v>15</v>
      </c>
      <c r="H7" s="26" t="str">
        <f t="shared" si="0"/>
        <v>Box01_Temp6 [degC]</v>
      </c>
      <c r="I7" s="3"/>
      <c r="J7" s="3"/>
      <c r="K7" s="26">
        <v>-25</v>
      </c>
      <c r="L7" s="26">
        <v>50</v>
      </c>
      <c r="M7" s="3" t="s">
        <v>5709</v>
      </c>
      <c r="N7" s="19">
        <v>41109.727627314816</v>
      </c>
      <c r="O7" s="19">
        <v>41109.74019675926</v>
      </c>
      <c r="P7" s="3"/>
      <c r="Q7" s="35" t="s">
        <v>5722</v>
      </c>
      <c r="T7" s="26" t="s">
        <v>3316</v>
      </c>
      <c r="U7" s="64" t="s">
        <v>3262</v>
      </c>
      <c r="V7" s="64" t="s">
        <v>3263</v>
      </c>
      <c r="W7" s="64" t="s">
        <v>3258</v>
      </c>
      <c r="X7" s="64" t="s">
        <v>5614</v>
      </c>
      <c r="Y7" s="87"/>
      <c r="Z7" s="87"/>
      <c r="AA7" s="34"/>
      <c r="AB7" s="34"/>
      <c r="AC7" s="34"/>
      <c r="AD7" s="34"/>
      <c r="AE7" s="34"/>
      <c r="AF7" s="34"/>
      <c r="AG7" s="88"/>
      <c r="AH7" s="87"/>
      <c r="AI7" s="87"/>
    </row>
    <row r="8" spans="1:47" s="41" customFormat="1" ht="43.2" hidden="1" x14ac:dyDescent="0.3">
      <c r="A8" s="26" t="s">
        <v>917</v>
      </c>
      <c r="B8" s="26">
        <v>0.1</v>
      </c>
      <c r="C8" s="26">
        <v>2</v>
      </c>
      <c r="D8" s="26">
        <v>1</v>
      </c>
      <c r="E8" s="26" t="s">
        <v>918</v>
      </c>
      <c r="F8" s="26" t="s">
        <v>2891</v>
      </c>
      <c r="G8" s="26" t="s">
        <v>15</v>
      </c>
      <c r="H8" s="26" t="str">
        <f t="shared" ref="H8:H89" si="1">CONCATENATE(F8," [",G8,"]")</f>
        <v>Box02_Temp1 [degC]</v>
      </c>
      <c r="I8" s="31" t="s">
        <v>3877</v>
      </c>
      <c r="J8" s="31" t="s">
        <v>5083</v>
      </c>
      <c r="K8" s="26">
        <v>-25</v>
      </c>
      <c r="L8" s="26">
        <v>50</v>
      </c>
      <c r="M8" s="26" t="s">
        <v>470</v>
      </c>
      <c r="N8" s="38">
        <v>41613.623206018521</v>
      </c>
      <c r="O8" s="38">
        <v>42451.194016203706</v>
      </c>
      <c r="P8" s="26"/>
      <c r="Q8" s="26" t="s">
        <v>471</v>
      </c>
      <c r="R8" s="63">
        <v>652244.96075299999</v>
      </c>
      <c r="S8" s="63">
        <v>5773025.2310499996</v>
      </c>
      <c r="T8" s="26" t="s">
        <v>3316</v>
      </c>
      <c r="U8" s="64" t="s">
        <v>3262</v>
      </c>
      <c r="V8" s="64" t="s">
        <v>3263</v>
      </c>
      <c r="W8" s="64" t="s">
        <v>3258</v>
      </c>
      <c r="X8" s="64" t="s">
        <v>5614</v>
      </c>
      <c r="Y8" s="64"/>
      <c r="Z8" s="64"/>
      <c r="AA8" s="26"/>
      <c r="AB8" s="31"/>
      <c r="AC8" s="64" t="s">
        <v>3259</v>
      </c>
      <c r="AD8" s="35" t="s">
        <v>3260</v>
      </c>
      <c r="AE8" s="64" t="s">
        <v>3264</v>
      </c>
      <c r="AF8" s="26"/>
      <c r="AG8" s="64" t="s">
        <v>3264</v>
      </c>
      <c r="AH8" s="64" t="s">
        <v>3261</v>
      </c>
      <c r="AI8" s="64" t="s">
        <v>3270</v>
      </c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</row>
    <row r="9" spans="1:47" s="41" customFormat="1" ht="43.2" hidden="1" x14ac:dyDescent="0.3">
      <c r="A9" s="26" t="s">
        <v>920</v>
      </c>
      <c r="B9" s="26">
        <v>0.2</v>
      </c>
      <c r="C9" s="26">
        <v>2</v>
      </c>
      <c r="D9" s="26">
        <v>2</v>
      </c>
      <c r="E9" s="26" t="s">
        <v>921</v>
      </c>
      <c r="F9" s="26" t="s">
        <v>2688</v>
      </c>
      <c r="G9" s="26" t="s">
        <v>15</v>
      </c>
      <c r="H9" s="26" t="str">
        <f t="shared" si="1"/>
        <v>Box02_Temp2 [degC]</v>
      </c>
      <c r="I9" s="31" t="s">
        <v>3878</v>
      </c>
      <c r="J9" s="31" t="s">
        <v>5083</v>
      </c>
      <c r="K9" s="26">
        <v>-25</v>
      </c>
      <c r="L9" s="26">
        <v>50</v>
      </c>
      <c r="M9" s="26" t="s">
        <v>470</v>
      </c>
      <c r="N9" s="38">
        <v>41613.623206018521</v>
      </c>
      <c r="O9" s="38">
        <v>42451.194016203706</v>
      </c>
      <c r="P9" s="26"/>
      <c r="Q9" s="26" t="s">
        <v>471</v>
      </c>
      <c r="R9" s="63">
        <v>652244.96075299999</v>
      </c>
      <c r="S9" s="63">
        <v>5773025.2310499996</v>
      </c>
      <c r="T9" s="26" t="s">
        <v>3316</v>
      </c>
      <c r="U9" s="64" t="s">
        <v>3262</v>
      </c>
      <c r="V9" s="64" t="s">
        <v>3263</v>
      </c>
      <c r="W9" s="64" t="s">
        <v>3258</v>
      </c>
      <c r="X9" s="64" t="s">
        <v>5614</v>
      </c>
      <c r="Y9" s="64"/>
      <c r="Z9" s="64"/>
      <c r="AA9" s="26"/>
      <c r="AB9" s="31"/>
      <c r="AC9" s="64" t="s">
        <v>3259</v>
      </c>
      <c r="AD9" s="35" t="s">
        <v>3260</v>
      </c>
      <c r="AE9" s="64" t="s">
        <v>3264</v>
      </c>
      <c r="AF9" s="26"/>
      <c r="AG9" s="64" t="s">
        <v>3264</v>
      </c>
      <c r="AH9" s="64" t="s">
        <v>3261</v>
      </c>
      <c r="AI9" s="64" t="s">
        <v>3270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</row>
    <row r="10" spans="1:47" s="41" customFormat="1" ht="43.2" hidden="1" x14ac:dyDescent="0.3">
      <c r="A10" s="26" t="s">
        <v>922</v>
      </c>
      <c r="B10" s="26">
        <v>0.30000000000000004</v>
      </c>
      <c r="C10" s="26">
        <v>2</v>
      </c>
      <c r="D10" s="26">
        <v>3</v>
      </c>
      <c r="E10" s="26" t="s">
        <v>923</v>
      </c>
      <c r="F10" s="26" t="s">
        <v>2689</v>
      </c>
      <c r="G10" s="26" t="s">
        <v>15</v>
      </c>
      <c r="H10" s="26" t="str">
        <f t="shared" si="1"/>
        <v>Box02_Temp3 [degC]</v>
      </c>
      <c r="I10" s="31" t="s">
        <v>3879</v>
      </c>
      <c r="J10" s="31" t="s">
        <v>5083</v>
      </c>
      <c r="K10" s="26">
        <v>-25</v>
      </c>
      <c r="L10" s="26">
        <v>50</v>
      </c>
      <c r="M10" s="26" t="s">
        <v>470</v>
      </c>
      <c r="N10" s="38">
        <v>41613.623206018521</v>
      </c>
      <c r="O10" s="38">
        <v>42451.194016203706</v>
      </c>
      <c r="P10" s="26"/>
      <c r="Q10" s="26" t="s">
        <v>471</v>
      </c>
      <c r="R10" s="63">
        <v>652244.96075299999</v>
      </c>
      <c r="S10" s="63">
        <v>5773025.2310499996</v>
      </c>
      <c r="T10" s="26" t="s">
        <v>3316</v>
      </c>
      <c r="U10" s="64" t="s">
        <v>3262</v>
      </c>
      <c r="V10" s="64" t="s">
        <v>3263</v>
      </c>
      <c r="W10" s="64" t="s">
        <v>3258</v>
      </c>
      <c r="X10" s="64" t="s">
        <v>5614</v>
      </c>
      <c r="Y10" s="64"/>
      <c r="Z10" s="64"/>
      <c r="AA10" s="26"/>
      <c r="AB10" s="31"/>
      <c r="AC10" s="64" t="s">
        <v>3259</v>
      </c>
      <c r="AD10" s="35" t="s">
        <v>3260</v>
      </c>
      <c r="AE10" s="64" t="s">
        <v>3264</v>
      </c>
      <c r="AF10" s="26"/>
      <c r="AG10" s="64" t="s">
        <v>3264</v>
      </c>
      <c r="AH10" s="64" t="s">
        <v>3261</v>
      </c>
      <c r="AI10" s="64" t="s">
        <v>3270</v>
      </c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</row>
    <row r="11" spans="1:47" s="41" customFormat="1" ht="43.2" hidden="1" x14ac:dyDescent="0.3">
      <c r="A11" s="26" t="s">
        <v>924</v>
      </c>
      <c r="B11" s="26">
        <v>0.4</v>
      </c>
      <c r="C11" s="26">
        <v>2</v>
      </c>
      <c r="D11" s="26">
        <v>4</v>
      </c>
      <c r="E11" s="26" t="s">
        <v>925</v>
      </c>
      <c r="F11" s="26" t="s">
        <v>2690</v>
      </c>
      <c r="G11" s="26" t="s">
        <v>15</v>
      </c>
      <c r="H11" s="26" t="str">
        <f t="shared" si="1"/>
        <v>Box02_Temp4 [degC]</v>
      </c>
      <c r="I11" s="31" t="s">
        <v>3880</v>
      </c>
      <c r="J11" s="31" t="s">
        <v>5083</v>
      </c>
      <c r="K11" s="26">
        <v>-15</v>
      </c>
      <c r="L11" s="26">
        <v>50</v>
      </c>
      <c r="M11" s="26" t="s">
        <v>470</v>
      </c>
      <c r="N11" s="38">
        <v>41613.623206018521</v>
      </c>
      <c r="O11" s="38">
        <v>42451.194016203706</v>
      </c>
      <c r="P11" s="26"/>
      <c r="Q11" s="26" t="s">
        <v>471</v>
      </c>
      <c r="R11" s="63">
        <v>652244.96075299999</v>
      </c>
      <c r="S11" s="63">
        <v>5773025.2310499996</v>
      </c>
      <c r="T11" s="26" t="s">
        <v>3316</v>
      </c>
      <c r="U11" s="64" t="s">
        <v>3262</v>
      </c>
      <c r="V11" s="64" t="s">
        <v>3263</v>
      </c>
      <c r="W11" s="64" t="s">
        <v>3258</v>
      </c>
      <c r="X11" s="64" t="s">
        <v>5614</v>
      </c>
      <c r="Y11" s="64"/>
      <c r="Z11" s="64"/>
      <c r="AA11" s="26"/>
      <c r="AB11" s="31"/>
      <c r="AC11" s="64" t="s">
        <v>3259</v>
      </c>
      <c r="AD11" s="35" t="s">
        <v>3260</v>
      </c>
      <c r="AE11" s="64" t="s">
        <v>3264</v>
      </c>
      <c r="AF11" s="26"/>
      <c r="AG11" s="64" t="s">
        <v>3264</v>
      </c>
      <c r="AH11" s="64" t="s">
        <v>3261</v>
      </c>
      <c r="AI11" s="64" t="s">
        <v>3270</v>
      </c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</row>
    <row r="12" spans="1:47" s="41" customFormat="1" ht="43.2" hidden="1" x14ac:dyDescent="0.3">
      <c r="A12" s="26" t="s">
        <v>926</v>
      </c>
      <c r="B12" s="26">
        <v>0.5</v>
      </c>
      <c r="C12" s="26">
        <v>2</v>
      </c>
      <c r="D12" s="26">
        <v>5</v>
      </c>
      <c r="E12" s="26" t="s">
        <v>927</v>
      </c>
      <c r="F12" s="26" t="s">
        <v>2691</v>
      </c>
      <c r="G12" s="26" t="s">
        <v>15</v>
      </c>
      <c r="H12" s="26" t="str">
        <f t="shared" si="1"/>
        <v>Box02_Temp5 [degC]</v>
      </c>
      <c r="I12" s="31" t="s">
        <v>3881</v>
      </c>
      <c r="J12" s="31" t="s">
        <v>5083</v>
      </c>
      <c r="K12" s="26">
        <v>-10</v>
      </c>
      <c r="L12" s="26">
        <v>50</v>
      </c>
      <c r="M12" s="26" t="s">
        <v>470</v>
      </c>
      <c r="N12" s="38">
        <v>41613.623206018521</v>
      </c>
      <c r="O12" s="38">
        <v>42451.194016203706</v>
      </c>
      <c r="P12" s="26"/>
      <c r="Q12" s="26" t="s">
        <v>471</v>
      </c>
      <c r="R12" s="63">
        <v>652244.96075299999</v>
      </c>
      <c r="S12" s="63">
        <v>5773025.2310499996</v>
      </c>
      <c r="T12" s="26" t="s">
        <v>3316</v>
      </c>
      <c r="U12" s="64" t="s">
        <v>3262</v>
      </c>
      <c r="V12" s="64" t="s">
        <v>3263</v>
      </c>
      <c r="W12" s="64" t="s">
        <v>3258</v>
      </c>
      <c r="X12" s="64" t="s">
        <v>5614</v>
      </c>
      <c r="Y12" s="64"/>
      <c r="Z12" s="64"/>
      <c r="AA12" s="26"/>
      <c r="AB12" s="31"/>
      <c r="AC12" s="64" t="s">
        <v>3259</v>
      </c>
      <c r="AD12" s="35" t="s">
        <v>3260</v>
      </c>
      <c r="AE12" s="64" t="s">
        <v>3264</v>
      </c>
      <c r="AF12" s="26"/>
      <c r="AG12" s="64" t="s">
        <v>3264</v>
      </c>
      <c r="AH12" s="64" t="s">
        <v>3261</v>
      </c>
      <c r="AI12" s="64" t="s">
        <v>3270</v>
      </c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</row>
    <row r="13" spans="1:47" s="41" customFormat="1" ht="43.2" hidden="1" x14ac:dyDescent="0.3">
      <c r="A13" s="26" t="s">
        <v>928</v>
      </c>
      <c r="B13" s="26">
        <v>0.60000000000000009</v>
      </c>
      <c r="C13" s="26">
        <v>2</v>
      </c>
      <c r="D13" s="26">
        <v>6</v>
      </c>
      <c r="E13" s="26" t="s">
        <v>929</v>
      </c>
      <c r="F13" s="26" t="s">
        <v>2692</v>
      </c>
      <c r="G13" s="26" t="s">
        <v>15</v>
      </c>
      <c r="H13" s="26" t="str">
        <f t="shared" si="1"/>
        <v>Box02_Temp6 [degC]</v>
      </c>
      <c r="I13" s="31" t="s">
        <v>3882</v>
      </c>
      <c r="J13" s="31" t="s">
        <v>5083</v>
      </c>
      <c r="K13" s="26">
        <v>-10</v>
      </c>
      <c r="L13" s="26">
        <v>50</v>
      </c>
      <c r="M13" s="26" t="s">
        <v>470</v>
      </c>
      <c r="N13" s="38">
        <v>41613.623206018521</v>
      </c>
      <c r="O13" s="38">
        <v>42451.194016203706</v>
      </c>
      <c r="P13" s="26"/>
      <c r="Q13" s="26" t="s">
        <v>471</v>
      </c>
      <c r="R13" s="63">
        <v>652244.96075299999</v>
      </c>
      <c r="S13" s="63">
        <v>5773025.2310499996</v>
      </c>
      <c r="T13" s="26" t="s">
        <v>3316</v>
      </c>
      <c r="U13" s="64" t="s">
        <v>3262</v>
      </c>
      <c r="V13" s="64" t="s">
        <v>3263</v>
      </c>
      <c r="W13" s="64" t="s">
        <v>3258</v>
      </c>
      <c r="X13" s="64" t="s">
        <v>5614</v>
      </c>
      <c r="Y13" s="64"/>
      <c r="Z13" s="64"/>
      <c r="AA13" s="26"/>
      <c r="AB13" s="31"/>
      <c r="AC13" s="64" t="s">
        <v>3259</v>
      </c>
      <c r="AD13" s="35" t="s">
        <v>3260</v>
      </c>
      <c r="AE13" s="64" t="s">
        <v>3264</v>
      </c>
      <c r="AF13" s="26"/>
      <c r="AG13" s="64" t="s">
        <v>3264</v>
      </c>
      <c r="AH13" s="64" t="s">
        <v>3261</v>
      </c>
      <c r="AI13" s="64" t="s">
        <v>3270</v>
      </c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</row>
    <row r="14" spans="1:47" s="41" customFormat="1" ht="43.2" hidden="1" x14ac:dyDescent="0.3">
      <c r="A14" s="26" t="s">
        <v>930</v>
      </c>
      <c r="B14" s="26">
        <v>0.1</v>
      </c>
      <c r="C14" s="26">
        <v>3</v>
      </c>
      <c r="D14" s="26">
        <v>1</v>
      </c>
      <c r="E14" s="26" t="s">
        <v>931</v>
      </c>
      <c r="F14" s="26" t="s">
        <v>2693</v>
      </c>
      <c r="G14" s="26" t="s">
        <v>15</v>
      </c>
      <c r="H14" s="26" t="str">
        <f t="shared" si="1"/>
        <v>Box03_Temp1 [degC]</v>
      </c>
      <c r="I14" s="31" t="s">
        <v>4088</v>
      </c>
      <c r="J14" s="46" t="s">
        <v>5120</v>
      </c>
      <c r="K14" s="26">
        <v>-25</v>
      </c>
      <c r="L14" s="26">
        <v>50</v>
      </c>
      <c r="M14" s="26" t="s">
        <v>484</v>
      </c>
      <c r="N14" s="38">
        <v>41613.584108796298</v>
      </c>
      <c r="O14" s="38">
        <v>42432.437141203707</v>
      </c>
      <c r="P14" s="26"/>
      <c r="Q14" s="26" t="s">
        <v>485</v>
      </c>
      <c r="R14" s="63">
        <v>652170.16265800002</v>
      </c>
      <c r="S14" s="63">
        <v>5772991.4256499996</v>
      </c>
      <c r="T14" s="26" t="s">
        <v>3316</v>
      </c>
      <c r="U14" s="64" t="s">
        <v>3262</v>
      </c>
      <c r="V14" s="64" t="s">
        <v>3263</v>
      </c>
      <c r="W14" s="64" t="s">
        <v>3258</v>
      </c>
      <c r="X14" s="64" t="s">
        <v>5614</v>
      </c>
      <c r="Y14" s="64"/>
      <c r="Z14" s="64"/>
      <c r="AA14" s="26"/>
      <c r="AB14" s="31"/>
      <c r="AC14" s="64" t="s">
        <v>3259</v>
      </c>
      <c r="AD14" s="35" t="s">
        <v>3260</v>
      </c>
      <c r="AE14" s="64" t="s">
        <v>3264</v>
      </c>
      <c r="AF14" s="26"/>
      <c r="AG14" s="64" t="s">
        <v>3264</v>
      </c>
      <c r="AH14" s="64" t="s">
        <v>3261</v>
      </c>
      <c r="AI14" s="64" t="s">
        <v>3270</v>
      </c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</row>
    <row r="15" spans="1:47" s="41" customFormat="1" ht="43.2" hidden="1" x14ac:dyDescent="0.3">
      <c r="A15" s="26" t="s">
        <v>932</v>
      </c>
      <c r="B15" s="26">
        <v>0.2</v>
      </c>
      <c r="C15" s="26">
        <v>3</v>
      </c>
      <c r="D15" s="26">
        <v>2</v>
      </c>
      <c r="E15" s="26" t="s">
        <v>933</v>
      </c>
      <c r="F15" s="26" t="s">
        <v>2694</v>
      </c>
      <c r="G15" s="26" t="s">
        <v>15</v>
      </c>
      <c r="H15" s="26" t="str">
        <f t="shared" si="1"/>
        <v>Box03_Temp2 [degC]</v>
      </c>
      <c r="I15" s="31" t="s">
        <v>4089</v>
      </c>
      <c r="J15" s="46" t="s">
        <v>5120</v>
      </c>
      <c r="K15" s="26">
        <v>-25</v>
      </c>
      <c r="L15" s="26">
        <v>50</v>
      </c>
      <c r="M15" s="26" t="s">
        <v>484</v>
      </c>
      <c r="N15" s="38">
        <v>41613.584108796298</v>
      </c>
      <c r="O15" s="38">
        <v>42432.437141203707</v>
      </c>
      <c r="P15" s="26"/>
      <c r="Q15" s="26" t="s">
        <v>485</v>
      </c>
      <c r="R15" s="63">
        <v>652170.16265800002</v>
      </c>
      <c r="S15" s="63">
        <v>5772991.4256499996</v>
      </c>
      <c r="T15" s="26" t="s">
        <v>3316</v>
      </c>
      <c r="U15" s="64" t="s">
        <v>3262</v>
      </c>
      <c r="V15" s="64" t="s">
        <v>3263</v>
      </c>
      <c r="W15" s="64" t="s">
        <v>3258</v>
      </c>
      <c r="X15" s="64" t="s">
        <v>5614</v>
      </c>
      <c r="Y15" s="64"/>
      <c r="Z15" s="64"/>
      <c r="AA15" s="26"/>
      <c r="AB15" s="31"/>
      <c r="AC15" s="64" t="s">
        <v>3259</v>
      </c>
      <c r="AD15" s="35" t="s">
        <v>3260</v>
      </c>
      <c r="AE15" s="64" t="s">
        <v>3264</v>
      </c>
      <c r="AF15" s="26"/>
      <c r="AG15" s="64" t="s">
        <v>3264</v>
      </c>
      <c r="AH15" s="64" t="s">
        <v>3261</v>
      </c>
      <c r="AI15" s="64" t="s">
        <v>3270</v>
      </c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</row>
    <row r="16" spans="1:47" s="41" customFormat="1" ht="43.2" hidden="1" x14ac:dyDescent="0.3">
      <c r="A16" s="26" t="s">
        <v>934</v>
      </c>
      <c r="B16" s="26">
        <v>0.30000000000000004</v>
      </c>
      <c r="C16" s="26">
        <v>3</v>
      </c>
      <c r="D16" s="26">
        <v>3</v>
      </c>
      <c r="E16" s="26" t="s">
        <v>935</v>
      </c>
      <c r="F16" s="26" t="s">
        <v>2695</v>
      </c>
      <c r="G16" s="26" t="s">
        <v>15</v>
      </c>
      <c r="H16" s="26" t="str">
        <f t="shared" si="1"/>
        <v>Box03_Temp3 [degC]</v>
      </c>
      <c r="I16" s="31" t="s">
        <v>4090</v>
      </c>
      <c r="J16" s="46" t="s">
        <v>5120</v>
      </c>
      <c r="K16" s="26">
        <v>-25</v>
      </c>
      <c r="L16" s="26">
        <v>50</v>
      </c>
      <c r="M16" s="26" t="s">
        <v>484</v>
      </c>
      <c r="N16" s="38">
        <v>41613.584108796298</v>
      </c>
      <c r="O16" s="38">
        <v>42432.437141203707</v>
      </c>
      <c r="P16" s="26"/>
      <c r="Q16" s="26" t="s">
        <v>485</v>
      </c>
      <c r="R16" s="63">
        <v>652170.16265800002</v>
      </c>
      <c r="S16" s="63">
        <v>5772991.4256499996</v>
      </c>
      <c r="T16" s="26" t="s">
        <v>3316</v>
      </c>
      <c r="U16" s="64" t="s">
        <v>3262</v>
      </c>
      <c r="V16" s="64" t="s">
        <v>3263</v>
      </c>
      <c r="W16" s="64" t="s">
        <v>3258</v>
      </c>
      <c r="X16" s="64" t="s">
        <v>5614</v>
      </c>
      <c r="Y16" s="64"/>
      <c r="Z16" s="64"/>
      <c r="AA16" s="26"/>
      <c r="AB16" s="31"/>
      <c r="AC16" s="64" t="s">
        <v>3259</v>
      </c>
      <c r="AD16" s="35" t="s">
        <v>3260</v>
      </c>
      <c r="AE16" s="64" t="s">
        <v>3264</v>
      </c>
      <c r="AF16" s="26"/>
      <c r="AG16" s="64" t="s">
        <v>3264</v>
      </c>
      <c r="AH16" s="64" t="s">
        <v>3261</v>
      </c>
      <c r="AI16" s="64" t="s">
        <v>3270</v>
      </c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</row>
    <row r="17" spans="1:47" s="41" customFormat="1" ht="43.2" hidden="1" x14ac:dyDescent="0.3">
      <c r="A17" s="26" t="s">
        <v>936</v>
      </c>
      <c r="B17" s="26">
        <v>0.4</v>
      </c>
      <c r="C17" s="26">
        <v>3</v>
      </c>
      <c r="D17" s="26">
        <v>4</v>
      </c>
      <c r="E17" s="26" t="s">
        <v>937</v>
      </c>
      <c r="F17" s="26" t="s">
        <v>2696</v>
      </c>
      <c r="G17" s="26" t="s">
        <v>15</v>
      </c>
      <c r="H17" s="26" t="str">
        <f t="shared" si="1"/>
        <v>Box03_Temp4 [degC]</v>
      </c>
      <c r="I17" s="31" t="s">
        <v>4091</v>
      </c>
      <c r="J17" s="46" t="s">
        <v>5120</v>
      </c>
      <c r="K17" s="26">
        <v>-15</v>
      </c>
      <c r="L17" s="26">
        <v>50</v>
      </c>
      <c r="M17" s="26" t="s">
        <v>484</v>
      </c>
      <c r="N17" s="38">
        <v>41613.584108796298</v>
      </c>
      <c r="O17" s="38">
        <v>42432.437141203707</v>
      </c>
      <c r="P17" s="26"/>
      <c r="Q17" s="26" t="s">
        <v>485</v>
      </c>
      <c r="R17" s="63">
        <v>652170.16265800002</v>
      </c>
      <c r="S17" s="63">
        <v>5772991.4256499996</v>
      </c>
      <c r="T17" s="26" t="s">
        <v>3316</v>
      </c>
      <c r="U17" s="64" t="s">
        <v>3262</v>
      </c>
      <c r="V17" s="64" t="s">
        <v>3263</v>
      </c>
      <c r="W17" s="64" t="s">
        <v>3258</v>
      </c>
      <c r="X17" s="64" t="s">
        <v>5614</v>
      </c>
      <c r="Y17" s="64"/>
      <c r="Z17" s="64"/>
      <c r="AA17" s="26"/>
      <c r="AB17" s="31"/>
      <c r="AC17" s="64" t="s">
        <v>3259</v>
      </c>
      <c r="AD17" s="35" t="s">
        <v>3260</v>
      </c>
      <c r="AE17" s="64" t="s">
        <v>3264</v>
      </c>
      <c r="AF17" s="26"/>
      <c r="AG17" s="64" t="s">
        <v>3264</v>
      </c>
      <c r="AH17" s="64" t="s">
        <v>3261</v>
      </c>
      <c r="AI17" s="64" t="s">
        <v>3270</v>
      </c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</row>
    <row r="18" spans="1:47" s="41" customFormat="1" ht="43.2" hidden="1" x14ac:dyDescent="0.3">
      <c r="A18" s="26" t="s">
        <v>938</v>
      </c>
      <c r="B18" s="26">
        <v>0.5</v>
      </c>
      <c r="C18" s="26">
        <v>3</v>
      </c>
      <c r="D18" s="26">
        <v>5</v>
      </c>
      <c r="E18" s="26" t="s">
        <v>939</v>
      </c>
      <c r="F18" s="26" t="s">
        <v>2697</v>
      </c>
      <c r="G18" s="26" t="s">
        <v>15</v>
      </c>
      <c r="H18" s="26" t="str">
        <f t="shared" si="1"/>
        <v>Box03_Temp5 [degC]</v>
      </c>
      <c r="I18" s="31" t="s">
        <v>4092</v>
      </c>
      <c r="J18" s="46" t="s">
        <v>5120</v>
      </c>
      <c r="K18" s="26">
        <v>-10</v>
      </c>
      <c r="L18" s="26">
        <v>50</v>
      </c>
      <c r="M18" s="26" t="s">
        <v>484</v>
      </c>
      <c r="N18" s="38">
        <v>41613.584108796298</v>
      </c>
      <c r="O18" s="38">
        <v>42432.437141203707</v>
      </c>
      <c r="P18" s="26"/>
      <c r="Q18" s="26" t="s">
        <v>485</v>
      </c>
      <c r="R18" s="63">
        <v>652170.16265800002</v>
      </c>
      <c r="S18" s="63">
        <v>5772991.4256499996</v>
      </c>
      <c r="T18" s="26" t="s">
        <v>3316</v>
      </c>
      <c r="U18" s="64" t="s">
        <v>3262</v>
      </c>
      <c r="V18" s="64" t="s">
        <v>3263</v>
      </c>
      <c r="W18" s="64" t="s">
        <v>3258</v>
      </c>
      <c r="X18" s="64" t="s">
        <v>5614</v>
      </c>
      <c r="Y18" s="64"/>
      <c r="Z18" s="64"/>
      <c r="AA18" s="26"/>
      <c r="AB18" s="31"/>
      <c r="AC18" s="64" t="s">
        <v>3259</v>
      </c>
      <c r="AD18" s="35" t="s">
        <v>3260</v>
      </c>
      <c r="AE18" s="64" t="s">
        <v>3264</v>
      </c>
      <c r="AF18" s="26"/>
      <c r="AG18" s="64" t="s">
        <v>3264</v>
      </c>
      <c r="AH18" s="64" t="s">
        <v>3261</v>
      </c>
      <c r="AI18" s="64" t="s">
        <v>3270</v>
      </c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</row>
    <row r="19" spans="1:47" s="41" customFormat="1" ht="43.2" hidden="1" x14ac:dyDescent="0.3">
      <c r="A19" s="26" t="s">
        <v>940</v>
      </c>
      <c r="B19" s="26">
        <v>0.60000000000000009</v>
      </c>
      <c r="C19" s="26">
        <v>3</v>
      </c>
      <c r="D19" s="26">
        <v>6</v>
      </c>
      <c r="E19" s="26" t="s">
        <v>941</v>
      </c>
      <c r="F19" s="26" t="s">
        <v>2698</v>
      </c>
      <c r="G19" s="26" t="s">
        <v>15</v>
      </c>
      <c r="H19" s="26" t="str">
        <f t="shared" si="1"/>
        <v>Box03_Temp6 [degC]</v>
      </c>
      <c r="I19" s="31" t="s">
        <v>4093</v>
      </c>
      <c r="J19" s="46" t="s">
        <v>5120</v>
      </c>
      <c r="K19" s="26">
        <v>-10</v>
      </c>
      <c r="L19" s="26">
        <v>50</v>
      </c>
      <c r="M19" s="26" t="s">
        <v>484</v>
      </c>
      <c r="N19" s="38">
        <v>41613.584108796298</v>
      </c>
      <c r="O19" s="38">
        <v>42432.437141203707</v>
      </c>
      <c r="P19" s="26"/>
      <c r="Q19" s="26" t="s">
        <v>485</v>
      </c>
      <c r="R19" s="63">
        <v>652170.16265800002</v>
      </c>
      <c r="S19" s="63">
        <v>5772991.4256499996</v>
      </c>
      <c r="T19" s="26" t="s">
        <v>3316</v>
      </c>
      <c r="U19" s="64" t="s">
        <v>3262</v>
      </c>
      <c r="V19" s="64" t="s">
        <v>3263</v>
      </c>
      <c r="W19" s="64" t="s">
        <v>3258</v>
      </c>
      <c r="X19" s="64" t="s">
        <v>5614</v>
      </c>
      <c r="Y19" s="64"/>
      <c r="Z19" s="64"/>
      <c r="AA19" s="26"/>
      <c r="AB19" s="31"/>
      <c r="AC19" s="64" t="s">
        <v>3259</v>
      </c>
      <c r="AD19" s="35" t="s">
        <v>3260</v>
      </c>
      <c r="AE19" s="64" t="s">
        <v>3264</v>
      </c>
      <c r="AF19" s="26"/>
      <c r="AG19" s="64" t="s">
        <v>3264</v>
      </c>
      <c r="AH19" s="64" t="s">
        <v>3261</v>
      </c>
      <c r="AI19" s="64" t="s">
        <v>3270</v>
      </c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</row>
    <row r="20" spans="1:47" s="41" customFormat="1" ht="43.2" hidden="1" x14ac:dyDescent="0.3">
      <c r="A20" s="26" t="s">
        <v>942</v>
      </c>
      <c r="B20" s="26">
        <v>0.05</v>
      </c>
      <c r="C20" s="26">
        <v>4</v>
      </c>
      <c r="D20" s="26">
        <v>1</v>
      </c>
      <c r="E20" s="26" t="s">
        <v>943</v>
      </c>
      <c r="F20" s="26" t="s">
        <v>2699</v>
      </c>
      <c r="G20" s="26" t="s">
        <v>15</v>
      </c>
      <c r="H20" s="26" t="str">
        <f t="shared" si="1"/>
        <v>Box04_Temp1 [degC]</v>
      </c>
      <c r="I20" s="31" t="s">
        <v>3739</v>
      </c>
      <c r="J20" s="46" t="s">
        <v>5121</v>
      </c>
      <c r="K20" s="26">
        <v>-25</v>
      </c>
      <c r="L20" s="26">
        <v>50</v>
      </c>
      <c r="M20" s="26" t="s">
        <v>498</v>
      </c>
      <c r="N20" s="38">
        <v>41613.57775462963</v>
      </c>
      <c r="O20" s="38"/>
      <c r="P20" s="26"/>
      <c r="Q20" s="26" t="s">
        <v>499</v>
      </c>
      <c r="R20" s="63">
        <v>652170.16265800002</v>
      </c>
      <c r="S20" s="63">
        <v>5772991.4256499996</v>
      </c>
      <c r="T20" s="26" t="s">
        <v>3316</v>
      </c>
      <c r="U20" s="64" t="s">
        <v>3262</v>
      </c>
      <c r="V20" s="64" t="s">
        <v>3263</v>
      </c>
      <c r="W20" s="64" t="s">
        <v>3258</v>
      </c>
      <c r="X20" s="64" t="s">
        <v>5614</v>
      </c>
      <c r="Y20" s="64"/>
      <c r="Z20" s="64"/>
      <c r="AA20" s="26"/>
      <c r="AB20" s="31"/>
      <c r="AC20" s="64" t="s">
        <v>3259</v>
      </c>
      <c r="AD20" s="35" t="s">
        <v>3260</v>
      </c>
      <c r="AE20" s="64" t="s">
        <v>3264</v>
      </c>
      <c r="AF20" s="26"/>
      <c r="AG20" s="64" t="s">
        <v>3264</v>
      </c>
      <c r="AH20" s="64" t="s">
        <v>3261</v>
      </c>
      <c r="AI20" s="64" t="s">
        <v>3270</v>
      </c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</row>
    <row r="21" spans="1:47" s="41" customFormat="1" ht="43.2" hidden="1" x14ac:dyDescent="0.3">
      <c r="A21" s="26" t="s">
        <v>944</v>
      </c>
      <c r="B21" s="26">
        <v>0.1</v>
      </c>
      <c r="C21" s="26">
        <v>4</v>
      </c>
      <c r="D21" s="26">
        <v>2</v>
      </c>
      <c r="E21" s="26" t="s">
        <v>945</v>
      </c>
      <c r="F21" s="26" t="s">
        <v>2700</v>
      </c>
      <c r="G21" s="26" t="s">
        <v>15</v>
      </c>
      <c r="H21" s="26" t="str">
        <f t="shared" si="1"/>
        <v>Box04_Temp2 [degC]</v>
      </c>
      <c r="I21" s="31" t="s">
        <v>3740</v>
      </c>
      <c r="J21" s="46" t="s">
        <v>5121</v>
      </c>
      <c r="K21" s="26">
        <v>-25</v>
      </c>
      <c r="L21" s="26">
        <v>50</v>
      </c>
      <c r="M21" s="26" t="s">
        <v>498</v>
      </c>
      <c r="N21" s="38">
        <v>41613.57775462963</v>
      </c>
      <c r="O21" s="38"/>
      <c r="P21" s="26"/>
      <c r="Q21" s="26" t="s">
        <v>499</v>
      </c>
      <c r="R21" s="63">
        <v>652170.16265800002</v>
      </c>
      <c r="S21" s="63">
        <v>5772991.4256499996</v>
      </c>
      <c r="T21" s="26" t="s">
        <v>3316</v>
      </c>
      <c r="U21" s="64" t="s">
        <v>3262</v>
      </c>
      <c r="V21" s="64" t="s">
        <v>3263</v>
      </c>
      <c r="W21" s="64" t="s">
        <v>3258</v>
      </c>
      <c r="X21" s="64" t="s">
        <v>5614</v>
      </c>
      <c r="Y21" s="64"/>
      <c r="Z21" s="64"/>
      <c r="AA21" s="26"/>
      <c r="AB21" s="31"/>
      <c r="AC21" s="64" t="s">
        <v>3259</v>
      </c>
      <c r="AD21" s="35" t="s">
        <v>3260</v>
      </c>
      <c r="AE21" s="64" t="s">
        <v>3264</v>
      </c>
      <c r="AF21" s="26"/>
      <c r="AG21" s="64" t="s">
        <v>3264</v>
      </c>
      <c r="AH21" s="64" t="s">
        <v>3261</v>
      </c>
      <c r="AI21" s="64" t="s">
        <v>3270</v>
      </c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</row>
    <row r="22" spans="1:47" s="41" customFormat="1" ht="43.2" hidden="1" x14ac:dyDescent="0.3">
      <c r="A22" s="26" t="s">
        <v>946</v>
      </c>
      <c r="B22" s="26">
        <v>0.2</v>
      </c>
      <c r="C22" s="26">
        <v>4</v>
      </c>
      <c r="D22" s="26">
        <v>3</v>
      </c>
      <c r="E22" s="26" t="s">
        <v>947</v>
      </c>
      <c r="F22" s="26" t="s">
        <v>2701</v>
      </c>
      <c r="G22" s="26" t="s">
        <v>15</v>
      </c>
      <c r="H22" s="26" t="str">
        <f t="shared" si="1"/>
        <v>Box04_Temp3 [degC]</v>
      </c>
      <c r="I22" s="31" t="s">
        <v>3742</v>
      </c>
      <c r="J22" s="46" t="s">
        <v>5121</v>
      </c>
      <c r="K22" s="26">
        <v>-25</v>
      </c>
      <c r="L22" s="26">
        <v>50</v>
      </c>
      <c r="M22" s="26" t="s">
        <v>498</v>
      </c>
      <c r="N22" s="38">
        <v>41613.57775462963</v>
      </c>
      <c r="O22" s="38"/>
      <c r="P22" s="26"/>
      <c r="Q22" s="26" t="s">
        <v>499</v>
      </c>
      <c r="R22" s="63">
        <v>652170.16265800002</v>
      </c>
      <c r="S22" s="63">
        <v>5772991.4256499996</v>
      </c>
      <c r="T22" s="26" t="s">
        <v>3316</v>
      </c>
      <c r="U22" s="64" t="s">
        <v>3262</v>
      </c>
      <c r="V22" s="64" t="s">
        <v>3263</v>
      </c>
      <c r="W22" s="64" t="s">
        <v>3258</v>
      </c>
      <c r="X22" s="64" t="s">
        <v>5614</v>
      </c>
      <c r="Y22" s="64"/>
      <c r="Z22" s="64"/>
      <c r="AA22" s="26"/>
      <c r="AB22" s="31"/>
      <c r="AC22" s="64" t="s">
        <v>3259</v>
      </c>
      <c r="AD22" s="35" t="s">
        <v>3260</v>
      </c>
      <c r="AE22" s="64" t="s">
        <v>3264</v>
      </c>
      <c r="AF22" s="26"/>
      <c r="AG22" s="64" t="s">
        <v>3264</v>
      </c>
      <c r="AH22" s="64" t="s">
        <v>3261</v>
      </c>
      <c r="AI22" s="64" t="s">
        <v>3270</v>
      </c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</row>
    <row r="23" spans="1:47" s="41" customFormat="1" ht="43.2" hidden="1" x14ac:dyDescent="0.3">
      <c r="A23" s="26" t="s">
        <v>948</v>
      </c>
      <c r="B23" s="26">
        <v>0.30000000000000004</v>
      </c>
      <c r="C23" s="26">
        <v>4</v>
      </c>
      <c r="D23" s="26">
        <v>4</v>
      </c>
      <c r="E23" s="26" t="s">
        <v>949</v>
      </c>
      <c r="F23" s="26" t="s">
        <v>2702</v>
      </c>
      <c r="G23" s="26" t="s">
        <v>15</v>
      </c>
      <c r="H23" s="26" t="str">
        <f t="shared" si="1"/>
        <v>Box04_Temp4 [degC]</v>
      </c>
      <c r="I23" s="31" t="s">
        <v>3743</v>
      </c>
      <c r="J23" s="46" t="s">
        <v>5121</v>
      </c>
      <c r="K23" s="26">
        <v>-25</v>
      </c>
      <c r="L23" s="26">
        <v>50</v>
      </c>
      <c r="M23" s="26" t="s">
        <v>498</v>
      </c>
      <c r="N23" s="38">
        <v>41613.57775462963</v>
      </c>
      <c r="O23" s="38"/>
      <c r="P23" s="26"/>
      <c r="Q23" s="26" t="s">
        <v>499</v>
      </c>
      <c r="R23" s="63">
        <v>652170.16265800002</v>
      </c>
      <c r="S23" s="63">
        <v>5772991.4256499996</v>
      </c>
      <c r="T23" s="26" t="s">
        <v>3316</v>
      </c>
      <c r="U23" s="64" t="s">
        <v>3262</v>
      </c>
      <c r="V23" s="64" t="s">
        <v>3263</v>
      </c>
      <c r="W23" s="64" t="s">
        <v>3258</v>
      </c>
      <c r="X23" s="64" t="s">
        <v>5614</v>
      </c>
      <c r="Y23" s="64"/>
      <c r="Z23" s="64"/>
      <c r="AA23" s="26"/>
      <c r="AB23" s="31"/>
      <c r="AC23" s="64" t="s">
        <v>3259</v>
      </c>
      <c r="AD23" s="35" t="s">
        <v>3260</v>
      </c>
      <c r="AE23" s="64" t="s">
        <v>3264</v>
      </c>
      <c r="AF23" s="26"/>
      <c r="AG23" s="64" t="s">
        <v>3264</v>
      </c>
      <c r="AH23" s="64" t="s">
        <v>3261</v>
      </c>
      <c r="AI23" s="64" t="s">
        <v>3270</v>
      </c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</row>
    <row r="24" spans="1:47" s="41" customFormat="1" ht="43.2" hidden="1" x14ac:dyDescent="0.3">
      <c r="A24" s="26" t="s">
        <v>950</v>
      </c>
      <c r="B24" s="26">
        <v>0.5</v>
      </c>
      <c r="C24" s="26">
        <v>4</v>
      </c>
      <c r="D24" s="26">
        <v>5</v>
      </c>
      <c r="E24" s="26" t="s">
        <v>951</v>
      </c>
      <c r="F24" s="26" t="s">
        <v>2703</v>
      </c>
      <c r="G24" s="26" t="s">
        <v>15</v>
      </c>
      <c r="H24" s="26" t="str">
        <f t="shared" si="1"/>
        <v>Box04_Temp5 [degC]</v>
      </c>
      <c r="I24" s="31" t="s">
        <v>3837</v>
      </c>
      <c r="J24" s="46" t="s">
        <v>5121</v>
      </c>
      <c r="K24" s="26">
        <v>-10</v>
      </c>
      <c r="L24" s="26">
        <v>50</v>
      </c>
      <c r="M24" s="26" t="s">
        <v>498</v>
      </c>
      <c r="N24" s="38">
        <v>41613.57775462963</v>
      </c>
      <c r="O24" s="38"/>
      <c r="P24" s="26"/>
      <c r="Q24" s="26" t="s">
        <v>499</v>
      </c>
      <c r="R24" s="63">
        <v>652170.16265800002</v>
      </c>
      <c r="S24" s="63">
        <v>5772991.4256499996</v>
      </c>
      <c r="T24" s="26" t="s">
        <v>3316</v>
      </c>
      <c r="U24" s="64" t="s">
        <v>3262</v>
      </c>
      <c r="V24" s="64" t="s">
        <v>3263</v>
      </c>
      <c r="W24" s="64" t="s">
        <v>3258</v>
      </c>
      <c r="X24" s="64" t="s">
        <v>5614</v>
      </c>
      <c r="Y24" s="64"/>
      <c r="Z24" s="64"/>
      <c r="AA24" s="26"/>
      <c r="AB24" s="31"/>
      <c r="AC24" s="64" t="s">
        <v>3259</v>
      </c>
      <c r="AD24" s="35" t="s">
        <v>3260</v>
      </c>
      <c r="AE24" s="64" t="s">
        <v>3264</v>
      </c>
      <c r="AF24" s="26"/>
      <c r="AG24" s="64" t="s">
        <v>3264</v>
      </c>
      <c r="AH24" s="64" t="s">
        <v>3261</v>
      </c>
      <c r="AI24" s="64" t="s">
        <v>3270</v>
      </c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</row>
    <row r="25" spans="1:47" s="41" customFormat="1" ht="43.2" hidden="1" x14ac:dyDescent="0.3">
      <c r="A25" s="26" t="s">
        <v>952</v>
      </c>
      <c r="B25" s="26">
        <v>0.60000000000000009</v>
      </c>
      <c r="C25" s="26">
        <v>4</v>
      </c>
      <c r="D25" s="26">
        <v>6</v>
      </c>
      <c r="E25" s="26" t="s">
        <v>953</v>
      </c>
      <c r="F25" s="26" t="s">
        <v>2704</v>
      </c>
      <c r="G25" s="26" t="s">
        <v>15</v>
      </c>
      <c r="H25" s="26" t="str">
        <f t="shared" si="1"/>
        <v>Box04_Temp6 [degC]</v>
      </c>
      <c r="I25" s="31" t="s">
        <v>3838</v>
      </c>
      <c r="J25" s="46" t="s">
        <v>5121</v>
      </c>
      <c r="K25" s="26">
        <v>-10</v>
      </c>
      <c r="L25" s="26">
        <v>50</v>
      </c>
      <c r="M25" s="26" t="s">
        <v>498</v>
      </c>
      <c r="N25" s="38">
        <v>41613.57775462963</v>
      </c>
      <c r="O25" s="38"/>
      <c r="P25" s="26"/>
      <c r="Q25" s="26" t="s">
        <v>499</v>
      </c>
      <c r="R25" s="63">
        <v>652170.16265800002</v>
      </c>
      <c r="S25" s="63">
        <v>5772991.4256499996</v>
      </c>
      <c r="T25" s="26" t="s">
        <v>3316</v>
      </c>
      <c r="U25" s="64" t="s">
        <v>3262</v>
      </c>
      <c r="V25" s="64" t="s">
        <v>3263</v>
      </c>
      <c r="W25" s="64" t="s">
        <v>3258</v>
      </c>
      <c r="X25" s="64" t="s">
        <v>5614</v>
      </c>
      <c r="Y25" s="64"/>
      <c r="Z25" s="64"/>
      <c r="AA25" s="26"/>
      <c r="AB25" s="31"/>
      <c r="AC25" s="64" t="s">
        <v>3259</v>
      </c>
      <c r="AD25" s="35" t="s">
        <v>3260</v>
      </c>
      <c r="AE25" s="64" t="s">
        <v>3264</v>
      </c>
      <c r="AF25" s="26"/>
      <c r="AG25" s="64" t="s">
        <v>3264</v>
      </c>
      <c r="AH25" s="64" t="s">
        <v>3261</v>
      </c>
      <c r="AI25" s="64" t="s">
        <v>3270</v>
      </c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</row>
    <row r="26" spans="1:47" s="41" customFormat="1" ht="40.200000000000003" hidden="1" x14ac:dyDescent="0.3">
      <c r="A26" s="26" t="s">
        <v>5723</v>
      </c>
      <c r="B26" s="62">
        <v>0.05</v>
      </c>
      <c r="C26" s="3">
        <v>5</v>
      </c>
      <c r="D26" s="3">
        <v>1</v>
      </c>
      <c r="E26" s="26" t="s">
        <v>3139</v>
      </c>
      <c r="F26" s="26" t="s">
        <v>3139</v>
      </c>
      <c r="G26" s="26" t="s">
        <v>15</v>
      </c>
      <c r="H26" s="26" t="str">
        <f t="shared" si="1"/>
        <v>Box05_Temp1 [degC]</v>
      </c>
      <c r="I26" s="31"/>
      <c r="J26" s="46"/>
      <c r="K26" s="26">
        <v>-25</v>
      </c>
      <c r="L26" s="26">
        <v>50</v>
      </c>
      <c r="M26" s="26" t="s">
        <v>5709</v>
      </c>
      <c r="N26" s="19">
        <v>41109.854710648149</v>
      </c>
      <c r="O26" s="19">
        <v>41609.330451388887</v>
      </c>
      <c r="P26" s="26"/>
      <c r="Q26" s="35" t="s">
        <v>5722</v>
      </c>
      <c r="R26" s="63"/>
      <c r="S26" s="63"/>
      <c r="T26" s="26" t="s">
        <v>3316</v>
      </c>
      <c r="U26" s="64" t="s">
        <v>3262</v>
      </c>
      <c r="V26" s="64" t="s">
        <v>3263</v>
      </c>
      <c r="W26" s="64" t="s">
        <v>3258</v>
      </c>
      <c r="X26" s="64" t="s">
        <v>5614</v>
      </c>
      <c r="Y26" s="64"/>
      <c r="Z26" s="64"/>
      <c r="AA26" s="26"/>
      <c r="AB26" s="31"/>
      <c r="AC26" s="64"/>
      <c r="AD26" s="35"/>
      <c r="AE26" s="64"/>
      <c r="AF26" s="26"/>
      <c r="AG26" s="64"/>
      <c r="AH26" s="64"/>
      <c r="AI26" s="64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</row>
    <row r="27" spans="1:47" s="41" customFormat="1" ht="40.200000000000003" hidden="1" x14ac:dyDescent="0.3">
      <c r="A27" s="26" t="s">
        <v>5724</v>
      </c>
      <c r="B27" s="62">
        <v>0.05</v>
      </c>
      <c r="C27" s="3">
        <v>5</v>
      </c>
      <c r="D27" s="3">
        <v>2</v>
      </c>
      <c r="E27" s="26" t="s">
        <v>3140</v>
      </c>
      <c r="F27" s="26" t="s">
        <v>3140</v>
      </c>
      <c r="G27" s="26" t="s">
        <v>15</v>
      </c>
      <c r="H27" s="26" t="str">
        <f t="shared" si="1"/>
        <v>Box05_Temp2 [degC]</v>
      </c>
      <c r="I27" s="31"/>
      <c r="J27" s="46"/>
      <c r="K27" s="26">
        <v>-25</v>
      </c>
      <c r="L27" s="26">
        <v>50</v>
      </c>
      <c r="M27" s="26" t="s">
        <v>5709</v>
      </c>
      <c r="N27" s="19">
        <v>41109.854710648149</v>
      </c>
      <c r="O27" s="19">
        <v>41609.330451388887</v>
      </c>
      <c r="P27" s="26"/>
      <c r="Q27" s="35" t="s">
        <v>5722</v>
      </c>
      <c r="R27" s="63"/>
      <c r="S27" s="63"/>
      <c r="T27" s="26" t="s">
        <v>3316</v>
      </c>
      <c r="U27" s="64" t="s">
        <v>3262</v>
      </c>
      <c r="V27" s="64" t="s">
        <v>3263</v>
      </c>
      <c r="W27" s="64" t="s">
        <v>3258</v>
      </c>
      <c r="X27" s="64" t="s">
        <v>5614</v>
      </c>
      <c r="Y27" s="64"/>
      <c r="Z27" s="64"/>
      <c r="AA27" s="26"/>
      <c r="AB27" s="31"/>
      <c r="AC27" s="64"/>
      <c r="AD27" s="35"/>
      <c r="AE27" s="64"/>
      <c r="AF27" s="26"/>
      <c r="AG27" s="64"/>
      <c r="AH27" s="64"/>
      <c r="AI27" s="64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s="41" customFormat="1" ht="40.200000000000003" hidden="1" x14ac:dyDescent="0.3">
      <c r="A28" s="26" t="s">
        <v>5725</v>
      </c>
      <c r="B28" s="62">
        <v>0.05</v>
      </c>
      <c r="C28" s="3">
        <v>5</v>
      </c>
      <c r="D28" s="3">
        <v>3</v>
      </c>
      <c r="E28" s="26" t="s">
        <v>3141</v>
      </c>
      <c r="F28" s="26" t="s">
        <v>3141</v>
      </c>
      <c r="G28" s="26" t="s">
        <v>15</v>
      </c>
      <c r="H28" s="26" t="str">
        <f t="shared" si="1"/>
        <v>Box05_Temp3 [degC]</v>
      </c>
      <c r="I28" s="31"/>
      <c r="J28" s="46"/>
      <c r="K28" s="26">
        <v>-25</v>
      </c>
      <c r="L28" s="26">
        <v>50</v>
      </c>
      <c r="M28" s="26" t="s">
        <v>5709</v>
      </c>
      <c r="N28" s="19">
        <v>41109.854710648149</v>
      </c>
      <c r="O28" s="19">
        <v>41609.330451388887</v>
      </c>
      <c r="P28" s="26"/>
      <c r="Q28" s="35" t="s">
        <v>5722</v>
      </c>
      <c r="R28" s="63"/>
      <c r="S28" s="63"/>
      <c r="T28" s="26" t="s">
        <v>3316</v>
      </c>
      <c r="U28" s="64" t="s">
        <v>3262</v>
      </c>
      <c r="V28" s="64" t="s">
        <v>3263</v>
      </c>
      <c r="W28" s="64" t="s">
        <v>3258</v>
      </c>
      <c r="X28" s="64" t="s">
        <v>5614</v>
      </c>
      <c r="Y28" s="64"/>
      <c r="Z28" s="64"/>
      <c r="AA28" s="26"/>
      <c r="AB28" s="31"/>
      <c r="AC28" s="64"/>
      <c r="AD28" s="35"/>
      <c r="AE28" s="64"/>
      <c r="AF28" s="26"/>
      <c r="AG28" s="64"/>
      <c r="AH28" s="64"/>
      <c r="AI28" s="64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s="41" customFormat="1" ht="40.200000000000003" hidden="1" x14ac:dyDescent="0.3">
      <c r="A29" s="26" t="s">
        <v>5726</v>
      </c>
      <c r="B29" s="62">
        <v>0.05</v>
      </c>
      <c r="C29" s="3">
        <v>5</v>
      </c>
      <c r="D29" s="3">
        <v>4</v>
      </c>
      <c r="E29" s="26" t="s">
        <v>3142</v>
      </c>
      <c r="F29" s="26" t="s">
        <v>3142</v>
      </c>
      <c r="G29" s="26" t="s">
        <v>15</v>
      </c>
      <c r="H29" s="26" t="str">
        <f t="shared" si="1"/>
        <v>Box05_Temp4 [degC]</v>
      </c>
      <c r="I29" s="31"/>
      <c r="J29" s="46"/>
      <c r="K29" s="26">
        <v>-25</v>
      </c>
      <c r="L29" s="26">
        <v>50</v>
      </c>
      <c r="M29" s="26" t="s">
        <v>5709</v>
      </c>
      <c r="N29" s="19">
        <v>41109.854710648149</v>
      </c>
      <c r="O29" s="19">
        <v>41609.330451388887</v>
      </c>
      <c r="P29" s="26"/>
      <c r="Q29" s="35" t="s">
        <v>5722</v>
      </c>
      <c r="R29" s="63"/>
      <c r="S29" s="63"/>
      <c r="T29" s="26" t="s">
        <v>3316</v>
      </c>
      <c r="U29" s="64" t="s">
        <v>3262</v>
      </c>
      <c r="V29" s="64" t="s">
        <v>3263</v>
      </c>
      <c r="W29" s="64" t="s">
        <v>3258</v>
      </c>
      <c r="X29" s="64" t="s">
        <v>5614</v>
      </c>
      <c r="Y29" s="64"/>
      <c r="Z29" s="64"/>
      <c r="AA29" s="26"/>
      <c r="AB29" s="31"/>
      <c r="AC29" s="64"/>
      <c r="AD29" s="35"/>
      <c r="AE29" s="64"/>
      <c r="AF29" s="26"/>
      <c r="AG29" s="64"/>
      <c r="AH29" s="64"/>
      <c r="AI29" s="64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</row>
    <row r="30" spans="1:47" s="41" customFormat="1" ht="40.200000000000003" hidden="1" x14ac:dyDescent="0.3">
      <c r="A30" s="26" t="s">
        <v>5727</v>
      </c>
      <c r="B30" s="62">
        <v>0.05</v>
      </c>
      <c r="C30" s="3">
        <v>5</v>
      </c>
      <c r="D30" s="3">
        <v>5</v>
      </c>
      <c r="E30" s="26" t="s">
        <v>3143</v>
      </c>
      <c r="F30" s="26" t="s">
        <v>3143</v>
      </c>
      <c r="G30" s="26" t="s">
        <v>15</v>
      </c>
      <c r="H30" s="26" t="str">
        <f t="shared" si="1"/>
        <v>Box05_Temp5 [degC]</v>
      </c>
      <c r="I30" s="31"/>
      <c r="J30" s="46"/>
      <c r="K30" s="26">
        <v>-25</v>
      </c>
      <c r="L30" s="26">
        <v>50</v>
      </c>
      <c r="M30" s="26" t="s">
        <v>5709</v>
      </c>
      <c r="N30" s="19">
        <v>41109.854710648149</v>
      </c>
      <c r="O30" s="19">
        <v>41609.330451388887</v>
      </c>
      <c r="P30" s="26"/>
      <c r="Q30" s="35" t="s">
        <v>5722</v>
      </c>
      <c r="R30" s="63"/>
      <c r="S30" s="63"/>
      <c r="T30" s="26" t="s">
        <v>3316</v>
      </c>
      <c r="U30" s="64" t="s">
        <v>3262</v>
      </c>
      <c r="V30" s="64" t="s">
        <v>3263</v>
      </c>
      <c r="W30" s="64" t="s">
        <v>3258</v>
      </c>
      <c r="X30" s="64" t="s">
        <v>5614</v>
      </c>
      <c r="Y30" s="64"/>
      <c r="Z30" s="64"/>
      <c r="AA30" s="26"/>
      <c r="AB30" s="31"/>
      <c r="AC30" s="64"/>
      <c r="AD30" s="35"/>
      <c r="AE30" s="64"/>
      <c r="AF30" s="26"/>
      <c r="AG30" s="64"/>
      <c r="AH30" s="64"/>
      <c r="AI30" s="64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 s="41" customFormat="1" ht="40.200000000000003" hidden="1" x14ac:dyDescent="0.3">
      <c r="A31" s="26" t="s">
        <v>5728</v>
      </c>
      <c r="B31" s="62">
        <v>0.05</v>
      </c>
      <c r="C31" s="3">
        <v>5</v>
      </c>
      <c r="D31" s="3">
        <v>6</v>
      </c>
      <c r="E31" s="26" t="s">
        <v>3144</v>
      </c>
      <c r="F31" s="26" t="s">
        <v>3144</v>
      </c>
      <c r="G31" s="26" t="s">
        <v>15</v>
      </c>
      <c r="H31" s="26" t="str">
        <f t="shared" si="1"/>
        <v>Box05_Temp6 [degC]</v>
      </c>
      <c r="I31" s="31"/>
      <c r="J31" s="46"/>
      <c r="K31" s="26">
        <v>-25</v>
      </c>
      <c r="L31" s="26">
        <v>50</v>
      </c>
      <c r="M31" s="26" t="s">
        <v>5709</v>
      </c>
      <c r="N31" s="19">
        <v>41109.854710648149</v>
      </c>
      <c r="O31" s="19">
        <v>41609.330451388887</v>
      </c>
      <c r="P31" s="26"/>
      <c r="Q31" s="35" t="s">
        <v>5722</v>
      </c>
      <c r="R31" s="63"/>
      <c r="S31" s="63"/>
      <c r="T31" s="26" t="s">
        <v>3316</v>
      </c>
      <c r="U31" s="64" t="s">
        <v>3262</v>
      </c>
      <c r="V31" s="64" t="s">
        <v>3263</v>
      </c>
      <c r="W31" s="64" t="s">
        <v>3258</v>
      </c>
      <c r="X31" s="64" t="s">
        <v>5614</v>
      </c>
      <c r="Y31" s="64"/>
      <c r="Z31" s="64"/>
      <c r="AA31" s="26"/>
      <c r="AB31" s="31"/>
      <c r="AC31" s="64"/>
      <c r="AD31" s="35"/>
      <c r="AE31" s="64"/>
      <c r="AF31" s="26"/>
      <c r="AG31" s="64"/>
      <c r="AH31" s="64"/>
      <c r="AI31" s="64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</row>
    <row r="32" spans="1:47" s="41" customFormat="1" ht="43.2" hidden="1" x14ac:dyDescent="0.3">
      <c r="A32" s="26" t="s">
        <v>954</v>
      </c>
      <c r="B32" s="26">
        <v>0.05</v>
      </c>
      <c r="C32" s="26">
        <v>6</v>
      </c>
      <c r="D32" s="26">
        <v>1</v>
      </c>
      <c r="E32" s="26" t="s">
        <v>955</v>
      </c>
      <c r="F32" s="26" t="s">
        <v>2705</v>
      </c>
      <c r="G32" s="26" t="s">
        <v>15</v>
      </c>
      <c r="H32" s="26" t="str">
        <f t="shared" si="1"/>
        <v>Box06_Temp1 [degC]</v>
      </c>
      <c r="I32" s="31" t="s">
        <v>3746</v>
      </c>
      <c r="J32" s="46" t="s">
        <v>5122</v>
      </c>
      <c r="K32" s="26">
        <v>-25</v>
      </c>
      <c r="L32" s="26">
        <v>50</v>
      </c>
      <c r="M32" s="26" t="s">
        <v>512</v>
      </c>
      <c r="N32" s="38">
        <v>41730.586388888885</v>
      </c>
      <c r="O32" s="38"/>
      <c r="P32" s="26"/>
      <c r="Q32" s="26" t="s">
        <v>513</v>
      </c>
      <c r="R32" s="63">
        <v>652164.61835799995</v>
      </c>
      <c r="S32" s="63">
        <v>5772990.9583599996</v>
      </c>
      <c r="T32" s="26" t="s">
        <v>3316</v>
      </c>
      <c r="U32" s="64" t="s">
        <v>3262</v>
      </c>
      <c r="V32" s="64" t="s">
        <v>3263</v>
      </c>
      <c r="W32" s="64" t="s">
        <v>3258</v>
      </c>
      <c r="X32" s="64" t="s">
        <v>5614</v>
      </c>
      <c r="Y32" s="64"/>
      <c r="Z32" s="64"/>
      <c r="AA32" s="26"/>
      <c r="AB32" s="31"/>
      <c r="AC32" s="64" t="s">
        <v>3259</v>
      </c>
      <c r="AD32" s="35" t="s">
        <v>3260</v>
      </c>
      <c r="AE32" s="64" t="s">
        <v>3264</v>
      </c>
      <c r="AF32" s="26"/>
      <c r="AG32" s="64" t="s">
        <v>3264</v>
      </c>
      <c r="AH32" s="64" t="s">
        <v>3261</v>
      </c>
      <c r="AI32" s="64" t="s">
        <v>3270</v>
      </c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 spans="1:47" s="41" customFormat="1" ht="43.2" hidden="1" x14ac:dyDescent="0.3">
      <c r="A33" s="26" t="s">
        <v>956</v>
      </c>
      <c r="B33" s="26">
        <v>0.1</v>
      </c>
      <c r="C33" s="26">
        <v>6</v>
      </c>
      <c r="D33" s="26">
        <v>2</v>
      </c>
      <c r="E33" s="26" t="s">
        <v>957</v>
      </c>
      <c r="F33" s="26" t="s">
        <v>2706</v>
      </c>
      <c r="G33" s="26" t="s">
        <v>15</v>
      </c>
      <c r="H33" s="26" t="str">
        <f t="shared" si="1"/>
        <v>Box06_Temp2 [degC]</v>
      </c>
      <c r="I33" s="31" t="s">
        <v>3748</v>
      </c>
      <c r="J33" s="46" t="s">
        <v>5122</v>
      </c>
      <c r="K33" s="26">
        <v>-25</v>
      </c>
      <c r="L33" s="26">
        <v>50</v>
      </c>
      <c r="M33" s="26" t="s">
        <v>512</v>
      </c>
      <c r="N33" s="38">
        <v>41730.586388888885</v>
      </c>
      <c r="O33" s="38"/>
      <c r="P33" s="26"/>
      <c r="Q33" s="26" t="s">
        <v>513</v>
      </c>
      <c r="R33" s="63">
        <v>652164.61835799995</v>
      </c>
      <c r="S33" s="63">
        <v>5772990.9583599996</v>
      </c>
      <c r="T33" s="26" t="s">
        <v>3316</v>
      </c>
      <c r="U33" s="64" t="s">
        <v>3262</v>
      </c>
      <c r="V33" s="64" t="s">
        <v>3263</v>
      </c>
      <c r="W33" s="64" t="s">
        <v>3258</v>
      </c>
      <c r="X33" s="64" t="s">
        <v>5614</v>
      </c>
      <c r="Y33" s="64"/>
      <c r="Z33" s="64"/>
      <c r="AA33" s="26"/>
      <c r="AB33" s="31"/>
      <c r="AC33" s="64" t="s">
        <v>3259</v>
      </c>
      <c r="AD33" s="35" t="s">
        <v>3260</v>
      </c>
      <c r="AE33" s="64" t="s">
        <v>3264</v>
      </c>
      <c r="AF33" s="26"/>
      <c r="AG33" s="64" t="s">
        <v>3264</v>
      </c>
      <c r="AH33" s="64" t="s">
        <v>3261</v>
      </c>
      <c r="AI33" s="64" t="s">
        <v>3270</v>
      </c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</row>
    <row r="34" spans="1:47" s="41" customFormat="1" ht="43.2" hidden="1" x14ac:dyDescent="0.3">
      <c r="A34" s="26" t="s">
        <v>958</v>
      </c>
      <c r="B34" s="26">
        <v>0.2</v>
      </c>
      <c r="C34" s="26">
        <v>6</v>
      </c>
      <c r="D34" s="26">
        <v>3</v>
      </c>
      <c r="E34" s="26" t="s">
        <v>959</v>
      </c>
      <c r="F34" s="26" t="s">
        <v>2707</v>
      </c>
      <c r="G34" s="26" t="s">
        <v>15</v>
      </c>
      <c r="H34" s="26" t="str">
        <f t="shared" si="1"/>
        <v>Box06_Temp3 [degC]</v>
      </c>
      <c r="I34" s="31" t="s">
        <v>3750</v>
      </c>
      <c r="J34" s="46" t="s">
        <v>5122</v>
      </c>
      <c r="K34" s="26">
        <v>-25</v>
      </c>
      <c r="L34" s="26">
        <v>50</v>
      </c>
      <c r="M34" s="26" t="s">
        <v>512</v>
      </c>
      <c r="N34" s="38">
        <v>41730.586388888885</v>
      </c>
      <c r="O34" s="38"/>
      <c r="P34" s="26"/>
      <c r="Q34" s="26" t="s">
        <v>513</v>
      </c>
      <c r="R34" s="63">
        <v>652164.61835799995</v>
      </c>
      <c r="S34" s="63">
        <v>5772990.9583599996</v>
      </c>
      <c r="T34" s="26" t="s">
        <v>3316</v>
      </c>
      <c r="U34" s="64" t="s">
        <v>3262</v>
      </c>
      <c r="V34" s="64" t="s">
        <v>3263</v>
      </c>
      <c r="W34" s="64" t="s">
        <v>3258</v>
      </c>
      <c r="X34" s="64" t="s">
        <v>5614</v>
      </c>
      <c r="Y34" s="64"/>
      <c r="Z34" s="64"/>
      <c r="AA34" s="26"/>
      <c r="AB34" s="31"/>
      <c r="AC34" s="64" t="s">
        <v>3259</v>
      </c>
      <c r="AD34" s="35" t="s">
        <v>3260</v>
      </c>
      <c r="AE34" s="64" t="s">
        <v>3264</v>
      </c>
      <c r="AF34" s="26"/>
      <c r="AG34" s="64" t="s">
        <v>3264</v>
      </c>
      <c r="AH34" s="64" t="s">
        <v>3261</v>
      </c>
      <c r="AI34" s="64" t="s">
        <v>3270</v>
      </c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</row>
    <row r="35" spans="1:47" s="41" customFormat="1" ht="43.2" hidden="1" x14ac:dyDescent="0.3">
      <c r="A35" s="26" t="s">
        <v>960</v>
      </c>
      <c r="B35" s="26">
        <v>0.30000000000000004</v>
      </c>
      <c r="C35" s="26">
        <v>6</v>
      </c>
      <c r="D35" s="26">
        <v>4</v>
      </c>
      <c r="E35" s="26" t="s">
        <v>961</v>
      </c>
      <c r="F35" s="26" t="s">
        <v>2708</v>
      </c>
      <c r="G35" s="26" t="s">
        <v>15</v>
      </c>
      <c r="H35" s="26" t="str">
        <f t="shared" si="1"/>
        <v>Box06_Temp4 [degC]</v>
      </c>
      <c r="I35" s="31" t="s">
        <v>3752</v>
      </c>
      <c r="J35" s="46" t="s">
        <v>5122</v>
      </c>
      <c r="K35" s="26">
        <v>-25</v>
      </c>
      <c r="L35" s="26">
        <v>50</v>
      </c>
      <c r="M35" s="26" t="s">
        <v>512</v>
      </c>
      <c r="N35" s="38">
        <v>41730.586388888885</v>
      </c>
      <c r="O35" s="38"/>
      <c r="P35" s="26"/>
      <c r="Q35" s="26" t="s">
        <v>513</v>
      </c>
      <c r="R35" s="63">
        <v>652164.61835799995</v>
      </c>
      <c r="S35" s="63">
        <v>5772990.9583599996</v>
      </c>
      <c r="T35" s="26" t="s">
        <v>3316</v>
      </c>
      <c r="U35" s="64" t="s">
        <v>3262</v>
      </c>
      <c r="V35" s="64" t="s">
        <v>3263</v>
      </c>
      <c r="W35" s="64" t="s">
        <v>3258</v>
      </c>
      <c r="X35" s="64" t="s">
        <v>5614</v>
      </c>
      <c r="Y35" s="64"/>
      <c r="Z35" s="64"/>
      <c r="AA35" s="26"/>
      <c r="AB35" s="31"/>
      <c r="AC35" s="64" t="s">
        <v>3259</v>
      </c>
      <c r="AD35" s="35" t="s">
        <v>3260</v>
      </c>
      <c r="AE35" s="64" t="s">
        <v>3264</v>
      </c>
      <c r="AF35" s="26"/>
      <c r="AG35" s="64" t="s">
        <v>3264</v>
      </c>
      <c r="AH35" s="64" t="s">
        <v>3261</v>
      </c>
      <c r="AI35" s="64" t="s">
        <v>3270</v>
      </c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</row>
    <row r="36" spans="1:47" s="41" customFormat="1" ht="43.2" hidden="1" x14ac:dyDescent="0.3">
      <c r="A36" s="26" t="s">
        <v>962</v>
      </c>
      <c r="B36" s="26">
        <v>0.4</v>
      </c>
      <c r="C36" s="26">
        <v>6</v>
      </c>
      <c r="D36" s="26">
        <v>5</v>
      </c>
      <c r="E36" s="26" t="s">
        <v>963</v>
      </c>
      <c r="F36" s="26" t="s">
        <v>2709</v>
      </c>
      <c r="G36" s="26" t="s">
        <v>15</v>
      </c>
      <c r="H36" s="26" t="str">
        <f t="shared" si="1"/>
        <v>Box06_Temp5 [degC]</v>
      </c>
      <c r="I36" s="31" t="s">
        <v>3754</v>
      </c>
      <c r="J36" s="46" t="s">
        <v>5122</v>
      </c>
      <c r="K36" s="26">
        <v>-15</v>
      </c>
      <c r="L36" s="26">
        <v>50</v>
      </c>
      <c r="M36" s="26" t="s">
        <v>512</v>
      </c>
      <c r="N36" s="38">
        <v>41730.586388888885</v>
      </c>
      <c r="O36" s="38"/>
      <c r="P36" s="26"/>
      <c r="Q36" s="26" t="s">
        <v>513</v>
      </c>
      <c r="R36" s="63">
        <v>652164.61835799995</v>
      </c>
      <c r="S36" s="63">
        <v>5772990.9583599996</v>
      </c>
      <c r="T36" s="26" t="s">
        <v>3316</v>
      </c>
      <c r="U36" s="64" t="s">
        <v>3262</v>
      </c>
      <c r="V36" s="64" t="s">
        <v>3263</v>
      </c>
      <c r="W36" s="64" t="s">
        <v>3258</v>
      </c>
      <c r="X36" s="64" t="s">
        <v>5614</v>
      </c>
      <c r="Y36" s="64"/>
      <c r="Z36" s="64"/>
      <c r="AA36" s="26"/>
      <c r="AB36" s="31"/>
      <c r="AC36" s="64" t="s">
        <v>3259</v>
      </c>
      <c r="AD36" s="35" t="s">
        <v>3260</v>
      </c>
      <c r="AE36" s="64" t="s">
        <v>3264</v>
      </c>
      <c r="AF36" s="26"/>
      <c r="AG36" s="64" t="s">
        <v>3264</v>
      </c>
      <c r="AH36" s="64" t="s">
        <v>3261</v>
      </c>
      <c r="AI36" s="64" t="s">
        <v>3270</v>
      </c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</row>
    <row r="37" spans="1:47" s="41" customFormat="1" ht="43.2" hidden="1" x14ac:dyDescent="0.3">
      <c r="A37" s="26" t="s">
        <v>964</v>
      </c>
      <c r="B37" s="26">
        <v>0.5</v>
      </c>
      <c r="C37" s="26">
        <v>6</v>
      </c>
      <c r="D37" s="26">
        <v>6</v>
      </c>
      <c r="E37" s="26" t="s">
        <v>965</v>
      </c>
      <c r="F37" s="26" t="s">
        <v>2710</v>
      </c>
      <c r="G37" s="26" t="s">
        <v>15</v>
      </c>
      <c r="H37" s="26" t="str">
        <f t="shared" si="1"/>
        <v>Box06_Temp6 [degC]</v>
      </c>
      <c r="I37" s="31" t="s">
        <v>3756</v>
      </c>
      <c r="J37" s="46" t="s">
        <v>5122</v>
      </c>
      <c r="K37" s="26">
        <v>-10</v>
      </c>
      <c r="L37" s="26">
        <v>50</v>
      </c>
      <c r="M37" s="26" t="s">
        <v>512</v>
      </c>
      <c r="N37" s="38">
        <v>41730.586388888885</v>
      </c>
      <c r="O37" s="38"/>
      <c r="P37" s="26"/>
      <c r="Q37" s="26" t="s">
        <v>513</v>
      </c>
      <c r="R37" s="63">
        <v>652164.61835799995</v>
      </c>
      <c r="S37" s="63">
        <v>5772990.9583599996</v>
      </c>
      <c r="T37" s="26" t="s">
        <v>3316</v>
      </c>
      <c r="U37" s="64" t="s">
        <v>3262</v>
      </c>
      <c r="V37" s="64" t="s">
        <v>3263</v>
      </c>
      <c r="W37" s="64" t="s">
        <v>3258</v>
      </c>
      <c r="X37" s="64" t="s">
        <v>5614</v>
      </c>
      <c r="Y37" s="64"/>
      <c r="Z37" s="64"/>
      <c r="AA37" s="26"/>
      <c r="AB37" s="31"/>
      <c r="AC37" s="64" t="s">
        <v>3259</v>
      </c>
      <c r="AD37" s="35" t="s">
        <v>3260</v>
      </c>
      <c r="AE37" s="64" t="s">
        <v>3264</v>
      </c>
      <c r="AF37" s="26"/>
      <c r="AG37" s="64" t="s">
        <v>3264</v>
      </c>
      <c r="AH37" s="64" t="s">
        <v>3261</v>
      </c>
      <c r="AI37" s="64" t="s">
        <v>3270</v>
      </c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</row>
    <row r="38" spans="1:47" s="41" customFormat="1" ht="43.2" hidden="1" x14ac:dyDescent="0.3">
      <c r="A38" s="26" t="s">
        <v>966</v>
      </c>
      <c r="B38" s="26">
        <v>0.05</v>
      </c>
      <c r="C38" s="26">
        <v>7</v>
      </c>
      <c r="D38" s="26">
        <v>1</v>
      </c>
      <c r="E38" s="26" t="s">
        <v>967</v>
      </c>
      <c r="F38" s="26" t="s">
        <v>2711</v>
      </c>
      <c r="G38" s="26" t="s">
        <v>15</v>
      </c>
      <c r="H38" s="26" t="str">
        <f t="shared" si="1"/>
        <v>Box07_Temp1 [degC]</v>
      </c>
      <c r="I38" s="31" t="s">
        <v>3762</v>
      </c>
      <c r="J38" s="46" t="s">
        <v>5123</v>
      </c>
      <c r="K38" s="26">
        <v>-25</v>
      </c>
      <c r="L38" s="26">
        <v>50</v>
      </c>
      <c r="M38" s="26" t="s">
        <v>526</v>
      </c>
      <c r="N38" s="38">
        <v>41730.587627314817</v>
      </c>
      <c r="O38" s="38"/>
      <c r="P38" s="26"/>
      <c r="Q38" s="26" t="s">
        <v>527</v>
      </c>
      <c r="R38" s="63">
        <v>652164.61835799995</v>
      </c>
      <c r="S38" s="63">
        <v>5772990.9583599996</v>
      </c>
      <c r="T38" s="26" t="s">
        <v>3316</v>
      </c>
      <c r="U38" s="64" t="s">
        <v>3262</v>
      </c>
      <c r="V38" s="64" t="s">
        <v>3263</v>
      </c>
      <c r="W38" s="64" t="s">
        <v>3258</v>
      </c>
      <c r="X38" s="64" t="s">
        <v>5614</v>
      </c>
      <c r="Y38" s="64"/>
      <c r="Z38" s="64"/>
      <c r="AA38" s="26"/>
      <c r="AB38" s="31"/>
      <c r="AC38" s="64" t="s">
        <v>3259</v>
      </c>
      <c r="AD38" s="35" t="s">
        <v>3260</v>
      </c>
      <c r="AE38" s="64" t="s">
        <v>3264</v>
      </c>
      <c r="AF38" s="26"/>
      <c r="AG38" s="64" t="s">
        <v>3264</v>
      </c>
      <c r="AH38" s="64" t="s">
        <v>3261</v>
      </c>
      <c r="AI38" s="64" t="s">
        <v>3270</v>
      </c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</row>
    <row r="39" spans="1:47" s="41" customFormat="1" ht="43.2" hidden="1" x14ac:dyDescent="0.3">
      <c r="A39" s="26" t="s">
        <v>968</v>
      </c>
      <c r="B39" s="26">
        <v>0.1</v>
      </c>
      <c r="C39" s="26">
        <v>7</v>
      </c>
      <c r="D39" s="26">
        <v>2</v>
      </c>
      <c r="E39" s="26" t="s">
        <v>969</v>
      </c>
      <c r="F39" s="26" t="s">
        <v>2712</v>
      </c>
      <c r="G39" s="26" t="s">
        <v>15</v>
      </c>
      <c r="H39" s="26" t="str">
        <f t="shared" si="1"/>
        <v>Box07_Temp2 [degC]</v>
      </c>
      <c r="I39" s="31" t="s">
        <v>3764</v>
      </c>
      <c r="J39" s="46" t="s">
        <v>5123</v>
      </c>
      <c r="K39" s="26">
        <v>-25</v>
      </c>
      <c r="L39" s="26">
        <v>50</v>
      </c>
      <c r="M39" s="26" t="s">
        <v>526</v>
      </c>
      <c r="N39" s="38">
        <v>41730.587627314817</v>
      </c>
      <c r="O39" s="38"/>
      <c r="P39" s="26"/>
      <c r="Q39" s="26" t="s">
        <v>527</v>
      </c>
      <c r="R39" s="63">
        <v>652164.61835799995</v>
      </c>
      <c r="S39" s="63">
        <v>5772990.9583599996</v>
      </c>
      <c r="T39" s="26" t="s">
        <v>3316</v>
      </c>
      <c r="U39" s="64" t="s">
        <v>3262</v>
      </c>
      <c r="V39" s="64" t="s">
        <v>3263</v>
      </c>
      <c r="W39" s="64" t="s">
        <v>3258</v>
      </c>
      <c r="X39" s="64" t="s">
        <v>5614</v>
      </c>
      <c r="Y39" s="64"/>
      <c r="Z39" s="64"/>
      <c r="AA39" s="26"/>
      <c r="AB39" s="31"/>
      <c r="AC39" s="64" t="s">
        <v>3259</v>
      </c>
      <c r="AD39" s="35" t="s">
        <v>3260</v>
      </c>
      <c r="AE39" s="64" t="s">
        <v>3264</v>
      </c>
      <c r="AF39" s="26"/>
      <c r="AG39" s="64" t="s">
        <v>3264</v>
      </c>
      <c r="AH39" s="64" t="s">
        <v>3261</v>
      </c>
      <c r="AI39" s="64" t="s">
        <v>3270</v>
      </c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</row>
    <row r="40" spans="1:47" s="41" customFormat="1" ht="43.2" hidden="1" x14ac:dyDescent="0.3">
      <c r="A40" s="26" t="s">
        <v>970</v>
      </c>
      <c r="B40" s="26">
        <v>0.2</v>
      </c>
      <c r="C40" s="26">
        <v>7</v>
      </c>
      <c r="D40" s="26">
        <v>3</v>
      </c>
      <c r="E40" s="26" t="s">
        <v>971</v>
      </c>
      <c r="F40" s="26" t="s">
        <v>2713</v>
      </c>
      <c r="G40" s="26" t="s">
        <v>15</v>
      </c>
      <c r="H40" s="26" t="str">
        <f t="shared" si="1"/>
        <v>Box07_Temp3 [degC]</v>
      </c>
      <c r="I40" s="31" t="s">
        <v>3766</v>
      </c>
      <c r="J40" s="46" t="s">
        <v>5123</v>
      </c>
      <c r="K40" s="26">
        <v>-25</v>
      </c>
      <c r="L40" s="26">
        <v>50</v>
      </c>
      <c r="M40" s="26" t="s">
        <v>526</v>
      </c>
      <c r="N40" s="38">
        <v>41730.587627314817</v>
      </c>
      <c r="O40" s="38"/>
      <c r="P40" s="26"/>
      <c r="Q40" s="26" t="s">
        <v>527</v>
      </c>
      <c r="R40" s="63">
        <v>652164.61835799995</v>
      </c>
      <c r="S40" s="63">
        <v>5772990.9583599996</v>
      </c>
      <c r="T40" s="26" t="s">
        <v>3316</v>
      </c>
      <c r="U40" s="64" t="s">
        <v>3262</v>
      </c>
      <c r="V40" s="64" t="s">
        <v>3263</v>
      </c>
      <c r="W40" s="64" t="s">
        <v>3258</v>
      </c>
      <c r="X40" s="64" t="s">
        <v>5614</v>
      </c>
      <c r="Y40" s="64"/>
      <c r="Z40" s="64"/>
      <c r="AA40" s="26"/>
      <c r="AB40" s="31"/>
      <c r="AC40" s="64" t="s">
        <v>3259</v>
      </c>
      <c r="AD40" s="35" t="s">
        <v>3260</v>
      </c>
      <c r="AE40" s="64" t="s">
        <v>3264</v>
      </c>
      <c r="AF40" s="26"/>
      <c r="AG40" s="64" t="s">
        <v>3264</v>
      </c>
      <c r="AH40" s="64" t="s">
        <v>3261</v>
      </c>
      <c r="AI40" s="64" t="s">
        <v>3270</v>
      </c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</row>
    <row r="41" spans="1:47" s="41" customFormat="1" ht="43.2" hidden="1" x14ac:dyDescent="0.3">
      <c r="A41" s="26" t="s">
        <v>972</v>
      </c>
      <c r="B41" s="26">
        <v>0.30000000000000004</v>
      </c>
      <c r="C41" s="26">
        <v>7</v>
      </c>
      <c r="D41" s="26">
        <v>4</v>
      </c>
      <c r="E41" s="26" t="s">
        <v>973</v>
      </c>
      <c r="F41" s="26" t="s">
        <v>2714</v>
      </c>
      <c r="G41" s="26" t="s">
        <v>15</v>
      </c>
      <c r="H41" s="26" t="str">
        <f t="shared" si="1"/>
        <v>Box07_Temp4 [degC]</v>
      </c>
      <c r="I41" s="31" t="s">
        <v>3768</v>
      </c>
      <c r="J41" s="46" t="s">
        <v>5123</v>
      </c>
      <c r="K41" s="26">
        <v>-25</v>
      </c>
      <c r="L41" s="26">
        <v>50</v>
      </c>
      <c r="M41" s="26" t="s">
        <v>526</v>
      </c>
      <c r="N41" s="38">
        <v>41730.587627314817</v>
      </c>
      <c r="O41" s="38"/>
      <c r="P41" s="26"/>
      <c r="Q41" s="26" t="s">
        <v>527</v>
      </c>
      <c r="R41" s="63">
        <v>652164.61835799995</v>
      </c>
      <c r="S41" s="63">
        <v>5772990.9583599996</v>
      </c>
      <c r="T41" s="26" t="s">
        <v>3316</v>
      </c>
      <c r="U41" s="64" t="s">
        <v>3262</v>
      </c>
      <c r="V41" s="64" t="s">
        <v>3263</v>
      </c>
      <c r="W41" s="64" t="s">
        <v>3258</v>
      </c>
      <c r="X41" s="64" t="s">
        <v>5614</v>
      </c>
      <c r="Y41" s="64"/>
      <c r="Z41" s="64"/>
      <c r="AA41" s="26"/>
      <c r="AB41" s="31"/>
      <c r="AC41" s="64" t="s">
        <v>3259</v>
      </c>
      <c r="AD41" s="35" t="s">
        <v>3260</v>
      </c>
      <c r="AE41" s="64" t="s">
        <v>3264</v>
      </c>
      <c r="AF41" s="26"/>
      <c r="AG41" s="64" t="s">
        <v>3264</v>
      </c>
      <c r="AH41" s="64" t="s">
        <v>3261</v>
      </c>
      <c r="AI41" s="64" t="s">
        <v>3270</v>
      </c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</row>
    <row r="42" spans="1:47" s="41" customFormat="1" ht="43.2" hidden="1" x14ac:dyDescent="0.3">
      <c r="A42" s="26" t="s">
        <v>974</v>
      </c>
      <c r="B42" s="26">
        <v>0.4</v>
      </c>
      <c r="C42" s="26">
        <v>7</v>
      </c>
      <c r="D42" s="26">
        <v>5</v>
      </c>
      <c r="E42" s="26" t="s">
        <v>975</v>
      </c>
      <c r="F42" s="26" t="s">
        <v>2715</v>
      </c>
      <c r="G42" s="26" t="s">
        <v>15</v>
      </c>
      <c r="H42" s="26" t="str">
        <f t="shared" si="1"/>
        <v>Box07_Temp5 [degC]</v>
      </c>
      <c r="I42" s="31" t="s">
        <v>3770</v>
      </c>
      <c r="J42" s="46" t="s">
        <v>5123</v>
      </c>
      <c r="K42" s="26">
        <v>-15</v>
      </c>
      <c r="L42" s="26">
        <v>50</v>
      </c>
      <c r="M42" s="26" t="s">
        <v>526</v>
      </c>
      <c r="N42" s="38">
        <v>41730.587627314817</v>
      </c>
      <c r="O42" s="38"/>
      <c r="P42" s="26"/>
      <c r="Q42" s="26" t="s">
        <v>527</v>
      </c>
      <c r="R42" s="63">
        <v>652164.61835799995</v>
      </c>
      <c r="S42" s="63">
        <v>5772990.9583599996</v>
      </c>
      <c r="T42" s="26" t="s">
        <v>3316</v>
      </c>
      <c r="U42" s="64" t="s">
        <v>3262</v>
      </c>
      <c r="V42" s="64" t="s">
        <v>3263</v>
      </c>
      <c r="W42" s="64" t="s">
        <v>3258</v>
      </c>
      <c r="X42" s="64" t="s">
        <v>5614</v>
      </c>
      <c r="Y42" s="64"/>
      <c r="Z42" s="64"/>
      <c r="AA42" s="26"/>
      <c r="AB42" s="31"/>
      <c r="AC42" s="64" t="s">
        <v>3259</v>
      </c>
      <c r="AD42" s="35" t="s">
        <v>3260</v>
      </c>
      <c r="AE42" s="64" t="s">
        <v>3264</v>
      </c>
      <c r="AF42" s="26"/>
      <c r="AG42" s="64" t="s">
        <v>3264</v>
      </c>
      <c r="AH42" s="64" t="s">
        <v>3261</v>
      </c>
      <c r="AI42" s="64" t="s">
        <v>3270</v>
      </c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</row>
    <row r="43" spans="1:47" s="41" customFormat="1" ht="43.2" hidden="1" x14ac:dyDescent="0.3">
      <c r="A43" s="26" t="s">
        <v>976</v>
      </c>
      <c r="B43" s="26">
        <v>0.5</v>
      </c>
      <c r="C43" s="26">
        <v>7</v>
      </c>
      <c r="D43" s="26">
        <v>6</v>
      </c>
      <c r="E43" s="26" t="s">
        <v>977</v>
      </c>
      <c r="F43" s="26" t="s">
        <v>2716</v>
      </c>
      <c r="G43" s="26" t="s">
        <v>15</v>
      </c>
      <c r="H43" s="26" t="str">
        <f t="shared" si="1"/>
        <v>Box07_Temp6 [degC]</v>
      </c>
      <c r="I43" s="31" t="s">
        <v>3771</v>
      </c>
      <c r="J43" s="46" t="s">
        <v>5123</v>
      </c>
      <c r="K43" s="26">
        <v>-10</v>
      </c>
      <c r="L43" s="26">
        <v>50</v>
      </c>
      <c r="M43" s="26" t="s">
        <v>526</v>
      </c>
      <c r="N43" s="38">
        <v>41730.587627314817</v>
      </c>
      <c r="O43" s="38"/>
      <c r="P43" s="26"/>
      <c r="Q43" s="26" t="s">
        <v>527</v>
      </c>
      <c r="R43" s="63">
        <v>652164.61835799995</v>
      </c>
      <c r="S43" s="63">
        <v>5772990.9583599996</v>
      </c>
      <c r="T43" s="26" t="s">
        <v>3316</v>
      </c>
      <c r="U43" s="64" t="s">
        <v>3262</v>
      </c>
      <c r="V43" s="64" t="s">
        <v>3263</v>
      </c>
      <c r="W43" s="64" t="s">
        <v>3258</v>
      </c>
      <c r="X43" s="64" t="s">
        <v>5614</v>
      </c>
      <c r="Y43" s="64"/>
      <c r="Z43" s="64"/>
      <c r="AA43" s="26"/>
      <c r="AB43" s="31"/>
      <c r="AC43" s="64" t="s">
        <v>3259</v>
      </c>
      <c r="AD43" s="35" t="s">
        <v>3260</v>
      </c>
      <c r="AE43" s="64" t="s">
        <v>3264</v>
      </c>
      <c r="AF43" s="26"/>
      <c r="AG43" s="64" t="s">
        <v>3264</v>
      </c>
      <c r="AH43" s="64" t="s">
        <v>3261</v>
      </c>
      <c r="AI43" s="64" t="s">
        <v>3270</v>
      </c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</row>
    <row r="44" spans="1:47" s="41" customFormat="1" ht="40.200000000000003" hidden="1" x14ac:dyDescent="0.3">
      <c r="A44" s="26" t="s">
        <v>5741</v>
      </c>
      <c r="B44" s="62">
        <v>0.05</v>
      </c>
      <c r="C44" s="3">
        <v>8</v>
      </c>
      <c r="D44" s="3">
        <v>1</v>
      </c>
      <c r="E44" s="26" t="s">
        <v>5747</v>
      </c>
      <c r="F44" s="26" t="s">
        <v>5747</v>
      </c>
      <c r="G44" s="26" t="s">
        <v>15</v>
      </c>
      <c r="H44" s="26" t="str">
        <f t="shared" si="1"/>
        <v>Box08_Temp1 [degC]</v>
      </c>
      <c r="I44" s="3"/>
      <c r="J44" s="3"/>
      <c r="K44" s="26">
        <v>-25</v>
      </c>
      <c r="L44" s="26">
        <v>50</v>
      </c>
      <c r="M44" s="3" t="s">
        <v>5709</v>
      </c>
      <c r="N44" s="19">
        <v>41109.81453703704</v>
      </c>
      <c r="O44" s="19">
        <v>41697.086111111108</v>
      </c>
      <c r="P44" s="26"/>
      <c r="Q44" s="35" t="s">
        <v>5722</v>
      </c>
      <c r="R44" s="63"/>
      <c r="S44" s="63"/>
      <c r="T44" s="26" t="s">
        <v>3316</v>
      </c>
      <c r="U44" s="64" t="s">
        <v>3262</v>
      </c>
      <c r="V44" s="64" t="s">
        <v>3263</v>
      </c>
      <c r="W44" s="64" t="s">
        <v>3258</v>
      </c>
      <c r="X44" s="64" t="s">
        <v>5614</v>
      </c>
      <c r="Y44" s="64"/>
      <c r="Z44" s="64"/>
      <c r="AA44" s="26"/>
      <c r="AB44" s="31"/>
      <c r="AC44" s="64"/>
      <c r="AD44" s="35"/>
      <c r="AE44" s="64"/>
      <c r="AF44" s="26"/>
      <c r="AG44" s="64"/>
      <c r="AH44" s="64"/>
      <c r="AI44" s="64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</row>
    <row r="45" spans="1:47" s="41" customFormat="1" ht="40.200000000000003" hidden="1" x14ac:dyDescent="0.3">
      <c r="A45" s="26" t="s">
        <v>5742</v>
      </c>
      <c r="B45" s="62">
        <v>0.05</v>
      </c>
      <c r="C45" s="3">
        <v>8</v>
      </c>
      <c r="D45" s="3">
        <v>2</v>
      </c>
      <c r="E45" s="26" t="s">
        <v>5748</v>
      </c>
      <c r="F45" s="26" t="s">
        <v>5748</v>
      </c>
      <c r="G45" s="26" t="s">
        <v>15</v>
      </c>
      <c r="H45" s="26" t="str">
        <f t="shared" si="1"/>
        <v>Box08_Temp2 [degC]</v>
      </c>
      <c r="I45" s="3"/>
      <c r="J45" s="3"/>
      <c r="K45" s="26">
        <v>-25</v>
      </c>
      <c r="L45" s="26">
        <v>50</v>
      </c>
      <c r="M45" s="3" t="s">
        <v>5709</v>
      </c>
      <c r="N45" s="19">
        <v>41109.81453703704</v>
      </c>
      <c r="O45" s="19">
        <v>41697.086111111108</v>
      </c>
      <c r="P45" s="26"/>
      <c r="Q45" s="35" t="s">
        <v>5722</v>
      </c>
      <c r="R45" s="63"/>
      <c r="S45" s="63"/>
      <c r="T45" s="26" t="s">
        <v>3316</v>
      </c>
      <c r="U45" s="64" t="s">
        <v>3262</v>
      </c>
      <c r="V45" s="64" t="s">
        <v>3263</v>
      </c>
      <c r="W45" s="64" t="s">
        <v>3258</v>
      </c>
      <c r="X45" s="64" t="s">
        <v>5614</v>
      </c>
      <c r="Y45" s="64"/>
      <c r="Z45" s="64"/>
      <c r="AA45" s="26"/>
      <c r="AB45" s="31"/>
      <c r="AC45" s="64"/>
      <c r="AD45" s="35"/>
      <c r="AE45" s="64"/>
      <c r="AF45" s="26"/>
      <c r="AG45" s="64"/>
      <c r="AH45" s="64"/>
      <c r="AI45" s="64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</row>
    <row r="46" spans="1:47" s="41" customFormat="1" ht="40.200000000000003" hidden="1" x14ac:dyDescent="0.3">
      <c r="A46" s="26" t="s">
        <v>5743</v>
      </c>
      <c r="B46" s="62">
        <v>0.05</v>
      </c>
      <c r="C46" s="3">
        <v>8</v>
      </c>
      <c r="D46" s="3">
        <v>3</v>
      </c>
      <c r="E46" s="26" t="s">
        <v>5749</v>
      </c>
      <c r="F46" s="26" t="s">
        <v>5749</v>
      </c>
      <c r="G46" s="26" t="s">
        <v>15</v>
      </c>
      <c r="H46" s="26" t="str">
        <f t="shared" si="1"/>
        <v>Box08_Temp3 [degC]</v>
      </c>
      <c r="I46" s="3"/>
      <c r="J46" s="3"/>
      <c r="K46" s="26">
        <v>-25</v>
      </c>
      <c r="L46" s="26">
        <v>50</v>
      </c>
      <c r="M46" s="3" t="s">
        <v>5709</v>
      </c>
      <c r="N46" s="19">
        <v>41109.81453703704</v>
      </c>
      <c r="O46" s="19">
        <v>41697.086111111108</v>
      </c>
      <c r="P46" s="26"/>
      <c r="Q46" s="35" t="s">
        <v>5722</v>
      </c>
      <c r="R46" s="63"/>
      <c r="S46" s="63"/>
      <c r="T46" s="26" t="s">
        <v>3316</v>
      </c>
      <c r="U46" s="64" t="s">
        <v>3262</v>
      </c>
      <c r="V46" s="64" t="s">
        <v>3263</v>
      </c>
      <c r="W46" s="64" t="s">
        <v>3258</v>
      </c>
      <c r="X46" s="64" t="s">
        <v>5614</v>
      </c>
      <c r="Y46" s="64"/>
      <c r="Z46" s="64"/>
      <c r="AA46" s="26"/>
      <c r="AB46" s="31"/>
      <c r="AC46" s="64"/>
      <c r="AD46" s="35"/>
      <c r="AE46" s="64"/>
      <c r="AF46" s="26"/>
      <c r="AG46" s="64"/>
      <c r="AH46" s="64"/>
      <c r="AI46" s="64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</row>
    <row r="47" spans="1:47" s="41" customFormat="1" ht="40.200000000000003" hidden="1" x14ac:dyDescent="0.3">
      <c r="A47" s="26" t="s">
        <v>5744</v>
      </c>
      <c r="B47" s="62">
        <v>0.05</v>
      </c>
      <c r="C47" s="3">
        <v>8</v>
      </c>
      <c r="D47" s="3">
        <v>4</v>
      </c>
      <c r="E47" s="26" t="s">
        <v>5750</v>
      </c>
      <c r="F47" s="26" t="s">
        <v>5750</v>
      </c>
      <c r="G47" s="26" t="s">
        <v>15</v>
      </c>
      <c r="H47" s="26" t="str">
        <f t="shared" si="1"/>
        <v>Box08_Temp4 [degC]</v>
      </c>
      <c r="I47" s="3"/>
      <c r="J47" s="3"/>
      <c r="K47" s="26">
        <v>-25</v>
      </c>
      <c r="L47" s="26">
        <v>50</v>
      </c>
      <c r="M47" s="3" t="s">
        <v>5709</v>
      </c>
      <c r="N47" s="19">
        <v>41109.81453703704</v>
      </c>
      <c r="O47" s="19">
        <v>41697.086111111108</v>
      </c>
      <c r="P47" s="26"/>
      <c r="Q47" s="35" t="s">
        <v>5722</v>
      </c>
      <c r="R47" s="63"/>
      <c r="S47" s="63"/>
      <c r="T47" s="26" t="s">
        <v>3316</v>
      </c>
      <c r="U47" s="64" t="s">
        <v>3262</v>
      </c>
      <c r="V47" s="64" t="s">
        <v>3263</v>
      </c>
      <c r="W47" s="64" t="s">
        <v>3258</v>
      </c>
      <c r="X47" s="64" t="s">
        <v>5614</v>
      </c>
      <c r="Y47" s="64"/>
      <c r="Z47" s="64"/>
      <c r="AA47" s="26"/>
      <c r="AB47" s="31"/>
      <c r="AC47" s="64"/>
      <c r="AD47" s="35"/>
      <c r="AE47" s="64"/>
      <c r="AF47" s="26"/>
      <c r="AG47" s="64"/>
      <c r="AH47" s="64"/>
      <c r="AI47" s="64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</row>
    <row r="48" spans="1:47" s="41" customFormat="1" ht="40.200000000000003" hidden="1" x14ac:dyDescent="0.3">
      <c r="A48" s="26" t="s">
        <v>5745</v>
      </c>
      <c r="B48" s="62">
        <v>0.05</v>
      </c>
      <c r="C48" s="3">
        <v>8</v>
      </c>
      <c r="D48" s="3">
        <v>5</v>
      </c>
      <c r="E48" s="26" t="s">
        <v>5751</v>
      </c>
      <c r="F48" s="26" t="s">
        <v>5751</v>
      </c>
      <c r="G48" s="26" t="s">
        <v>15</v>
      </c>
      <c r="H48" s="26" t="str">
        <f t="shared" si="1"/>
        <v>Box08_Temp5 [degC]</v>
      </c>
      <c r="I48" s="3"/>
      <c r="J48" s="3"/>
      <c r="K48" s="26">
        <v>-25</v>
      </c>
      <c r="L48" s="26">
        <v>50</v>
      </c>
      <c r="M48" s="3" t="s">
        <v>5709</v>
      </c>
      <c r="N48" s="19">
        <v>41109.81453703704</v>
      </c>
      <c r="O48" s="19">
        <v>41697.086111111108</v>
      </c>
      <c r="P48" s="26"/>
      <c r="Q48" s="35" t="s">
        <v>5722</v>
      </c>
      <c r="R48" s="63"/>
      <c r="S48" s="63"/>
      <c r="T48" s="26" t="s">
        <v>3316</v>
      </c>
      <c r="U48" s="64" t="s">
        <v>3262</v>
      </c>
      <c r="V48" s="64" t="s">
        <v>3263</v>
      </c>
      <c r="W48" s="64" t="s">
        <v>3258</v>
      </c>
      <c r="X48" s="64" t="s">
        <v>5614</v>
      </c>
      <c r="Y48" s="64"/>
      <c r="Z48" s="64"/>
      <c r="AA48" s="26"/>
      <c r="AB48" s="31"/>
      <c r="AC48" s="64"/>
      <c r="AD48" s="35"/>
      <c r="AE48" s="64"/>
      <c r="AF48" s="26"/>
      <c r="AG48" s="64"/>
      <c r="AH48" s="64"/>
      <c r="AI48" s="64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</row>
    <row r="49" spans="1:47" s="41" customFormat="1" ht="40.200000000000003" hidden="1" x14ac:dyDescent="0.3">
      <c r="A49" s="26" t="s">
        <v>5746</v>
      </c>
      <c r="B49" s="62">
        <v>0.05</v>
      </c>
      <c r="C49" s="3">
        <v>8</v>
      </c>
      <c r="D49" s="3">
        <v>6</v>
      </c>
      <c r="E49" s="26" t="s">
        <v>5752</v>
      </c>
      <c r="F49" s="26" t="s">
        <v>5752</v>
      </c>
      <c r="G49" s="26" t="s">
        <v>15</v>
      </c>
      <c r="H49" s="26" t="str">
        <f t="shared" si="1"/>
        <v>Box08_Temp6 [degC]</v>
      </c>
      <c r="I49" s="3"/>
      <c r="J49" s="3"/>
      <c r="K49" s="26">
        <v>-25</v>
      </c>
      <c r="L49" s="26">
        <v>50</v>
      </c>
      <c r="M49" s="3" t="s">
        <v>5709</v>
      </c>
      <c r="N49" s="19">
        <v>41109.81453703704</v>
      </c>
      <c r="O49" s="19">
        <v>41697.086111111108</v>
      </c>
      <c r="P49" s="26"/>
      <c r="Q49" s="35" t="s">
        <v>5722</v>
      </c>
      <c r="R49" s="63"/>
      <c r="S49" s="63"/>
      <c r="T49" s="26" t="s">
        <v>3316</v>
      </c>
      <c r="U49" s="64" t="s">
        <v>3262</v>
      </c>
      <c r="V49" s="64" t="s">
        <v>3263</v>
      </c>
      <c r="W49" s="64" t="s">
        <v>3258</v>
      </c>
      <c r="X49" s="64" t="s">
        <v>5614</v>
      </c>
      <c r="Y49" s="64"/>
      <c r="Z49" s="64"/>
      <c r="AA49" s="26"/>
      <c r="AB49" s="31"/>
      <c r="AC49" s="64"/>
      <c r="AD49" s="35"/>
      <c r="AE49" s="64"/>
      <c r="AF49" s="26"/>
      <c r="AG49" s="64"/>
      <c r="AH49" s="64"/>
      <c r="AI49" s="64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</row>
    <row r="50" spans="1:47" s="41" customFormat="1" ht="40.200000000000003" hidden="1" x14ac:dyDescent="0.3">
      <c r="A50" s="26" t="s">
        <v>5765</v>
      </c>
      <c r="B50" s="62">
        <v>0.05</v>
      </c>
      <c r="C50" s="3">
        <v>9</v>
      </c>
      <c r="D50" s="3">
        <v>1</v>
      </c>
      <c r="E50" s="26" t="s">
        <v>5771</v>
      </c>
      <c r="F50" s="26" t="s">
        <v>5771</v>
      </c>
      <c r="G50" s="26" t="s">
        <v>15</v>
      </c>
      <c r="H50" s="26" t="str">
        <f t="shared" si="1"/>
        <v>Box09_Temp1 [degC]</v>
      </c>
      <c r="I50" s="3"/>
      <c r="J50" s="3"/>
      <c r="K50" s="26">
        <v>-25</v>
      </c>
      <c r="L50" s="26">
        <v>50</v>
      </c>
      <c r="M50" s="3" t="s">
        <v>5709</v>
      </c>
      <c r="N50" s="19">
        <v>41109.814872685187</v>
      </c>
      <c r="O50" s="19">
        <v>41495.691643518519</v>
      </c>
      <c r="P50" s="26"/>
      <c r="Q50" s="35" t="s">
        <v>5722</v>
      </c>
      <c r="R50" s="63"/>
      <c r="S50" s="63"/>
      <c r="T50" s="26" t="s">
        <v>3316</v>
      </c>
      <c r="U50" s="64" t="s">
        <v>3262</v>
      </c>
      <c r="V50" s="64" t="s">
        <v>3263</v>
      </c>
      <c r="W50" s="64" t="s">
        <v>3258</v>
      </c>
      <c r="X50" s="64" t="s">
        <v>5614</v>
      </c>
      <c r="Y50" s="64"/>
      <c r="Z50" s="64"/>
      <c r="AA50" s="26"/>
      <c r="AB50" s="31"/>
      <c r="AC50" s="64"/>
      <c r="AD50" s="35"/>
      <c r="AE50" s="64"/>
      <c r="AF50" s="26"/>
      <c r="AG50" s="64"/>
      <c r="AH50" s="64"/>
      <c r="AI50" s="64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</row>
    <row r="51" spans="1:47" s="41" customFormat="1" ht="40.200000000000003" hidden="1" x14ac:dyDescent="0.3">
      <c r="A51" s="26" t="s">
        <v>5766</v>
      </c>
      <c r="B51" s="62">
        <v>0.05</v>
      </c>
      <c r="C51" s="3">
        <v>9</v>
      </c>
      <c r="D51" s="3">
        <v>2</v>
      </c>
      <c r="E51" s="26" t="s">
        <v>5772</v>
      </c>
      <c r="F51" s="26" t="s">
        <v>5772</v>
      </c>
      <c r="G51" s="26" t="s">
        <v>15</v>
      </c>
      <c r="H51" s="26" t="str">
        <f t="shared" si="1"/>
        <v>Box09_Temp2 [degC]</v>
      </c>
      <c r="I51" s="3"/>
      <c r="J51" s="3"/>
      <c r="K51" s="26">
        <v>-25</v>
      </c>
      <c r="L51" s="26">
        <v>50</v>
      </c>
      <c r="M51" s="3" t="s">
        <v>5709</v>
      </c>
      <c r="N51" s="19">
        <v>41109.814872685187</v>
      </c>
      <c r="O51" s="19">
        <v>41495.691643518519</v>
      </c>
      <c r="P51" s="26"/>
      <c r="Q51" s="35" t="s">
        <v>5722</v>
      </c>
      <c r="R51" s="63"/>
      <c r="S51" s="63"/>
      <c r="T51" s="26" t="s">
        <v>3316</v>
      </c>
      <c r="U51" s="64" t="s">
        <v>3262</v>
      </c>
      <c r="V51" s="64" t="s">
        <v>3263</v>
      </c>
      <c r="W51" s="64" t="s">
        <v>3258</v>
      </c>
      <c r="X51" s="64" t="s">
        <v>5614</v>
      </c>
      <c r="Y51" s="64"/>
      <c r="Z51" s="64"/>
      <c r="AA51" s="26"/>
      <c r="AB51" s="31"/>
      <c r="AC51" s="64"/>
      <c r="AD51" s="35"/>
      <c r="AE51" s="64"/>
      <c r="AF51" s="26"/>
      <c r="AG51" s="64"/>
      <c r="AH51" s="64"/>
      <c r="AI51" s="64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</row>
    <row r="52" spans="1:47" s="41" customFormat="1" ht="40.200000000000003" hidden="1" x14ac:dyDescent="0.3">
      <c r="A52" s="26" t="s">
        <v>5767</v>
      </c>
      <c r="B52" s="62">
        <v>0.05</v>
      </c>
      <c r="C52" s="3">
        <v>9</v>
      </c>
      <c r="D52" s="3">
        <v>3</v>
      </c>
      <c r="E52" s="26" t="s">
        <v>5773</v>
      </c>
      <c r="F52" s="26" t="s">
        <v>5773</v>
      </c>
      <c r="G52" s="26" t="s">
        <v>15</v>
      </c>
      <c r="H52" s="26" t="str">
        <f t="shared" si="1"/>
        <v>Box09_Temp3 [degC]</v>
      </c>
      <c r="I52" s="3"/>
      <c r="J52" s="3"/>
      <c r="K52" s="26">
        <v>-25</v>
      </c>
      <c r="L52" s="26">
        <v>50</v>
      </c>
      <c r="M52" s="3" t="s">
        <v>5709</v>
      </c>
      <c r="N52" s="19">
        <v>41109.814872685187</v>
      </c>
      <c r="O52" s="19">
        <v>41495.691643518519</v>
      </c>
      <c r="P52" s="26"/>
      <c r="Q52" s="35" t="s">
        <v>5722</v>
      </c>
      <c r="R52" s="63"/>
      <c r="S52" s="63"/>
      <c r="T52" s="26" t="s">
        <v>3316</v>
      </c>
      <c r="U52" s="64" t="s">
        <v>3262</v>
      </c>
      <c r="V52" s="64" t="s">
        <v>3263</v>
      </c>
      <c r="W52" s="64" t="s">
        <v>3258</v>
      </c>
      <c r="X52" s="64" t="s">
        <v>5614</v>
      </c>
      <c r="Y52" s="64"/>
      <c r="Z52" s="64"/>
      <c r="AA52" s="26"/>
      <c r="AB52" s="31"/>
      <c r="AC52" s="64"/>
      <c r="AD52" s="35"/>
      <c r="AE52" s="64"/>
      <c r="AF52" s="26"/>
      <c r="AG52" s="64"/>
      <c r="AH52" s="64"/>
      <c r="AI52" s="64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</row>
    <row r="53" spans="1:47" s="41" customFormat="1" ht="40.200000000000003" hidden="1" x14ac:dyDescent="0.3">
      <c r="A53" s="26" t="s">
        <v>5768</v>
      </c>
      <c r="B53" s="62">
        <v>0.05</v>
      </c>
      <c r="C53" s="3">
        <v>9</v>
      </c>
      <c r="D53" s="3">
        <v>4</v>
      </c>
      <c r="E53" s="26" t="s">
        <v>5774</v>
      </c>
      <c r="F53" s="26" t="s">
        <v>5774</v>
      </c>
      <c r="G53" s="26" t="s">
        <v>15</v>
      </c>
      <c r="H53" s="26" t="str">
        <f t="shared" si="1"/>
        <v>Box09_Temp4 [degC]</v>
      </c>
      <c r="I53" s="3"/>
      <c r="J53" s="3"/>
      <c r="K53" s="26">
        <v>-25</v>
      </c>
      <c r="L53" s="26">
        <v>50</v>
      </c>
      <c r="M53" s="3" t="s">
        <v>5709</v>
      </c>
      <c r="N53" s="19">
        <v>41109.814872685187</v>
      </c>
      <c r="O53" s="19">
        <v>41495.691643518519</v>
      </c>
      <c r="P53" s="26"/>
      <c r="Q53" s="35" t="s">
        <v>5722</v>
      </c>
      <c r="R53" s="63"/>
      <c r="S53" s="63"/>
      <c r="T53" s="26" t="s">
        <v>3316</v>
      </c>
      <c r="U53" s="64" t="s">
        <v>3262</v>
      </c>
      <c r="V53" s="64" t="s">
        <v>3263</v>
      </c>
      <c r="W53" s="64" t="s">
        <v>3258</v>
      </c>
      <c r="X53" s="64" t="s">
        <v>5614</v>
      </c>
      <c r="Y53" s="64"/>
      <c r="Z53" s="64"/>
      <c r="AA53" s="26"/>
      <c r="AB53" s="31"/>
      <c r="AC53" s="64"/>
      <c r="AD53" s="35"/>
      <c r="AE53" s="64"/>
      <c r="AF53" s="26"/>
      <c r="AG53" s="64"/>
      <c r="AH53" s="64"/>
      <c r="AI53" s="64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</row>
    <row r="54" spans="1:47" s="41" customFormat="1" ht="40.200000000000003" hidden="1" x14ac:dyDescent="0.3">
      <c r="A54" s="26" t="s">
        <v>5769</v>
      </c>
      <c r="B54" s="62">
        <v>0.05</v>
      </c>
      <c r="C54" s="3">
        <v>9</v>
      </c>
      <c r="D54" s="3">
        <v>5</v>
      </c>
      <c r="E54" s="26" t="s">
        <v>5775</v>
      </c>
      <c r="F54" s="26" t="s">
        <v>5775</v>
      </c>
      <c r="G54" s="26" t="s">
        <v>15</v>
      </c>
      <c r="H54" s="26" t="str">
        <f t="shared" si="1"/>
        <v>Box09_Temp5 [degC]</v>
      </c>
      <c r="I54" s="3"/>
      <c r="J54" s="3"/>
      <c r="K54" s="26">
        <v>-25</v>
      </c>
      <c r="L54" s="26">
        <v>50</v>
      </c>
      <c r="M54" s="3" t="s">
        <v>5709</v>
      </c>
      <c r="N54" s="19">
        <v>41109.814872685187</v>
      </c>
      <c r="O54" s="19">
        <v>41495.691643518519</v>
      </c>
      <c r="P54" s="26"/>
      <c r="Q54" s="35" t="s">
        <v>5722</v>
      </c>
      <c r="R54" s="63"/>
      <c r="S54" s="63"/>
      <c r="T54" s="26" t="s">
        <v>3316</v>
      </c>
      <c r="U54" s="64" t="s">
        <v>3262</v>
      </c>
      <c r="V54" s="64" t="s">
        <v>3263</v>
      </c>
      <c r="W54" s="64" t="s">
        <v>3258</v>
      </c>
      <c r="X54" s="64" t="s">
        <v>5614</v>
      </c>
      <c r="Y54" s="64"/>
      <c r="Z54" s="64"/>
      <c r="AA54" s="26"/>
      <c r="AB54" s="31"/>
      <c r="AC54" s="64"/>
      <c r="AD54" s="35"/>
      <c r="AE54" s="64"/>
      <c r="AF54" s="26"/>
      <c r="AG54" s="64"/>
      <c r="AH54" s="64"/>
      <c r="AI54" s="64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</row>
    <row r="55" spans="1:47" s="41" customFormat="1" ht="40.200000000000003" hidden="1" x14ac:dyDescent="0.3">
      <c r="A55" s="26" t="s">
        <v>5770</v>
      </c>
      <c r="B55" s="62">
        <v>0.05</v>
      </c>
      <c r="C55" s="3">
        <v>9</v>
      </c>
      <c r="D55" s="3">
        <v>6</v>
      </c>
      <c r="E55" s="26" t="s">
        <v>5776</v>
      </c>
      <c r="F55" s="26" t="s">
        <v>5776</v>
      </c>
      <c r="G55" s="26" t="s">
        <v>15</v>
      </c>
      <c r="H55" s="26" t="str">
        <f t="shared" si="1"/>
        <v>Box09_Temp6 [degC]</v>
      </c>
      <c r="I55" s="3"/>
      <c r="J55" s="3"/>
      <c r="K55" s="26">
        <v>-25</v>
      </c>
      <c r="L55" s="26">
        <v>50</v>
      </c>
      <c r="M55" s="3" t="s">
        <v>5709</v>
      </c>
      <c r="N55" s="19">
        <v>41109.814872685187</v>
      </c>
      <c r="O55" s="19">
        <v>41495.691643518519</v>
      </c>
      <c r="P55" s="26"/>
      <c r="Q55" s="35" t="s">
        <v>5722</v>
      </c>
      <c r="R55" s="63"/>
      <c r="S55" s="63"/>
      <c r="T55" s="26" t="s">
        <v>3316</v>
      </c>
      <c r="U55" s="64" t="s">
        <v>3262</v>
      </c>
      <c r="V55" s="64" t="s">
        <v>3263</v>
      </c>
      <c r="W55" s="64" t="s">
        <v>3258</v>
      </c>
      <c r="X55" s="64" t="s">
        <v>5614</v>
      </c>
      <c r="Y55" s="64"/>
      <c r="Z55" s="64"/>
      <c r="AA55" s="26"/>
      <c r="AB55" s="31"/>
      <c r="AC55" s="64"/>
      <c r="AD55" s="35"/>
      <c r="AE55" s="64"/>
      <c r="AF55" s="26"/>
      <c r="AG55" s="64"/>
      <c r="AH55" s="64"/>
      <c r="AI55" s="64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</row>
    <row r="56" spans="1:47" s="41" customFormat="1" ht="43.2" hidden="1" x14ac:dyDescent="0.3">
      <c r="A56" s="26" t="s">
        <v>978</v>
      </c>
      <c r="B56" s="26">
        <v>0.1</v>
      </c>
      <c r="C56" s="26">
        <v>10</v>
      </c>
      <c r="D56" s="26">
        <v>1</v>
      </c>
      <c r="E56" s="26" t="s">
        <v>979</v>
      </c>
      <c r="F56" s="26" t="s">
        <v>2717</v>
      </c>
      <c r="G56" s="26" t="s">
        <v>15</v>
      </c>
      <c r="H56" s="26" t="str">
        <f t="shared" si="1"/>
        <v>Box10_Temp1 [degC]</v>
      </c>
      <c r="I56" s="31" t="s">
        <v>4100</v>
      </c>
      <c r="J56" s="46" t="s">
        <v>5124</v>
      </c>
      <c r="K56" s="26">
        <v>-25</v>
      </c>
      <c r="L56" s="26">
        <v>50</v>
      </c>
      <c r="M56" s="26" t="s">
        <v>540</v>
      </c>
      <c r="N56" s="38">
        <v>41620.491215277776</v>
      </c>
      <c r="O56" s="38">
        <v>42446.172222222223</v>
      </c>
      <c r="P56" s="26"/>
      <c r="Q56" s="26" t="s">
        <v>541</v>
      </c>
      <c r="R56" s="63">
        <v>652288.37896799995</v>
      </c>
      <c r="S56" s="63">
        <v>5772995.2768099997</v>
      </c>
      <c r="T56" s="26" t="s">
        <v>3316</v>
      </c>
      <c r="U56" s="64" t="s">
        <v>3262</v>
      </c>
      <c r="V56" s="64" t="s">
        <v>3263</v>
      </c>
      <c r="W56" s="64" t="s">
        <v>3258</v>
      </c>
      <c r="X56" s="64" t="s">
        <v>5614</v>
      </c>
      <c r="Y56" s="64"/>
      <c r="Z56" s="64"/>
      <c r="AA56" s="26"/>
      <c r="AB56" s="31"/>
      <c r="AC56" s="64" t="s">
        <v>3259</v>
      </c>
      <c r="AD56" s="35" t="s">
        <v>3260</v>
      </c>
      <c r="AE56" s="64" t="s">
        <v>3264</v>
      </c>
      <c r="AF56" s="26"/>
      <c r="AG56" s="64" t="s">
        <v>3264</v>
      </c>
      <c r="AH56" s="64" t="s">
        <v>3261</v>
      </c>
      <c r="AI56" s="64" t="s">
        <v>3270</v>
      </c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</row>
    <row r="57" spans="1:47" s="41" customFormat="1" ht="43.2" hidden="1" x14ac:dyDescent="0.3">
      <c r="A57" s="26" t="s">
        <v>980</v>
      </c>
      <c r="B57" s="26">
        <v>0.2</v>
      </c>
      <c r="C57" s="26">
        <v>10</v>
      </c>
      <c r="D57" s="26">
        <v>2</v>
      </c>
      <c r="E57" s="26" t="s">
        <v>981</v>
      </c>
      <c r="F57" s="26" t="s">
        <v>2718</v>
      </c>
      <c r="G57" s="26" t="s">
        <v>15</v>
      </c>
      <c r="H57" s="26" t="str">
        <f t="shared" si="1"/>
        <v>Box10_Temp2 [degC]</v>
      </c>
      <c r="I57" s="31" t="s">
        <v>4101</v>
      </c>
      <c r="J57" s="46" t="s">
        <v>5124</v>
      </c>
      <c r="K57" s="26">
        <v>-25</v>
      </c>
      <c r="L57" s="26">
        <v>50</v>
      </c>
      <c r="M57" s="26" t="s">
        <v>540</v>
      </c>
      <c r="N57" s="38">
        <v>41620.491215277776</v>
      </c>
      <c r="O57" s="38">
        <v>42446.172222222223</v>
      </c>
      <c r="P57" s="26"/>
      <c r="Q57" s="26" t="s">
        <v>541</v>
      </c>
      <c r="R57" s="63">
        <v>652288.37896799995</v>
      </c>
      <c r="S57" s="63">
        <v>5772995.2768099997</v>
      </c>
      <c r="T57" s="26" t="s">
        <v>3316</v>
      </c>
      <c r="U57" s="64" t="s">
        <v>3262</v>
      </c>
      <c r="V57" s="64" t="s">
        <v>3263</v>
      </c>
      <c r="W57" s="64" t="s">
        <v>3258</v>
      </c>
      <c r="X57" s="64" t="s">
        <v>5614</v>
      </c>
      <c r="Y57" s="64"/>
      <c r="Z57" s="64"/>
      <c r="AA57" s="26"/>
      <c r="AB57" s="31"/>
      <c r="AC57" s="64" t="s">
        <v>3259</v>
      </c>
      <c r="AD57" s="35" t="s">
        <v>3260</v>
      </c>
      <c r="AE57" s="64" t="s">
        <v>3264</v>
      </c>
      <c r="AF57" s="26"/>
      <c r="AG57" s="64" t="s">
        <v>3264</v>
      </c>
      <c r="AH57" s="64" t="s">
        <v>3261</v>
      </c>
      <c r="AI57" s="64" t="s">
        <v>3270</v>
      </c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</row>
    <row r="58" spans="1:47" s="41" customFormat="1" ht="43.2" hidden="1" x14ac:dyDescent="0.3">
      <c r="A58" s="26" t="s">
        <v>982</v>
      </c>
      <c r="B58" s="26">
        <v>0.30000000000000004</v>
      </c>
      <c r="C58" s="26">
        <v>10</v>
      </c>
      <c r="D58" s="26">
        <v>3</v>
      </c>
      <c r="E58" s="26" t="s">
        <v>983</v>
      </c>
      <c r="F58" s="26" t="s">
        <v>2719</v>
      </c>
      <c r="G58" s="26" t="s">
        <v>15</v>
      </c>
      <c r="H58" s="26" t="str">
        <f t="shared" si="1"/>
        <v>Box10_Temp3 [degC]</v>
      </c>
      <c r="I58" s="31" t="s">
        <v>4102</v>
      </c>
      <c r="J58" s="46" t="s">
        <v>5124</v>
      </c>
      <c r="K58" s="26">
        <v>-25</v>
      </c>
      <c r="L58" s="26">
        <v>50</v>
      </c>
      <c r="M58" s="26" t="s">
        <v>540</v>
      </c>
      <c r="N58" s="38">
        <v>41620.491215277776</v>
      </c>
      <c r="O58" s="38">
        <v>42446.172222222223</v>
      </c>
      <c r="P58" s="26"/>
      <c r="Q58" s="26" t="s">
        <v>541</v>
      </c>
      <c r="R58" s="63">
        <v>652288.37896799995</v>
      </c>
      <c r="S58" s="63">
        <v>5772995.2768099997</v>
      </c>
      <c r="T58" s="26" t="s">
        <v>3316</v>
      </c>
      <c r="U58" s="64" t="s">
        <v>3262</v>
      </c>
      <c r="V58" s="64" t="s">
        <v>3263</v>
      </c>
      <c r="W58" s="64" t="s">
        <v>3258</v>
      </c>
      <c r="X58" s="64" t="s">
        <v>5614</v>
      </c>
      <c r="Y58" s="64"/>
      <c r="Z58" s="64"/>
      <c r="AA58" s="26"/>
      <c r="AB58" s="31"/>
      <c r="AC58" s="64" t="s">
        <v>3259</v>
      </c>
      <c r="AD58" s="35" t="s">
        <v>3260</v>
      </c>
      <c r="AE58" s="64" t="s">
        <v>3264</v>
      </c>
      <c r="AF58" s="26"/>
      <c r="AG58" s="64" t="s">
        <v>3264</v>
      </c>
      <c r="AH58" s="64" t="s">
        <v>3261</v>
      </c>
      <c r="AI58" s="64" t="s">
        <v>3270</v>
      </c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</row>
    <row r="59" spans="1:47" s="41" customFormat="1" ht="43.2" hidden="1" x14ac:dyDescent="0.3">
      <c r="A59" s="26" t="s">
        <v>984</v>
      </c>
      <c r="B59" s="26">
        <v>0.4</v>
      </c>
      <c r="C59" s="26">
        <v>10</v>
      </c>
      <c r="D59" s="26">
        <v>4</v>
      </c>
      <c r="E59" s="26" t="s">
        <v>985</v>
      </c>
      <c r="F59" s="26" t="s">
        <v>2720</v>
      </c>
      <c r="G59" s="26" t="s">
        <v>15</v>
      </c>
      <c r="H59" s="26" t="str">
        <f t="shared" si="1"/>
        <v>Box10_Temp4 [degC]</v>
      </c>
      <c r="I59" s="31" t="s">
        <v>4103</v>
      </c>
      <c r="J59" s="46" t="s">
        <v>5124</v>
      </c>
      <c r="K59" s="26">
        <v>-15</v>
      </c>
      <c r="L59" s="26">
        <v>50</v>
      </c>
      <c r="M59" s="26" t="s">
        <v>540</v>
      </c>
      <c r="N59" s="38">
        <v>41620.491215277776</v>
      </c>
      <c r="O59" s="38">
        <v>42446.172222222223</v>
      </c>
      <c r="P59" s="26"/>
      <c r="Q59" s="26" t="s">
        <v>541</v>
      </c>
      <c r="R59" s="63">
        <v>652288.37896799995</v>
      </c>
      <c r="S59" s="63">
        <v>5772995.2768099997</v>
      </c>
      <c r="T59" s="26" t="s">
        <v>3316</v>
      </c>
      <c r="U59" s="64" t="s">
        <v>3262</v>
      </c>
      <c r="V59" s="64" t="s">
        <v>3263</v>
      </c>
      <c r="W59" s="64" t="s">
        <v>3258</v>
      </c>
      <c r="X59" s="64" t="s">
        <v>5614</v>
      </c>
      <c r="Y59" s="64"/>
      <c r="Z59" s="64"/>
      <c r="AA59" s="26"/>
      <c r="AB59" s="31"/>
      <c r="AC59" s="64" t="s">
        <v>3259</v>
      </c>
      <c r="AD59" s="35" t="s">
        <v>3260</v>
      </c>
      <c r="AE59" s="64" t="s">
        <v>3264</v>
      </c>
      <c r="AF59" s="26"/>
      <c r="AG59" s="64" t="s">
        <v>3264</v>
      </c>
      <c r="AH59" s="64" t="s">
        <v>3261</v>
      </c>
      <c r="AI59" s="64" t="s">
        <v>3270</v>
      </c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</row>
    <row r="60" spans="1:47" s="41" customFormat="1" ht="43.2" hidden="1" x14ac:dyDescent="0.3">
      <c r="A60" s="26" t="s">
        <v>986</v>
      </c>
      <c r="B60" s="26">
        <v>0.5</v>
      </c>
      <c r="C60" s="26">
        <v>10</v>
      </c>
      <c r="D60" s="26">
        <v>5</v>
      </c>
      <c r="E60" s="26" t="s">
        <v>987</v>
      </c>
      <c r="F60" s="26" t="s">
        <v>2721</v>
      </c>
      <c r="G60" s="26" t="s">
        <v>15</v>
      </c>
      <c r="H60" s="26" t="str">
        <f t="shared" si="1"/>
        <v>Box10_Temp5 [degC]</v>
      </c>
      <c r="I60" s="31" t="s">
        <v>4104</v>
      </c>
      <c r="J60" s="46" t="s">
        <v>5124</v>
      </c>
      <c r="K60" s="26">
        <v>-10</v>
      </c>
      <c r="L60" s="26">
        <v>50</v>
      </c>
      <c r="M60" s="26" t="s">
        <v>540</v>
      </c>
      <c r="N60" s="38">
        <v>41620.491215277776</v>
      </c>
      <c r="O60" s="38">
        <v>42446.172222222223</v>
      </c>
      <c r="P60" s="26"/>
      <c r="Q60" s="26" t="s">
        <v>541</v>
      </c>
      <c r="R60" s="63">
        <v>652288.37896799995</v>
      </c>
      <c r="S60" s="63">
        <v>5772995.2768099997</v>
      </c>
      <c r="T60" s="26" t="s">
        <v>3316</v>
      </c>
      <c r="U60" s="64" t="s">
        <v>3262</v>
      </c>
      <c r="V60" s="64" t="s">
        <v>3263</v>
      </c>
      <c r="W60" s="64" t="s">
        <v>3258</v>
      </c>
      <c r="X60" s="64" t="s">
        <v>5614</v>
      </c>
      <c r="Y60" s="64"/>
      <c r="Z60" s="64"/>
      <c r="AA60" s="26"/>
      <c r="AB60" s="31"/>
      <c r="AC60" s="64" t="s">
        <v>3259</v>
      </c>
      <c r="AD60" s="35" t="s">
        <v>3260</v>
      </c>
      <c r="AE60" s="64" t="s">
        <v>3264</v>
      </c>
      <c r="AF60" s="26"/>
      <c r="AG60" s="64" t="s">
        <v>3264</v>
      </c>
      <c r="AH60" s="64" t="s">
        <v>3261</v>
      </c>
      <c r="AI60" s="64" t="s">
        <v>3270</v>
      </c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</row>
    <row r="61" spans="1:47" s="41" customFormat="1" ht="43.2" hidden="1" x14ac:dyDescent="0.3">
      <c r="A61" s="26" t="s">
        <v>988</v>
      </c>
      <c r="B61" s="26">
        <v>0.60000000000000009</v>
      </c>
      <c r="C61" s="26">
        <v>10</v>
      </c>
      <c r="D61" s="26">
        <v>6</v>
      </c>
      <c r="E61" s="26" t="s">
        <v>989</v>
      </c>
      <c r="F61" s="26" t="s">
        <v>2722</v>
      </c>
      <c r="G61" s="26" t="s">
        <v>15</v>
      </c>
      <c r="H61" s="26" t="str">
        <f t="shared" si="1"/>
        <v>Box10_Temp6 [degC]</v>
      </c>
      <c r="I61" s="31" t="s">
        <v>4105</v>
      </c>
      <c r="J61" s="46" t="s">
        <v>5124</v>
      </c>
      <c r="K61" s="26">
        <v>-10</v>
      </c>
      <c r="L61" s="26">
        <v>50</v>
      </c>
      <c r="M61" s="26" t="s">
        <v>540</v>
      </c>
      <c r="N61" s="38">
        <v>41620.491215277776</v>
      </c>
      <c r="O61" s="38">
        <v>42446.172222222223</v>
      </c>
      <c r="P61" s="26"/>
      <c r="Q61" s="26" t="s">
        <v>541</v>
      </c>
      <c r="R61" s="63">
        <v>652288.37896799995</v>
      </c>
      <c r="S61" s="63">
        <v>5772995.2768099997</v>
      </c>
      <c r="T61" s="26" t="s">
        <v>3316</v>
      </c>
      <c r="U61" s="64" t="s">
        <v>3262</v>
      </c>
      <c r="V61" s="64" t="s">
        <v>3263</v>
      </c>
      <c r="W61" s="64" t="s">
        <v>3258</v>
      </c>
      <c r="X61" s="64" t="s">
        <v>5614</v>
      </c>
      <c r="Y61" s="64"/>
      <c r="Z61" s="64"/>
      <c r="AA61" s="26"/>
      <c r="AB61" s="31"/>
      <c r="AC61" s="64" t="s">
        <v>3259</v>
      </c>
      <c r="AD61" s="35" t="s">
        <v>3260</v>
      </c>
      <c r="AE61" s="64" t="s">
        <v>3264</v>
      </c>
      <c r="AF61" s="26"/>
      <c r="AG61" s="64" t="s">
        <v>3264</v>
      </c>
      <c r="AH61" s="64" t="s">
        <v>3261</v>
      </c>
      <c r="AI61" s="64" t="s">
        <v>3270</v>
      </c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</row>
    <row r="62" spans="1:47" s="41" customFormat="1" ht="43.2" hidden="1" x14ac:dyDescent="0.3">
      <c r="A62" s="26" t="s">
        <v>990</v>
      </c>
      <c r="B62" s="26">
        <v>0.1</v>
      </c>
      <c r="C62" s="26">
        <v>11</v>
      </c>
      <c r="D62" s="26">
        <v>1</v>
      </c>
      <c r="E62" s="26" t="s">
        <v>991</v>
      </c>
      <c r="F62" s="26" t="s">
        <v>2723</v>
      </c>
      <c r="G62" s="26" t="s">
        <v>15</v>
      </c>
      <c r="H62" s="26" t="str">
        <f t="shared" si="1"/>
        <v>Box11_Temp1 [degC]</v>
      </c>
      <c r="I62" s="31" t="s">
        <v>3776</v>
      </c>
      <c r="J62" s="46" t="s">
        <v>5125</v>
      </c>
      <c r="K62" s="26">
        <v>-25</v>
      </c>
      <c r="L62" s="26">
        <v>50</v>
      </c>
      <c r="M62" s="26" t="s">
        <v>554</v>
      </c>
      <c r="N62" s="38">
        <v>41529.562962962962</v>
      </c>
      <c r="O62" s="38">
        <v>42290.274131944447</v>
      </c>
      <c r="P62" s="26" t="s">
        <v>555</v>
      </c>
      <c r="Q62" s="26" t="s">
        <v>556</v>
      </c>
      <c r="R62" s="63">
        <v>652224.84737682005</v>
      </c>
      <c r="S62" s="63">
        <v>5772964.4175150497</v>
      </c>
      <c r="T62" s="26" t="s">
        <v>3316</v>
      </c>
      <c r="U62" s="64" t="s">
        <v>3262</v>
      </c>
      <c r="V62" s="64" t="s">
        <v>3263</v>
      </c>
      <c r="W62" s="64" t="s">
        <v>3258</v>
      </c>
      <c r="X62" s="64" t="s">
        <v>5614</v>
      </c>
      <c r="Y62" s="64"/>
      <c r="Z62" s="64"/>
      <c r="AA62" s="26"/>
      <c r="AB62" s="31"/>
      <c r="AC62" s="64" t="s">
        <v>3259</v>
      </c>
      <c r="AD62" s="35" t="s">
        <v>3260</v>
      </c>
      <c r="AE62" s="64" t="s">
        <v>3264</v>
      </c>
      <c r="AF62" s="26"/>
      <c r="AG62" s="64" t="s">
        <v>3264</v>
      </c>
      <c r="AH62" s="64" t="s">
        <v>3261</v>
      </c>
      <c r="AI62" s="64" t="s">
        <v>3270</v>
      </c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</row>
    <row r="63" spans="1:47" s="41" customFormat="1" ht="43.2" hidden="1" x14ac:dyDescent="0.3">
      <c r="A63" s="26" t="s">
        <v>992</v>
      </c>
      <c r="B63" s="26">
        <v>0.30000000000000004</v>
      </c>
      <c r="C63" s="26">
        <v>11</v>
      </c>
      <c r="D63" s="26">
        <v>2</v>
      </c>
      <c r="E63" s="26" t="s">
        <v>993</v>
      </c>
      <c r="F63" s="26" t="s">
        <v>2724</v>
      </c>
      <c r="G63" s="26" t="s">
        <v>15</v>
      </c>
      <c r="H63" s="26" t="str">
        <f t="shared" si="1"/>
        <v>Box11_Temp2 [degC]</v>
      </c>
      <c r="I63" s="31" t="s">
        <v>3778</v>
      </c>
      <c r="J63" s="46" t="s">
        <v>5125</v>
      </c>
      <c r="K63" s="26">
        <v>-25</v>
      </c>
      <c r="L63" s="26">
        <v>50</v>
      </c>
      <c r="M63" s="26" t="s">
        <v>554</v>
      </c>
      <c r="N63" s="38">
        <v>41529.562962962962</v>
      </c>
      <c r="O63" s="38">
        <v>42290.274131944447</v>
      </c>
      <c r="P63" s="26" t="s">
        <v>555</v>
      </c>
      <c r="Q63" s="26"/>
      <c r="R63" s="63">
        <v>652224.84737682005</v>
      </c>
      <c r="S63" s="63">
        <v>5772964.4175150497</v>
      </c>
      <c r="T63" s="26" t="s">
        <v>3316</v>
      </c>
      <c r="U63" s="64" t="s">
        <v>3262</v>
      </c>
      <c r="V63" s="64" t="s">
        <v>3263</v>
      </c>
      <c r="W63" s="64" t="s">
        <v>3258</v>
      </c>
      <c r="X63" s="64" t="s">
        <v>5614</v>
      </c>
      <c r="Y63" s="64"/>
      <c r="Z63" s="64"/>
      <c r="AA63" s="26"/>
      <c r="AB63" s="31"/>
      <c r="AC63" s="64" t="s">
        <v>3259</v>
      </c>
      <c r="AD63" s="35" t="s">
        <v>3260</v>
      </c>
      <c r="AE63" s="64" t="s">
        <v>3264</v>
      </c>
      <c r="AF63" s="26"/>
      <c r="AG63" s="64" t="s">
        <v>3264</v>
      </c>
      <c r="AH63" s="64" t="s">
        <v>3261</v>
      </c>
      <c r="AI63" s="64" t="s">
        <v>3270</v>
      </c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</row>
    <row r="64" spans="1:47" s="41" customFormat="1" ht="43.2" hidden="1" x14ac:dyDescent="0.3">
      <c r="A64" s="26" t="s">
        <v>994</v>
      </c>
      <c r="B64" s="26">
        <v>0.1</v>
      </c>
      <c r="C64" s="26">
        <v>11</v>
      </c>
      <c r="D64" s="26">
        <v>3</v>
      </c>
      <c r="E64" s="26" t="s">
        <v>995</v>
      </c>
      <c r="F64" s="26" t="s">
        <v>2725</v>
      </c>
      <c r="G64" s="26" t="s">
        <v>15</v>
      </c>
      <c r="H64" s="26" t="str">
        <f t="shared" si="1"/>
        <v>Box11_Temp3 [degC]</v>
      </c>
      <c r="I64" s="31" t="s">
        <v>3780</v>
      </c>
      <c r="J64" s="46" t="s">
        <v>5125</v>
      </c>
      <c r="K64" s="26">
        <v>-25</v>
      </c>
      <c r="L64" s="26">
        <v>50</v>
      </c>
      <c r="M64" s="26" t="s">
        <v>561</v>
      </c>
      <c r="N64" s="38">
        <v>41529.562962962962</v>
      </c>
      <c r="O64" s="38">
        <v>42290.274131944447</v>
      </c>
      <c r="P64" s="26" t="s">
        <v>562</v>
      </c>
      <c r="Q64" s="26"/>
      <c r="R64" s="63">
        <v>652211.41544629994</v>
      </c>
      <c r="S64" s="63">
        <v>5772970.7063427297</v>
      </c>
      <c r="T64" s="26" t="s">
        <v>3316</v>
      </c>
      <c r="U64" s="64" t="s">
        <v>3262</v>
      </c>
      <c r="V64" s="64" t="s">
        <v>3263</v>
      </c>
      <c r="W64" s="64" t="s">
        <v>3258</v>
      </c>
      <c r="X64" s="64" t="s">
        <v>5614</v>
      </c>
      <c r="Y64" s="64"/>
      <c r="Z64" s="64"/>
      <c r="AA64" s="26"/>
      <c r="AB64" s="31"/>
      <c r="AC64" s="64" t="s">
        <v>3259</v>
      </c>
      <c r="AD64" s="35" t="s">
        <v>3260</v>
      </c>
      <c r="AE64" s="64" t="s">
        <v>3264</v>
      </c>
      <c r="AF64" s="26"/>
      <c r="AG64" s="64" t="s">
        <v>3264</v>
      </c>
      <c r="AH64" s="64" t="s">
        <v>3261</v>
      </c>
      <c r="AI64" s="64" t="s">
        <v>3270</v>
      </c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</row>
    <row r="65" spans="1:47" s="41" customFormat="1" ht="43.2" hidden="1" x14ac:dyDescent="0.3">
      <c r="A65" s="26" t="s">
        <v>996</v>
      </c>
      <c r="B65" s="26">
        <v>0.30000000000000004</v>
      </c>
      <c r="C65" s="26">
        <v>11</v>
      </c>
      <c r="D65" s="26">
        <v>4</v>
      </c>
      <c r="E65" s="26" t="s">
        <v>997</v>
      </c>
      <c r="F65" s="26" t="s">
        <v>2726</v>
      </c>
      <c r="G65" s="26" t="s">
        <v>15</v>
      </c>
      <c r="H65" s="26" t="str">
        <f t="shared" si="1"/>
        <v>Box11_Temp4 [degC]</v>
      </c>
      <c r="I65" s="31" t="s">
        <v>3782</v>
      </c>
      <c r="J65" s="46" t="s">
        <v>5125</v>
      </c>
      <c r="K65" s="26">
        <v>-25</v>
      </c>
      <c r="L65" s="26">
        <v>50</v>
      </c>
      <c r="M65" s="26" t="s">
        <v>561</v>
      </c>
      <c r="N65" s="38">
        <v>41529.562962962962</v>
      </c>
      <c r="O65" s="38">
        <v>42290.274131944447</v>
      </c>
      <c r="P65" s="26" t="s">
        <v>562</v>
      </c>
      <c r="Q65" s="26"/>
      <c r="R65" s="63">
        <v>652211.41544629994</v>
      </c>
      <c r="S65" s="63">
        <v>5772970.7063427297</v>
      </c>
      <c r="T65" s="26" t="s">
        <v>3316</v>
      </c>
      <c r="U65" s="64" t="s">
        <v>3262</v>
      </c>
      <c r="V65" s="64" t="s">
        <v>3263</v>
      </c>
      <c r="W65" s="64" t="s">
        <v>3258</v>
      </c>
      <c r="X65" s="64" t="s">
        <v>5614</v>
      </c>
      <c r="Y65" s="64"/>
      <c r="Z65" s="64"/>
      <c r="AA65" s="26"/>
      <c r="AB65" s="31"/>
      <c r="AC65" s="64" t="s">
        <v>3259</v>
      </c>
      <c r="AD65" s="35" t="s">
        <v>3260</v>
      </c>
      <c r="AE65" s="64" t="s">
        <v>3264</v>
      </c>
      <c r="AF65" s="26"/>
      <c r="AG65" s="64" t="s">
        <v>3264</v>
      </c>
      <c r="AH65" s="64" t="s">
        <v>3261</v>
      </c>
      <c r="AI65" s="64" t="s">
        <v>3270</v>
      </c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</row>
    <row r="66" spans="1:47" s="41" customFormat="1" ht="43.2" hidden="1" x14ac:dyDescent="0.3">
      <c r="A66" s="26" t="s">
        <v>998</v>
      </c>
      <c r="B66" s="26">
        <v>0.1</v>
      </c>
      <c r="C66" s="26">
        <v>11</v>
      </c>
      <c r="D66" s="26">
        <v>5</v>
      </c>
      <c r="E66" s="26" t="s">
        <v>999</v>
      </c>
      <c r="F66" s="26" t="s">
        <v>2727</v>
      </c>
      <c r="G66" s="26" t="s">
        <v>15</v>
      </c>
      <c r="H66" s="26" t="str">
        <f t="shared" si="1"/>
        <v>Box11_Temp5 [degC]</v>
      </c>
      <c r="I66" s="31" t="s">
        <v>3784</v>
      </c>
      <c r="J66" s="46" t="s">
        <v>5125</v>
      </c>
      <c r="K66" s="26">
        <v>-25</v>
      </c>
      <c r="L66" s="26">
        <v>50</v>
      </c>
      <c r="M66" s="26" t="s">
        <v>567</v>
      </c>
      <c r="N66" s="38">
        <v>41529.562962962962</v>
      </c>
      <c r="O66" s="38">
        <v>42290.274131944447</v>
      </c>
      <c r="P66" s="26" t="s">
        <v>568</v>
      </c>
      <c r="Q66" s="26"/>
      <c r="R66" s="63">
        <v>652207.65074866998</v>
      </c>
      <c r="S66" s="63">
        <v>5772961.8378223795</v>
      </c>
      <c r="T66" s="26" t="s">
        <v>3316</v>
      </c>
      <c r="U66" s="64" t="s">
        <v>3262</v>
      </c>
      <c r="V66" s="64" t="s">
        <v>3263</v>
      </c>
      <c r="W66" s="64" t="s">
        <v>3258</v>
      </c>
      <c r="X66" s="64" t="s">
        <v>5614</v>
      </c>
      <c r="Y66" s="64"/>
      <c r="Z66" s="64"/>
      <c r="AA66" s="26"/>
      <c r="AB66" s="31"/>
      <c r="AC66" s="64" t="s">
        <v>3259</v>
      </c>
      <c r="AD66" s="35" t="s">
        <v>3260</v>
      </c>
      <c r="AE66" s="64" t="s">
        <v>3264</v>
      </c>
      <c r="AF66" s="26"/>
      <c r="AG66" s="64" t="s">
        <v>3264</v>
      </c>
      <c r="AH66" s="64" t="s">
        <v>3261</v>
      </c>
      <c r="AI66" s="64" t="s">
        <v>3270</v>
      </c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</row>
    <row r="67" spans="1:47" s="41" customFormat="1" ht="43.2" hidden="1" x14ac:dyDescent="0.3">
      <c r="A67" s="26" t="s">
        <v>1000</v>
      </c>
      <c r="B67" s="26">
        <v>0.30000000000000004</v>
      </c>
      <c r="C67" s="26">
        <v>11</v>
      </c>
      <c r="D67" s="26">
        <v>6</v>
      </c>
      <c r="E67" s="26" t="s">
        <v>1001</v>
      </c>
      <c r="F67" s="26" t="s">
        <v>2728</v>
      </c>
      <c r="G67" s="26" t="s">
        <v>15</v>
      </c>
      <c r="H67" s="26" t="str">
        <f t="shared" si="1"/>
        <v>Box11_Temp6 [degC]</v>
      </c>
      <c r="I67" s="31" t="s">
        <v>3786</v>
      </c>
      <c r="J67" s="46" t="s">
        <v>5125</v>
      </c>
      <c r="K67" s="26">
        <v>-25</v>
      </c>
      <c r="L67" s="26">
        <v>50</v>
      </c>
      <c r="M67" s="26" t="s">
        <v>567</v>
      </c>
      <c r="N67" s="38">
        <v>41529.562962962962</v>
      </c>
      <c r="O67" s="38">
        <v>42290.274131944447</v>
      </c>
      <c r="P67" s="26" t="s">
        <v>568</v>
      </c>
      <c r="Q67" s="26" t="s">
        <v>571</v>
      </c>
      <c r="R67" s="63">
        <v>652207.65074866998</v>
      </c>
      <c r="S67" s="63">
        <v>5772961.8378223795</v>
      </c>
      <c r="T67" s="26" t="s">
        <v>3316</v>
      </c>
      <c r="U67" s="64" t="s">
        <v>3262</v>
      </c>
      <c r="V67" s="64" t="s">
        <v>3263</v>
      </c>
      <c r="W67" s="64" t="s">
        <v>3258</v>
      </c>
      <c r="X67" s="64" t="s">
        <v>5614</v>
      </c>
      <c r="Y67" s="64"/>
      <c r="Z67" s="64"/>
      <c r="AA67" s="26"/>
      <c r="AB67" s="31"/>
      <c r="AC67" s="64" t="s">
        <v>3259</v>
      </c>
      <c r="AD67" s="35" t="s">
        <v>3260</v>
      </c>
      <c r="AE67" s="64" t="s">
        <v>3264</v>
      </c>
      <c r="AF67" s="26"/>
      <c r="AG67" s="64" t="s">
        <v>3264</v>
      </c>
      <c r="AH67" s="64" t="s">
        <v>3261</v>
      </c>
      <c r="AI67" s="64" t="s">
        <v>3270</v>
      </c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</row>
    <row r="68" spans="1:47" s="43" customFormat="1" ht="43.2" hidden="1" x14ac:dyDescent="0.3">
      <c r="A68" s="67" t="s">
        <v>1002</v>
      </c>
      <c r="B68" s="67">
        <v>0.05</v>
      </c>
      <c r="C68" s="67">
        <v>12</v>
      </c>
      <c r="D68" s="67">
        <v>1</v>
      </c>
      <c r="E68" s="67" t="s">
        <v>1003</v>
      </c>
      <c r="F68" s="67" t="s">
        <v>2729</v>
      </c>
      <c r="G68" s="67" t="s">
        <v>15</v>
      </c>
      <c r="H68" s="67" t="str">
        <f t="shared" si="1"/>
        <v>Box12_Temp1 [degC]</v>
      </c>
      <c r="I68" s="67" t="s">
        <v>3704</v>
      </c>
      <c r="J68" s="46" t="s">
        <v>5126</v>
      </c>
      <c r="K68" s="67">
        <v>-25</v>
      </c>
      <c r="L68" s="67">
        <v>50</v>
      </c>
      <c r="M68" s="67" t="s">
        <v>574</v>
      </c>
      <c r="N68" s="69">
        <v>41718.557129629633</v>
      </c>
      <c r="O68" s="69"/>
      <c r="P68" s="67"/>
      <c r="Q68" s="67" t="s">
        <v>575</v>
      </c>
      <c r="R68" s="71">
        <v>652259.42900799995</v>
      </c>
      <c r="S68" s="71">
        <v>5772990.6969699999</v>
      </c>
      <c r="T68" s="67" t="s">
        <v>3316</v>
      </c>
      <c r="U68" s="72" t="s">
        <v>3262</v>
      </c>
      <c r="V68" s="72" t="s">
        <v>3263</v>
      </c>
      <c r="W68" s="72" t="s">
        <v>3258</v>
      </c>
      <c r="X68" s="64" t="s">
        <v>5614</v>
      </c>
      <c r="Y68" s="64"/>
      <c r="Z68" s="72"/>
      <c r="AA68" s="67"/>
      <c r="AB68" s="33"/>
      <c r="AC68" s="72" t="s">
        <v>3259</v>
      </c>
      <c r="AD68" s="70" t="s">
        <v>3260</v>
      </c>
      <c r="AE68" s="72" t="s">
        <v>3264</v>
      </c>
      <c r="AF68" s="67"/>
      <c r="AG68" s="72" t="s">
        <v>3264</v>
      </c>
      <c r="AH68" s="72" t="s">
        <v>3261</v>
      </c>
      <c r="AI68" s="72" t="s">
        <v>3270</v>
      </c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</row>
    <row r="69" spans="1:47" s="43" customFormat="1" ht="43.2" hidden="1" x14ac:dyDescent="0.3">
      <c r="A69" s="67" t="s">
        <v>1004</v>
      </c>
      <c r="B69" s="67">
        <v>0.1</v>
      </c>
      <c r="C69" s="67">
        <v>12</v>
      </c>
      <c r="D69" s="67">
        <v>2</v>
      </c>
      <c r="E69" s="67" t="s">
        <v>1005</v>
      </c>
      <c r="F69" s="67" t="s">
        <v>2730</v>
      </c>
      <c r="G69" s="67" t="s">
        <v>15</v>
      </c>
      <c r="H69" s="67" t="str">
        <f t="shared" si="1"/>
        <v>Box12_Temp2 [degC]</v>
      </c>
      <c r="I69" s="67" t="s">
        <v>3705</v>
      </c>
      <c r="J69" s="46" t="s">
        <v>5126</v>
      </c>
      <c r="K69" s="67">
        <v>-25</v>
      </c>
      <c r="L69" s="67">
        <v>50</v>
      </c>
      <c r="M69" s="67" t="s">
        <v>574</v>
      </c>
      <c r="N69" s="69">
        <v>41718.557129629633</v>
      </c>
      <c r="O69" s="69"/>
      <c r="P69" s="67"/>
      <c r="Q69" s="67" t="s">
        <v>575</v>
      </c>
      <c r="R69" s="71">
        <v>652259.42900799995</v>
      </c>
      <c r="S69" s="71">
        <v>5772990.6969699999</v>
      </c>
      <c r="T69" s="67" t="s">
        <v>3316</v>
      </c>
      <c r="U69" s="72" t="s">
        <v>3262</v>
      </c>
      <c r="V69" s="72" t="s">
        <v>3263</v>
      </c>
      <c r="W69" s="72" t="s">
        <v>3258</v>
      </c>
      <c r="X69" s="64" t="s">
        <v>5614</v>
      </c>
      <c r="Y69" s="64"/>
      <c r="Z69" s="72"/>
      <c r="AA69" s="67"/>
      <c r="AB69" s="33"/>
      <c r="AC69" s="72" t="s">
        <v>3259</v>
      </c>
      <c r="AD69" s="70" t="s">
        <v>3260</v>
      </c>
      <c r="AE69" s="72" t="s">
        <v>3264</v>
      </c>
      <c r="AF69" s="67"/>
      <c r="AG69" s="72" t="s">
        <v>3264</v>
      </c>
      <c r="AH69" s="72" t="s">
        <v>3261</v>
      </c>
      <c r="AI69" s="72" t="s">
        <v>3270</v>
      </c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</row>
    <row r="70" spans="1:47" s="43" customFormat="1" ht="43.2" hidden="1" x14ac:dyDescent="0.3">
      <c r="A70" s="67" t="s">
        <v>1006</v>
      </c>
      <c r="B70" s="67">
        <v>0.2</v>
      </c>
      <c r="C70" s="67">
        <v>12</v>
      </c>
      <c r="D70" s="67">
        <v>3</v>
      </c>
      <c r="E70" s="67" t="s">
        <v>1007</v>
      </c>
      <c r="F70" s="67" t="s">
        <v>2731</v>
      </c>
      <c r="G70" s="67" t="s">
        <v>15</v>
      </c>
      <c r="H70" s="67" t="str">
        <f t="shared" si="1"/>
        <v>Box12_Temp3 [degC]</v>
      </c>
      <c r="I70" s="67" t="s">
        <v>3706</v>
      </c>
      <c r="J70" s="46" t="s">
        <v>5126</v>
      </c>
      <c r="K70" s="67">
        <v>-25</v>
      </c>
      <c r="L70" s="67">
        <v>50</v>
      </c>
      <c r="M70" s="67" t="s">
        <v>574</v>
      </c>
      <c r="N70" s="69">
        <v>41718.557129629633</v>
      </c>
      <c r="O70" s="69"/>
      <c r="P70" s="67"/>
      <c r="Q70" s="67" t="s">
        <v>575</v>
      </c>
      <c r="R70" s="71">
        <v>652259.42900799995</v>
      </c>
      <c r="S70" s="71">
        <v>5772990.6969699999</v>
      </c>
      <c r="T70" s="67" t="s">
        <v>3316</v>
      </c>
      <c r="U70" s="72" t="s">
        <v>3262</v>
      </c>
      <c r="V70" s="72" t="s">
        <v>3263</v>
      </c>
      <c r="W70" s="72" t="s">
        <v>3258</v>
      </c>
      <c r="X70" s="64" t="s">
        <v>5614</v>
      </c>
      <c r="Y70" s="64"/>
      <c r="Z70" s="72"/>
      <c r="AA70" s="67"/>
      <c r="AB70" s="33"/>
      <c r="AC70" s="72" t="s">
        <v>3259</v>
      </c>
      <c r="AD70" s="70" t="s">
        <v>3260</v>
      </c>
      <c r="AE70" s="72" t="s">
        <v>3264</v>
      </c>
      <c r="AF70" s="67"/>
      <c r="AG70" s="72" t="s">
        <v>3264</v>
      </c>
      <c r="AH70" s="72" t="s">
        <v>3261</v>
      </c>
      <c r="AI70" s="72" t="s">
        <v>3270</v>
      </c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</row>
    <row r="71" spans="1:47" s="43" customFormat="1" ht="43.2" hidden="1" x14ac:dyDescent="0.3">
      <c r="A71" s="67" t="s">
        <v>1008</v>
      </c>
      <c r="B71" s="67">
        <v>0.30000000000000004</v>
      </c>
      <c r="C71" s="67">
        <v>12</v>
      </c>
      <c r="D71" s="67">
        <v>4</v>
      </c>
      <c r="E71" s="67" t="s">
        <v>1009</v>
      </c>
      <c r="F71" s="67" t="s">
        <v>2732</v>
      </c>
      <c r="G71" s="67" t="s">
        <v>15</v>
      </c>
      <c r="H71" s="67" t="str">
        <f t="shared" si="1"/>
        <v>Box12_Temp4 [degC]</v>
      </c>
      <c r="I71" s="67" t="s">
        <v>3707</v>
      </c>
      <c r="J71" s="46" t="s">
        <v>5126</v>
      </c>
      <c r="K71" s="67">
        <v>-25</v>
      </c>
      <c r="L71" s="67">
        <v>50</v>
      </c>
      <c r="M71" s="67" t="s">
        <v>574</v>
      </c>
      <c r="N71" s="69">
        <v>41718.557129629633</v>
      </c>
      <c r="O71" s="69"/>
      <c r="P71" s="67"/>
      <c r="Q71" s="67" t="s">
        <v>575</v>
      </c>
      <c r="R71" s="71">
        <v>652259.42900799995</v>
      </c>
      <c r="S71" s="71">
        <v>5772990.6969699999</v>
      </c>
      <c r="T71" s="67" t="s">
        <v>3316</v>
      </c>
      <c r="U71" s="72" t="s">
        <v>3262</v>
      </c>
      <c r="V71" s="72" t="s">
        <v>3263</v>
      </c>
      <c r="W71" s="72" t="s">
        <v>3258</v>
      </c>
      <c r="X71" s="64" t="s">
        <v>5614</v>
      </c>
      <c r="Y71" s="64"/>
      <c r="Z71" s="72"/>
      <c r="AA71" s="67"/>
      <c r="AB71" s="33"/>
      <c r="AC71" s="72" t="s">
        <v>3259</v>
      </c>
      <c r="AD71" s="70" t="s">
        <v>3260</v>
      </c>
      <c r="AE71" s="72" t="s">
        <v>3264</v>
      </c>
      <c r="AF71" s="67"/>
      <c r="AG71" s="72" t="s">
        <v>3264</v>
      </c>
      <c r="AH71" s="72" t="s">
        <v>3261</v>
      </c>
      <c r="AI71" s="72" t="s">
        <v>3270</v>
      </c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</row>
    <row r="72" spans="1:47" s="43" customFormat="1" ht="43.2" hidden="1" x14ac:dyDescent="0.3">
      <c r="A72" s="67" t="s">
        <v>1010</v>
      </c>
      <c r="B72" s="67">
        <v>0.4</v>
      </c>
      <c r="C72" s="67">
        <v>12</v>
      </c>
      <c r="D72" s="67">
        <v>5</v>
      </c>
      <c r="E72" s="67" t="s">
        <v>1011</v>
      </c>
      <c r="F72" s="67" t="s">
        <v>2733</v>
      </c>
      <c r="G72" s="67" t="s">
        <v>15</v>
      </c>
      <c r="H72" s="67" t="str">
        <f t="shared" si="1"/>
        <v>Box12_Temp5 [degC]</v>
      </c>
      <c r="I72" s="67" t="s">
        <v>3708</v>
      </c>
      <c r="J72" s="46" t="s">
        <v>5126</v>
      </c>
      <c r="K72" s="26">
        <v>-15</v>
      </c>
      <c r="L72" s="67">
        <v>50</v>
      </c>
      <c r="M72" s="67" t="s">
        <v>574</v>
      </c>
      <c r="N72" s="69">
        <v>41718.557129629633</v>
      </c>
      <c r="O72" s="69"/>
      <c r="P72" s="67"/>
      <c r="Q72" s="67" t="s">
        <v>575</v>
      </c>
      <c r="R72" s="71">
        <v>652259.42900799995</v>
      </c>
      <c r="S72" s="71">
        <v>5772990.6969699999</v>
      </c>
      <c r="T72" s="67" t="s">
        <v>3316</v>
      </c>
      <c r="U72" s="72" t="s">
        <v>3262</v>
      </c>
      <c r="V72" s="72" t="s">
        <v>3263</v>
      </c>
      <c r="W72" s="72" t="s">
        <v>3258</v>
      </c>
      <c r="X72" s="64" t="s">
        <v>5614</v>
      </c>
      <c r="Y72" s="64"/>
      <c r="Z72" s="72"/>
      <c r="AA72" s="67"/>
      <c r="AB72" s="33"/>
      <c r="AC72" s="72" t="s">
        <v>3259</v>
      </c>
      <c r="AD72" s="70" t="s">
        <v>3260</v>
      </c>
      <c r="AE72" s="72" t="s">
        <v>3264</v>
      </c>
      <c r="AF72" s="67"/>
      <c r="AG72" s="72" t="s">
        <v>3264</v>
      </c>
      <c r="AH72" s="72" t="s">
        <v>3261</v>
      </c>
      <c r="AI72" s="72" t="s">
        <v>3270</v>
      </c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</row>
    <row r="73" spans="1:47" s="44" customFormat="1" ht="43.2" hidden="1" x14ac:dyDescent="0.3">
      <c r="A73" s="73" t="s">
        <v>1012</v>
      </c>
      <c r="B73" s="73">
        <v>0.5</v>
      </c>
      <c r="C73" s="73">
        <v>12</v>
      </c>
      <c r="D73" s="73">
        <v>6</v>
      </c>
      <c r="E73" s="73" t="s">
        <v>1013</v>
      </c>
      <c r="F73" s="73" t="s">
        <v>2734</v>
      </c>
      <c r="G73" s="73" t="s">
        <v>15</v>
      </c>
      <c r="H73" s="73" t="str">
        <f t="shared" si="1"/>
        <v>Box12_Temp6 [degC]</v>
      </c>
      <c r="I73" s="73" t="s">
        <v>3709</v>
      </c>
      <c r="J73" s="46" t="s">
        <v>5126</v>
      </c>
      <c r="K73" s="26">
        <v>-10</v>
      </c>
      <c r="L73" s="73">
        <v>50</v>
      </c>
      <c r="M73" s="73" t="s">
        <v>574</v>
      </c>
      <c r="N73" s="75">
        <v>41718.557129629633</v>
      </c>
      <c r="O73" s="75"/>
      <c r="P73" s="73"/>
      <c r="Q73" s="73" t="s">
        <v>575</v>
      </c>
      <c r="R73" s="77">
        <v>652259.42900799995</v>
      </c>
      <c r="S73" s="77">
        <v>5772990.6969699999</v>
      </c>
      <c r="T73" s="73" t="s">
        <v>3316</v>
      </c>
      <c r="U73" s="78" t="s">
        <v>3262</v>
      </c>
      <c r="V73" s="78" t="s">
        <v>3263</v>
      </c>
      <c r="W73" s="78" t="s">
        <v>3258</v>
      </c>
      <c r="X73" s="64" t="s">
        <v>5614</v>
      </c>
      <c r="Y73" s="64"/>
      <c r="Z73" s="78"/>
      <c r="AA73" s="73"/>
      <c r="AB73" s="32"/>
      <c r="AC73" s="78" t="s">
        <v>3259</v>
      </c>
      <c r="AD73" s="76" t="s">
        <v>3260</v>
      </c>
      <c r="AE73" s="78" t="s">
        <v>3264</v>
      </c>
      <c r="AF73" s="73"/>
      <c r="AG73" s="78" t="s">
        <v>3264</v>
      </c>
      <c r="AH73" s="78" t="s">
        <v>3261</v>
      </c>
      <c r="AI73" s="78" t="s">
        <v>3270</v>
      </c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</row>
    <row r="74" spans="1:47" s="41" customFormat="1" ht="43.2" hidden="1" x14ac:dyDescent="0.3">
      <c r="A74" s="26" t="s">
        <v>1014</v>
      </c>
      <c r="B74" s="26">
        <v>0.05</v>
      </c>
      <c r="C74" s="26">
        <v>13</v>
      </c>
      <c r="D74" s="26">
        <v>1</v>
      </c>
      <c r="E74" s="26" t="s">
        <v>1015</v>
      </c>
      <c r="F74" s="26" t="s">
        <v>2735</v>
      </c>
      <c r="G74" s="26" t="s">
        <v>15</v>
      </c>
      <c r="H74" s="26" t="str">
        <f t="shared" si="1"/>
        <v>Box13_Temp1 [degC]</v>
      </c>
      <c r="I74" s="31" t="s">
        <v>3788</v>
      </c>
      <c r="J74" s="46" t="s">
        <v>5127</v>
      </c>
      <c r="K74" s="26">
        <v>-25</v>
      </c>
      <c r="L74" s="26">
        <v>50</v>
      </c>
      <c r="M74" s="26" t="s">
        <v>588</v>
      </c>
      <c r="N74" s="38">
        <v>41613.634398148148</v>
      </c>
      <c r="O74" s="38"/>
      <c r="P74" s="26"/>
      <c r="Q74" s="26" t="s">
        <v>589</v>
      </c>
      <c r="R74" s="63">
        <v>652244.96075299999</v>
      </c>
      <c r="S74" s="63">
        <v>5773025.2310499996</v>
      </c>
      <c r="T74" s="26" t="s">
        <v>3316</v>
      </c>
      <c r="U74" s="64" t="s">
        <v>3262</v>
      </c>
      <c r="V74" s="64" t="s">
        <v>3263</v>
      </c>
      <c r="W74" s="64" t="s">
        <v>3258</v>
      </c>
      <c r="X74" s="64" t="s">
        <v>5614</v>
      </c>
      <c r="Y74" s="64"/>
      <c r="Z74" s="64"/>
      <c r="AA74" s="26"/>
      <c r="AB74" s="31"/>
      <c r="AC74" s="64" t="s">
        <v>3259</v>
      </c>
      <c r="AD74" s="35" t="s">
        <v>3260</v>
      </c>
      <c r="AE74" s="64" t="s">
        <v>3264</v>
      </c>
      <c r="AF74" s="26"/>
      <c r="AG74" s="64" t="s">
        <v>3264</v>
      </c>
      <c r="AH74" s="64" t="s">
        <v>3261</v>
      </c>
      <c r="AI74" s="64" t="s">
        <v>3270</v>
      </c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</row>
    <row r="75" spans="1:47" s="41" customFormat="1" ht="43.2" hidden="1" x14ac:dyDescent="0.3">
      <c r="A75" s="26" t="s">
        <v>1016</v>
      </c>
      <c r="B75" s="26">
        <v>0.1</v>
      </c>
      <c r="C75" s="26">
        <v>13</v>
      </c>
      <c r="D75" s="26">
        <v>2</v>
      </c>
      <c r="E75" s="26" t="s">
        <v>1017</v>
      </c>
      <c r="F75" s="26" t="s">
        <v>2736</v>
      </c>
      <c r="G75" s="26" t="s">
        <v>15</v>
      </c>
      <c r="H75" s="26" t="str">
        <f t="shared" si="1"/>
        <v>Box13_Temp2 [degC]</v>
      </c>
      <c r="I75" s="31" t="s">
        <v>3790</v>
      </c>
      <c r="J75" s="46" t="s">
        <v>5127</v>
      </c>
      <c r="K75" s="26">
        <v>-25</v>
      </c>
      <c r="L75" s="26">
        <v>50</v>
      </c>
      <c r="M75" s="26" t="s">
        <v>588</v>
      </c>
      <c r="N75" s="38">
        <v>41613.634398148148</v>
      </c>
      <c r="O75" s="38"/>
      <c r="P75" s="26"/>
      <c r="Q75" s="26" t="s">
        <v>589</v>
      </c>
      <c r="R75" s="63">
        <v>652244.96075299999</v>
      </c>
      <c r="S75" s="63">
        <v>5773025.2310499996</v>
      </c>
      <c r="T75" s="26" t="s">
        <v>3316</v>
      </c>
      <c r="U75" s="64" t="s">
        <v>3262</v>
      </c>
      <c r="V75" s="64" t="s">
        <v>3263</v>
      </c>
      <c r="W75" s="64" t="s">
        <v>3258</v>
      </c>
      <c r="X75" s="64" t="s">
        <v>5614</v>
      </c>
      <c r="Y75" s="64"/>
      <c r="Z75" s="64"/>
      <c r="AA75" s="26"/>
      <c r="AB75" s="31"/>
      <c r="AC75" s="64" t="s">
        <v>3259</v>
      </c>
      <c r="AD75" s="35" t="s">
        <v>3260</v>
      </c>
      <c r="AE75" s="64" t="s">
        <v>3264</v>
      </c>
      <c r="AF75" s="26"/>
      <c r="AG75" s="64" t="s">
        <v>3264</v>
      </c>
      <c r="AH75" s="64" t="s">
        <v>3261</v>
      </c>
      <c r="AI75" s="64" t="s">
        <v>3270</v>
      </c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</row>
    <row r="76" spans="1:47" s="41" customFormat="1" ht="43.2" hidden="1" x14ac:dyDescent="0.3">
      <c r="A76" s="26" t="s">
        <v>1018</v>
      </c>
      <c r="B76" s="26">
        <v>0.2</v>
      </c>
      <c r="C76" s="26">
        <v>13</v>
      </c>
      <c r="D76" s="26">
        <v>3</v>
      </c>
      <c r="E76" s="26" t="s">
        <v>1019</v>
      </c>
      <c r="F76" s="26" t="s">
        <v>2737</v>
      </c>
      <c r="G76" s="26" t="s">
        <v>15</v>
      </c>
      <c r="H76" s="26" t="str">
        <f t="shared" si="1"/>
        <v>Box13_Temp3 [degC]</v>
      </c>
      <c r="I76" s="31" t="s">
        <v>3792</v>
      </c>
      <c r="J76" s="46" t="s">
        <v>5127</v>
      </c>
      <c r="K76" s="26">
        <v>-25</v>
      </c>
      <c r="L76" s="26">
        <v>50</v>
      </c>
      <c r="M76" s="26" t="s">
        <v>588</v>
      </c>
      <c r="N76" s="38">
        <v>41613.634398148148</v>
      </c>
      <c r="O76" s="38"/>
      <c r="P76" s="26"/>
      <c r="Q76" s="26" t="s">
        <v>589</v>
      </c>
      <c r="R76" s="63">
        <v>652244.96075299999</v>
      </c>
      <c r="S76" s="63">
        <v>5773025.2310499996</v>
      </c>
      <c r="T76" s="26" t="s">
        <v>3316</v>
      </c>
      <c r="U76" s="64" t="s">
        <v>3262</v>
      </c>
      <c r="V76" s="64" t="s">
        <v>3263</v>
      </c>
      <c r="W76" s="64" t="s">
        <v>3258</v>
      </c>
      <c r="X76" s="64" t="s">
        <v>5614</v>
      </c>
      <c r="Y76" s="64"/>
      <c r="Z76" s="64"/>
      <c r="AA76" s="26"/>
      <c r="AB76" s="31"/>
      <c r="AC76" s="64" t="s">
        <v>3259</v>
      </c>
      <c r="AD76" s="35" t="s">
        <v>3260</v>
      </c>
      <c r="AE76" s="64" t="s">
        <v>3264</v>
      </c>
      <c r="AF76" s="26"/>
      <c r="AG76" s="64" t="s">
        <v>3264</v>
      </c>
      <c r="AH76" s="64" t="s">
        <v>3261</v>
      </c>
      <c r="AI76" s="64" t="s">
        <v>3270</v>
      </c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</row>
    <row r="77" spans="1:47" s="41" customFormat="1" ht="43.2" hidden="1" x14ac:dyDescent="0.3">
      <c r="A77" s="26" t="s">
        <v>1020</v>
      </c>
      <c r="B77" s="26">
        <v>0.30000000000000004</v>
      </c>
      <c r="C77" s="26">
        <v>13</v>
      </c>
      <c r="D77" s="26">
        <v>4</v>
      </c>
      <c r="E77" s="26" t="s">
        <v>1021</v>
      </c>
      <c r="F77" s="26" t="s">
        <v>2738</v>
      </c>
      <c r="G77" s="26" t="s">
        <v>15</v>
      </c>
      <c r="H77" s="26" t="str">
        <f t="shared" si="1"/>
        <v>Box13_Temp4 [degC]</v>
      </c>
      <c r="I77" s="31" t="s">
        <v>3794</v>
      </c>
      <c r="J77" s="46" t="s">
        <v>5127</v>
      </c>
      <c r="K77" s="26">
        <v>-25</v>
      </c>
      <c r="L77" s="26">
        <v>50</v>
      </c>
      <c r="M77" s="26" t="s">
        <v>588</v>
      </c>
      <c r="N77" s="38">
        <v>41613.634398148148</v>
      </c>
      <c r="O77" s="38"/>
      <c r="P77" s="26"/>
      <c r="Q77" s="26" t="s">
        <v>589</v>
      </c>
      <c r="R77" s="63">
        <v>652244.96075299999</v>
      </c>
      <c r="S77" s="63">
        <v>5773025.2310499996</v>
      </c>
      <c r="T77" s="26" t="s">
        <v>3316</v>
      </c>
      <c r="U77" s="64" t="s">
        <v>3262</v>
      </c>
      <c r="V77" s="64" t="s">
        <v>3263</v>
      </c>
      <c r="W77" s="64" t="s">
        <v>3258</v>
      </c>
      <c r="X77" s="64" t="s">
        <v>5614</v>
      </c>
      <c r="Y77" s="64"/>
      <c r="Z77" s="64"/>
      <c r="AA77" s="26"/>
      <c r="AB77" s="31"/>
      <c r="AC77" s="64" t="s">
        <v>3259</v>
      </c>
      <c r="AD77" s="35" t="s">
        <v>3260</v>
      </c>
      <c r="AE77" s="64" t="s">
        <v>3264</v>
      </c>
      <c r="AF77" s="26"/>
      <c r="AG77" s="64" t="s">
        <v>3264</v>
      </c>
      <c r="AH77" s="64" t="s">
        <v>3261</v>
      </c>
      <c r="AI77" s="64" t="s">
        <v>3270</v>
      </c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</row>
    <row r="78" spans="1:47" s="41" customFormat="1" ht="43.2" hidden="1" x14ac:dyDescent="0.3">
      <c r="A78" s="26" t="s">
        <v>1022</v>
      </c>
      <c r="B78" s="26">
        <v>0.5</v>
      </c>
      <c r="C78" s="26">
        <v>13</v>
      </c>
      <c r="D78" s="26">
        <v>5</v>
      </c>
      <c r="E78" s="26" t="s">
        <v>1023</v>
      </c>
      <c r="F78" s="26" t="s">
        <v>2739</v>
      </c>
      <c r="G78" s="26" t="s">
        <v>15</v>
      </c>
      <c r="H78" s="26" t="str">
        <f t="shared" si="1"/>
        <v>Box13_Temp5 [degC]</v>
      </c>
      <c r="I78" s="31" t="s">
        <v>3797</v>
      </c>
      <c r="J78" s="46" t="s">
        <v>5127</v>
      </c>
      <c r="K78" s="26">
        <v>-10</v>
      </c>
      <c r="L78" s="26">
        <v>50</v>
      </c>
      <c r="M78" s="26" t="s">
        <v>588</v>
      </c>
      <c r="N78" s="38">
        <v>41613.634398148148</v>
      </c>
      <c r="O78" s="38"/>
      <c r="P78" s="26"/>
      <c r="Q78" s="26" t="s">
        <v>589</v>
      </c>
      <c r="R78" s="63">
        <v>652244.96075299999</v>
      </c>
      <c r="S78" s="63">
        <v>5773025.2310499996</v>
      </c>
      <c r="T78" s="26" t="s">
        <v>3316</v>
      </c>
      <c r="U78" s="64" t="s">
        <v>3262</v>
      </c>
      <c r="V78" s="64" t="s">
        <v>3263</v>
      </c>
      <c r="W78" s="64" t="s">
        <v>3258</v>
      </c>
      <c r="X78" s="64" t="s">
        <v>5614</v>
      </c>
      <c r="Y78" s="64"/>
      <c r="Z78" s="64"/>
      <c r="AA78" s="26"/>
      <c r="AB78" s="31"/>
      <c r="AC78" s="64" t="s">
        <v>3259</v>
      </c>
      <c r="AD78" s="35" t="s">
        <v>3260</v>
      </c>
      <c r="AE78" s="64" t="s">
        <v>3264</v>
      </c>
      <c r="AF78" s="26"/>
      <c r="AG78" s="64" t="s">
        <v>3264</v>
      </c>
      <c r="AH78" s="64" t="s">
        <v>3261</v>
      </c>
      <c r="AI78" s="64" t="s">
        <v>3270</v>
      </c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</row>
    <row r="79" spans="1:47" s="41" customFormat="1" ht="43.2" hidden="1" x14ac:dyDescent="0.3">
      <c r="A79" s="26" t="s">
        <v>1024</v>
      </c>
      <c r="B79" s="26">
        <v>0.60000000000000009</v>
      </c>
      <c r="C79" s="26">
        <v>13</v>
      </c>
      <c r="D79" s="26">
        <v>6</v>
      </c>
      <c r="E79" s="26" t="s">
        <v>1025</v>
      </c>
      <c r="F79" s="26" t="s">
        <v>2740</v>
      </c>
      <c r="G79" s="26" t="s">
        <v>15</v>
      </c>
      <c r="H79" s="26" t="str">
        <f t="shared" si="1"/>
        <v>Box13_Temp6 [degC]</v>
      </c>
      <c r="I79" s="31" t="s">
        <v>3798</v>
      </c>
      <c r="J79" s="46" t="s">
        <v>5127</v>
      </c>
      <c r="K79" s="26">
        <v>-10</v>
      </c>
      <c r="L79" s="26">
        <v>50</v>
      </c>
      <c r="M79" s="26" t="s">
        <v>588</v>
      </c>
      <c r="N79" s="38">
        <v>41613.634398148148</v>
      </c>
      <c r="O79" s="38"/>
      <c r="P79" s="26"/>
      <c r="Q79" s="26" t="s">
        <v>589</v>
      </c>
      <c r="R79" s="63">
        <v>652244.96075299999</v>
      </c>
      <c r="S79" s="63">
        <v>5773025.2310499996</v>
      </c>
      <c r="T79" s="26" t="s">
        <v>3316</v>
      </c>
      <c r="U79" s="64" t="s">
        <v>3262</v>
      </c>
      <c r="V79" s="64" t="s">
        <v>3263</v>
      </c>
      <c r="W79" s="64" t="s">
        <v>3258</v>
      </c>
      <c r="X79" s="64" t="s">
        <v>5614</v>
      </c>
      <c r="Y79" s="64"/>
      <c r="Z79" s="64"/>
      <c r="AA79" s="26"/>
      <c r="AB79" s="31"/>
      <c r="AC79" s="64" t="s">
        <v>3259</v>
      </c>
      <c r="AD79" s="35" t="s">
        <v>3260</v>
      </c>
      <c r="AE79" s="64" t="s">
        <v>3264</v>
      </c>
      <c r="AF79" s="26"/>
      <c r="AG79" s="64" t="s">
        <v>3264</v>
      </c>
      <c r="AH79" s="64" t="s">
        <v>3261</v>
      </c>
      <c r="AI79" s="64" t="s">
        <v>3270</v>
      </c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</row>
    <row r="80" spans="1:47" s="41" customFormat="1" ht="43.2" hidden="1" x14ac:dyDescent="0.3">
      <c r="A80" s="26" t="s">
        <v>1026</v>
      </c>
      <c r="B80" s="26">
        <v>0.05</v>
      </c>
      <c r="C80" s="26">
        <v>14</v>
      </c>
      <c r="D80" s="26">
        <v>1</v>
      </c>
      <c r="E80" s="26" t="s">
        <v>1027</v>
      </c>
      <c r="F80" s="26" t="s">
        <v>2741</v>
      </c>
      <c r="G80" s="26" t="s">
        <v>15</v>
      </c>
      <c r="H80" s="26" t="str">
        <f t="shared" si="1"/>
        <v>Box14_Temp1 [degC]</v>
      </c>
      <c r="I80" s="31" t="s">
        <v>4112</v>
      </c>
      <c r="J80" s="46" t="s">
        <v>5128</v>
      </c>
      <c r="K80" s="26">
        <v>-25</v>
      </c>
      <c r="L80" s="26">
        <v>50</v>
      </c>
      <c r="M80" s="26" t="s">
        <v>602</v>
      </c>
      <c r="N80" s="38">
        <v>41620.500231481485</v>
      </c>
      <c r="O80" s="38">
        <v>42577.987268518518</v>
      </c>
      <c r="P80" s="26"/>
      <c r="Q80" s="26" t="s">
        <v>603</v>
      </c>
      <c r="R80" s="63">
        <v>652288.37896799995</v>
      </c>
      <c r="S80" s="63">
        <v>5772995.2768099997</v>
      </c>
      <c r="T80" s="26" t="s">
        <v>3316</v>
      </c>
      <c r="U80" s="64" t="s">
        <v>3262</v>
      </c>
      <c r="V80" s="64" t="s">
        <v>3263</v>
      </c>
      <c r="W80" s="64" t="s">
        <v>3258</v>
      </c>
      <c r="X80" s="64" t="s">
        <v>5614</v>
      </c>
      <c r="Y80" s="64"/>
      <c r="Z80" s="64"/>
      <c r="AA80" s="26"/>
      <c r="AB80" s="31"/>
      <c r="AC80" s="64" t="s">
        <v>3259</v>
      </c>
      <c r="AD80" s="35" t="s">
        <v>3260</v>
      </c>
      <c r="AE80" s="64" t="s">
        <v>3264</v>
      </c>
      <c r="AF80" s="26"/>
      <c r="AG80" s="64" t="s">
        <v>3264</v>
      </c>
      <c r="AH80" s="64" t="s">
        <v>3261</v>
      </c>
      <c r="AI80" s="64" t="s">
        <v>3270</v>
      </c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</row>
    <row r="81" spans="1:47" s="41" customFormat="1" ht="43.2" hidden="1" x14ac:dyDescent="0.3">
      <c r="A81" s="26" t="s">
        <v>1028</v>
      </c>
      <c r="B81" s="26">
        <v>0.1</v>
      </c>
      <c r="C81" s="26">
        <v>14</v>
      </c>
      <c r="D81" s="26">
        <v>2</v>
      </c>
      <c r="E81" s="26" t="s">
        <v>1029</v>
      </c>
      <c r="F81" s="26" t="s">
        <v>2742</v>
      </c>
      <c r="G81" s="26" t="s">
        <v>15</v>
      </c>
      <c r="H81" s="26" t="str">
        <f t="shared" si="1"/>
        <v>Box14_Temp2 [degC]</v>
      </c>
      <c r="I81" s="31" t="s">
        <v>4113</v>
      </c>
      <c r="J81" s="46" t="s">
        <v>5128</v>
      </c>
      <c r="K81" s="26">
        <v>-25</v>
      </c>
      <c r="L81" s="26">
        <v>50</v>
      </c>
      <c r="M81" s="26" t="s">
        <v>602</v>
      </c>
      <c r="N81" s="38">
        <v>41620.500231481485</v>
      </c>
      <c r="O81" s="38">
        <v>42577.987268518518</v>
      </c>
      <c r="P81" s="26"/>
      <c r="Q81" s="26" t="s">
        <v>603</v>
      </c>
      <c r="R81" s="63">
        <v>652288.37896799995</v>
      </c>
      <c r="S81" s="63">
        <v>5772995.2768099997</v>
      </c>
      <c r="T81" s="26" t="s">
        <v>3316</v>
      </c>
      <c r="U81" s="64" t="s">
        <v>3262</v>
      </c>
      <c r="V81" s="64" t="s">
        <v>3263</v>
      </c>
      <c r="W81" s="64" t="s">
        <v>3258</v>
      </c>
      <c r="X81" s="64" t="s">
        <v>5614</v>
      </c>
      <c r="Y81" s="64"/>
      <c r="Z81" s="64"/>
      <c r="AA81" s="26"/>
      <c r="AB81" s="31"/>
      <c r="AC81" s="64" t="s">
        <v>3259</v>
      </c>
      <c r="AD81" s="35" t="s">
        <v>3260</v>
      </c>
      <c r="AE81" s="64" t="s">
        <v>3264</v>
      </c>
      <c r="AF81" s="26"/>
      <c r="AG81" s="64" t="s">
        <v>3264</v>
      </c>
      <c r="AH81" s="64" t="s">
        <v>3261</v>
      </c>
      <c r="AI81" s="64" t="s">
        <v>3270</v>
      </c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</row>
    <row r="82" spans="1:47" s="41" customFormat="1" ht="43.2" hidden="1" x14ac:dyDescent="0.3">
      <c r="A82" s="26" t="s">
        <v>1030</v>
      </c>
      <c r="B82" s="26">
        <v>0.2</v>
      </c>
      <c r="C82" s="26">
        <v>14</v>
      </c>
      <c r="D82" s="26">
        <v>3</v>
      </c>
      <c r="E82" s="26" t="s">
        <v>1031</v>
      </c>
      <c r="F82" s="26" t="s">
        <v>2743</v>
      </c>
      <c r="G82" s="26" t="s">
        <v>15</v>
      </c>
      <c r="H82" s="26" t="str">
        <f t="shared" si="1"/>
        <v>Box14_Temp3 [degC]</v>
      </c>
      <c r="I82" s="31" t="s">
        <v>4114</v>
      </c>
      <c r="J82" s="46" t="s">
        <v>5128</v>
      </c>
      <c r="K82" s="26">
        <v>-25</v>
      </c>
      <c r="L82" s="26">
        <v>50</v>
      </c>
      <c r="M82" s="26" t="s">
        <v>602</v>
      </c>
      <c r="N82" s="38">
        <v>41620.500231481485</v>
      </c>
      <c r="O82" s="38">
        <v>42577.987268518518</v>
      </c>
      <c r="P82" s="26"/>
      <c r="Q82" s="26" t="s">
        <v>603</v>
      </c>
      <c r="R82" s="63">
        <v>652288.37896799995</v>
      </c>
      <c r="S82" s="63">
        <v>5772995.2768099997</v>
      </c>
      <c r="T82" s="26" t="s">
        <v>3316</v>
      </c>
      <c r="U82" s="64" t="s">
        <v>3262</v>
      </c>
      <c r="V82" s="64" t="s">
        <v>3263</v>
      </c>
      <c r="W82" s="64" t="s">
        <v>3258</v>
      </c>
      <c r="X82" s="64" t="s">
        <v>5614</v>
      </c>
      <c r="Y82" s="64"/>
      <c r="Z82" s="64"/>
      <c r="AA82" s="26"/>
      <c r="AB82" s="31"/>
      <c r="AC82" s="64" t="s">
        <v>3259</v>
      </c>
      <c r="AD82" s="35" t="s">
        <v>3260</v>
      </c>
      <c r="AE82" s="64" t="s">
        <v>3264</v>
      </c>
      <c r="AF82" s="26"/>
      <c r="AG82" s="64" t="s">
        <v>3264</v>
      </c>
      <c r="AH82" s="64" t="s">
        <v>3261</v>
      </c>
      <c r="AI82" s="64" t="s">
        <v>3270</v>
      </c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</row>
    <row r="83" spans="1:47" s="41" customFormat="1" ht="43.2" hidden="1" x14ac:dyDescent="0.3">
      <c r="A83" s="26" t="s">
        <v>1032</v>
      </c>
      <c r="B83" s="26">
        <v>0.30000000000000004</v>
      </c>
      <c r="C83" s="26">
        <v>14</v>
      </c>
      <c r="D83" s="26">
        <v>4</v>
      </c>
      <c r="E83" s="26" t="s">
        <v>1033</v>
      </c>
      <c r="F83" s="26" t="s">
        <v>2744</v>
      </c>
      <c r="G83" s="26" t="s">
        <v>15</v>
      </c>
      <c r="H83" s="26" t="str">
        <f t="shared" si="1"/>
        <v>Box14_Temp4 [degC]</v>
      </c>
      <c r="I83" s="31" t="s">
        <v>4115</v>
      </c>
      <c r="J83" s="46" t="s">
        <v>5128</v>
      </c>
      <c r="K83" s="26">
        <v>-25</v>
      </c>
      <c r="L83" s="26">
        <v>50</v>
      </c>
      <c r="M83" s="26" t="s">
        <v>602</v>
      </c>
      <c r="N83" s="38">
        <v>41620.500231481485</v>
      </c>
      <c r="O83" s="38">
        <v>42577.987268518518</v>
      </c>
      <c r="P83" s="26"/>
      <c r="Q83" s="26" t="s">
        <v>603</v>
      </c>
      <c r="R83" s="63">
        <v>652288.37896799995</v>
      </c>
      <c r="S83" s="63">
        <v>5772995.2768099997</v>
      </c>
      <c r="T83" s="26" t="s">
        <v>3316</v>
      </c>
      <c r="U83" s="64" t="s">
        <v>3262</v>
      </c>
      <c r="V83" s="64" t="s">
        <v>3263</v>
      </c>
      <c r="W83" s="64" t="s">
        <v>3258</v>
      </c>
      <c r="X83" s="64" t="s">
        <v>5614</v>
      </c>
      <c r="Y83" s="64"/>
      <c r="Z83" s="64"/>
      <c r="AA83" s="26"/>
      <c r="AB83" s="31"/>
      <c r="AC83" s="64" t="s">
        <v>3259</v>
      </c>
      <c r="AD83" s="35" t="s">
        <v>3260</v>
      </c>
      <c r="AE83" s="64" t="s">
        <v>3264</v>
      </c>
      <c r="AF83" s="26"/>
      <c r="AG83" s="64" t="s">
        <v>3264</v>
      </c>
      <c r="AH83" s="64" t="s">
        <v>3261</v>
      </c>
      <c r="AI83" s="64" t="s">
        <v>3270</v>
      </c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</row>
    <row r="84" spans="1:47" s="41" customFormat="1" ht="43.2" hidden="1" x14ac:dyDescent="0.3">
      <c r="A84" s="26" t="s">
        <v>1034</v>
      </c>
      <c r="B84" s="26">
        <v>0.4</v>
      </c>
      <c r="C84" s="26">
        <v>14</v>
      </c>
      <c r="D84" s="26">
        <v>5</v>
      </c>
      <c r="E84" s="26" t="s">
        <v>1035</v>
      </c>
      <c r="F84" s="26" t="s">
        <v>2745</v>
      </c>
      <c r="G84" s="26" t="s">
        <v>15</v>
      </c>
      <c r="H84" s="26" t="str">
        <f t="shared" si="1"/>
        <v>Box14_Temp5 [degC]</v>
      </c>
      <c r="I84" s="31" t="s">
        <v>4116</v>
      </c>
      <c r="J84" s="46" t="s">
        <v>5128</v>
      </c>
      <c r="K84" s="26">
        <v>-15</v>
      </c>
      <c r="L84" s="26">
        <v>50</v>
      </c>
      <c r="M84" s="26" t="s">
        <v>602</v>
      </c>
      <c r="N84" s="38">
        <v>41620.500231481485</v>
      </c>
      <c r="O84" s="38">
        <v>42577.987268518518</v>
      </c>
      <c r="P84" s="26"/>
      <c r="Q84" s="26" t="s">
        <v>603</v>
      </c>
      <c r="R84" s="63">
        <v>652288.37896799995</v>
      </c>
      <c r="S84" s="63">
        <v>5772995.2768099997</v>
      </c>
      <c r="T84" s="26" t="s">
        <v>3316</v>
      </c>
      <c r="U84" s="64" t="s">
        <v>3262</v>
      </c>
      <c r="V84" s="64" t="s">
        <v>3263</v>
      </c>
      <c r="W84" s="64" t="s">
        <v>3258</v>
      </c>
      <c r="X84" s="64" t="s">
        <v>5614</v>
      </c>
      <c r="Y84" s="64"/>
      <c r="Z84" s="64"/>
      <c r="AA84" s="26"/>
      <c r="AB84" s="31"/>
      <c r="AC84" s="64" t="s">
        <v>3259</v>
      </c>
      <c r="AD84" s="35" t="s">
        <v>3260</v>
      </c>
      <c r="AE84" s="64" t="s">
        <v>3264</v>
      </c>
      <c r="AF84" s="26"/>
      <c r="AG84" s="64" t="s">
        <v>3264</v>
      </c>
      <c r="AH84" s="64" t="s">
        <v>3261</v>
      </c>
      <c r="AI84" s="64" t="s">
        <v>3270</v>
      </c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</row>
    <row r="85" spans="1:47" s="41" customFormat="1" ht="43.2" hidden="1" x14ac:dyDescent="0.3">
      <c r="A85" s="26" t="s">
        <v>1036</v>
      </c>
      <c r="B85" s="26">
        <v>0.60000000000000009</v>
      </c>
      <c r="C85" s="26">
        <v>14</v>
      </c>
      <c r="D85" s="26">
        <v>6</v>
      </c>
      <c r="E85" s="26" t="s">
        <v>1037</v>
      </c>
      <c r="F85" s="26" t="s">
        <v>2746</v>
      </c>
      <c r="G85" s="26" t="s">
        <v>15</v>
      </c>
      <c r="H85" s="26" t="str">
        <f t="shared" si="1"/>
        <v>Box14_Temp6 [degC]</v>
      </c>
      <c r="I85" s="31" t="s">
        <v>4117</v>
      </c>
      <c r="J85" s="46" t="s">
        <v>5128</v>
      </c>
      <c r="K85" s="26">
        <v>-10</v>
      </c>
      <c r="L85" s="26">
        <v>50</v>
      </c>
      <c r="M85" s="26" t="s">
        <v>602</v>
      </c>
      <c r="N85" s="38">
        <v>41620.500231481485</v>
      </c>
      <c r="O85" s="38">
        <v>42577.987268518518</v>
      </c>
      <c r="P85" s="26"/>
      <c r="Q85" s="26" t="s">
        <v>603</v>
      </c>
      <c r="R85" s="63">
        <v>652288.37896799995</v>
      </c>
      <c r="S85" s="63">
        <v>5772995.2768099997</v>
      </c>
      <c r="T85" s="26" t="s">
        <v>3316</v>
      </c>
      <c r="U85" s="64" t="s">
        <v>3262</v>
      </c>
      <c r="V85" s="64" t="s">
        <v>3263</v>
      </c>
      <c r="W85" s="64" t="s">
        <v>3258</v>
      </c>
      <c r="X85" s="64" t="s">
        <v>5614</v>
      </c>
      <c r="Y85" s="64"/>
      <c r="Z85" s="64"/>
      <c r="AA85" s="26"/>
      <c r="AB85" s="31"/>
      <c r="AC85" s="64" t="s">
        <v>3259</v>
      </c>
      <c r="AD85" s="35" t="s">
        <v>3260</v>
      </c>
      <c r="AE85" s="64" t="s">
        <v>3264</v>
      </c>
      <c r="AF85" s="26"/>
      <c r="AG85" s="64" t="s">
        <v>3264</v>
      </c>
      <c r="AH85" s="64" t="s">
        <v>3261</v>
      </c>
      <c r="AI85" s="64" t="s">
        <v>3270</v>
      </c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</row>
    <row r="86" spans="1:47" s="41" customFormat="1" ht="43.2" hidden="1" x14ac:dyDescent="0.3">
      <c r="A86" s="26" t="s">
        <v>1038</v>
      </c>
      <c r="B86" s="26">
        <v>0.05</v>
      </c>
      <c r="C86" s="26">
        <v>15</v>
      </c>
      <c r="D86" s="26">
        <v>1</v>
      </c>
      <c r="E86" s="26" t="s">
        <v>1039</v>
      </c>
      <c r="F86" s="26" t="s">
        <v>2747</v>
      </c>
      <c r="G86" s="26" t="s">
        <v>15</v>
      </c>
      <c r="H86" s="26" t="str">
        <f t="shared" si="1"/>
        <v>Box15_Temp1 [degC]</v>
      </c>
      <c r="I86" s="26" t="s">
        <v>3722</v>
      </c>
      <c r="J86" s="46" t="s">
        <v>5129</v>
      </c>
      <c r="K86" s="26">
        <v>-25</v>
      </c>
      <c r="L86" s="26">
        <v>50</v>
      </c>
      <c r="M86" s="26" t="s">
        <v>616</v>
      </c>
      <c r="N86" s="38">
        <v>41716.615416666667</v>
      </c>
      <c r="O86" s="38"/>
      <c r="P86" s="26"/>
      <c r="Q86" s="26" t="s">
        <v>617</v>
      </c>
      <c r="R86" s="63">
        <v>652259.42900799995</v>
      </c>
      <c r="S86" s="63">
        <v>5772990.6969699999</v>
      </c>
      <c r="T86" s="26" t="s">
        <v>3316</v>
      </c>
      <c r="U86" s="64" t="s">
        <v>3262</v>
      </c>
      <c r="V86" s="64" t="s">
        <v>3263</v>
      </c>
      <c r="W86" s="64" t="s">
        <v>3258</v>
      </c>
      <c r="X86" s="64" t="s">
        <v>5614</v>
      </c>
      <c r="Y86" s="64"/>
      <c r="Z86" s="64"/>
      <c r="AA86" s="26"/>
      <c r="AB86" s="31"/>
      <c r="AC86" s="64" t="s">
        <v>3259</v>
      </c>
      <c r="AD86" s="35" t="s">
        <v>3260</v>
      </c>
      <c r="AE86" s="64" t="s">
        <v>3264</v>
      </c>
      <c r="AF86" s="26"/>
      <c r="AG86" s="64" t="s">
        <v>3264</v>
      </c>
      <c r="AH86" s="64" t="s">
        <v>3261</v>
      </c>
      <c r="AI86" s="64" t="s">
        <v>3270</v>
      </c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</row>
    <row r="87" spans="1:47" s="41" customFormat="1" ht="43.2" hidden="1" x14ac:dyDescent="0.3">
      <c r="A87" s="26" t="s">
        <v>1040</v>
      </c>
      <c r="B87" s="26">
        <v>0.1</v>
      </c>
      <c r="C87" s="26">
        <v>15</v>
      </c>
      <c r="D87" s="26">
        <v>2</v>
      </c>
      <c r="E87" s="26" t="s">
        <v>1041</v>
      </c>
      <c r="F87" s="26" t="s">
        <v>2748</v>
      </c>
      <c r="G87" s="26" t="s">
        <v>15</v>
      </c>
      <c r="H87" s="26" t="str">
        <f t="shared" si="1"/>
        <v>Box15_Temp2 [degC]</v>
      </c>
      <c r="I87" s="26" t="s">
        <v>3723</v>
      </c>
      <c r="J87" s="46" t="s">
        <v>5129</v>
      </c>
      <c r="K87" s="26">
        <v>-25</v>
      </c>
      <c r="L87" s="26">
        <v>50</v>
      </c>
      <c r="M87" s="26" t="s">
        <v>616</v>
      </c>
      <c r="N87" s="38">
        <v>41716.615416666667</v>
      </c>
      <c r="O87" s="38"/>
      <c r="P87" s="26"/>
      <c r="Q87" s="26" t="s">
        <v>617</v>
      </c>
      <c r="R87" s="63">
        <v>652259.42900799995</v>
      </c>
      <c r="S87" s="63">
        <v>5772990.6969699999</v>
      </c>
      <c r="T87" s="26" t="s">
        <v>3316</v>
      </c>
      <c r="U87" s="64" t="s">
        <v>3262</v>
      </c>
      <c r="V87" s="64" t="s">
        <v>3263</v>
      </c>
      <c r="W87" s="64" t="s">
        <v>3258</v>
      </c>
      <c r="X87" s="64" t="s">
        <v>5614</v>
      </c>
      <c r="Y87" s="64"/>
      <c r="Z87" s="64"/>
      <c r="AA87" s="26"/>
      <c r="AB87" s="31"/>
      <c r="AC87" s="64" t="s">
        <v>3259</v>
      </c>
      <c r="AD87" s="35" t="s">
        <v>3260</v>
      </c>
      <c r="AE87" s="64" t="s">
        <v>3264</v>
      </c>
      <c r="AF87" s="26"/>
      <c r="AG87" s="64" t="s">
        <v>3264</v>
      </c>
      <c r="AH87" s="64" t="s">
        <v>3261</v>
      </c>
      <c r="AI87" s="64" t="s">
        <v>3270</v>
      </c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</row>
    <row r="88" spans="1:47" s="41" customFormat="1" ht="43.2" hidden="1" x14ac:dyDescent="0.3">
      <c r="A88" s="26" t="s">
        <v>1042</v>
      </c>
      <c r="B88" s="26">
        <v>0.2</v>
      </c>
      <c r="C88" s="26">
        <v>15</v>
      </c>
      <c r="D88" s="26">
        <v>3</v>
      </c>
      <c r="E88" s="26" t="s">
        <v>1043</v>
      </c>
      <c r="F88" s="26" t="s">
        <v>2749</v>
      </c>
      <c r="G88" s="26" t="s">
        <v>15</v>
      </c>
      <c r="H88" s="26" t="str">
        <f t="shared" si="1"/>
        <v>Box15_Temp3 [degC]</v>
      </c>
      <c r="I88" s="26" t="s">
        <v>3724</v>
      </c>
      <c r="J88" s="46" t="s">
        <v>5129</v>
      </c>
      <c r="K88" s="26">
        <v>-25</v>
      </c>
      <c r="L88" s="26">
        <v>50</v>
      </c>
      <c r="M88" s="26" t="s">
        <v>616</v>
      </c>
      <c r="N88" s="38">
        <v>41716.615416666667</v>
      </c>
      <c r="O88" s="38"/>
      <c r="P88" s="26"/>
      <c r="Q88" s="26" t="s">
        <v>617</v>
      </c>
      <c r="R88" s="63">
        <v>652259.42900799995</v>
      </c>
      <c r="S88" s="63">
        <v>5772990.6969699999</v>
      </c>
      <c r="T88" s="26" t="s">
        <v>3316</v>
      </c>
      <c r="U88" s="64" t="s">
        <v>3262</v>
      </c>
      <c r="V88" s="64" t="s">
        <v>3263</v>
      </c>
      <c r="W88" s="64" t="s">
        <v>3258</v>
      </c>
      <c r="X88" s="64" t="s">
        <v>5614</v>
      </c>
      <c r="Y88" s="64"/>
      <c r="Z88" s="64"/>
      <c r="AA88" s="26"/>
      <c r="AB88" s="31"/>
      <c r="AC88" s="64" t="s">
        <v>3259</v>
      </c>
      <c r="AD88" s="35" t="s">
        <v>3260</v>
      </c>
      <c r="AE88" s="64" t="s">
        <v>3264</v>
      </c>
      <c r="AF88" s="26"/>
      <c r="AG88" s="64" t="s">
        <v>3264</v>
      </c>
      <c r="AH88" s="64" t="s">
        <v>3261</v>
      </c>
      <c r="AI88" s="64" t="s">
        <v>3270</v>
      </c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</row>
    <row r="89" spans="1:47" s="41" customFormat="1" ht="43.2" hidden="1" x14ac:dyDescent="0.3">
      <c r="A89" s="26" t="s">
        <v>1044</v>
      </c>
      <c r="B89" s="26">
        <v>0.30000000000000004</v>
      </c>
      <c r="C89" s="26">
        <v>15</v>
      </c>
      <c r="D89" s="26">
        <v>4</v>
      </c>
      <c r="E89" s="26" t="s">
        <v>1045</v>
      </c>
      <c r="F89" s="26" t="s">
        <v>2750</v>
      </c>
      <c r="G89" s="26" t="s">
        <v>15</v>
      </c>
      <c r="H89" s="26" t="str">
        <f t="shared" si="1"/>
        <v>Box15_Temp4 [degC]</v>
      </c>
      <c r="I89" s="26" t="s">
        <v>3725</v>
      </c>
      <c r="J89" s="46" t="s">
        <v>5129</v>
      </c>
      <c r="K89" s="26">
        <v>-25</v>
      </c>
      <c r="L89" s="26">
        <v>50</v>
      </c>
      <c r="M89" s="26" t="s">
        <v>616</v>
      </c>
      <c r="N89" s="38">
        <v>41716.615416666667</v>
      </c>
      <c r="O89" s="38"/>
      <c r="P89" s="26"/>
      <c r="Q89" s="26" t="s">
        <v>617</v>
      </c>
      <c r="R89" s="63">
        <v>652259.42900799995</v>
      </c>
      <c r="S89" s="63">
        <v>5772990.6969699999</v>
      </c>
      <c r="T89" s="26" t="s">
        <v>3316</v>
      </c>
      <c r="U89" s="64" t="s">
        <v>3262</v>
      </c>
      <c r="V89" s="64" t="s">
        <v>3263</v>
      </c>
      <c r="W89" s="64" t="s">
        <v>3258</v>
      </c>
      <c r="X89" s="64" t="s">
        <v>5614</v>
      </c>
      <c r="Y89" s="64"/>
      <c r="Z89" s="64"/>
      <c r="AA89" s="26"/>
      <c r="AB89" s="31"/>
      <c r="AC89" s="64" t="s">
        <v>3259</v>
      </c>
      <c r="AD89" s="35" t="s">
        <v>3260</v>
      </c>
      <c r="AE89" s="64" t="s">
        <v>3264</v>
      </c>
      <c r="AF89" s="26"/>
      <c r="AG89" s="64" t="s">
        <v>3264</v>
      </c>
      <c r="AH89" s="64" t="s">
        <v>3261</v>
      </c>
      <c r="AI89" s="64" t="s">
        <v>3270</v>
      </c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</row>
    <row r="90" spans="1:47" s="41" customFormat="1" ht="43.2" hidden="1" x14ac:dyDescent="0.3">
      <c r="A90" s="26" t="s">
        <v>1046</v>
      </c>
      <c r="B90" s="26">
        <v>0.4</v>
      </c>
      <c r="C90" s="26">
        <v>15</v>
      </c>
      <c r="D90" s="26">
        <v>5</v>
      </c>
      <c r="E90" s="26" t="s">
        <v>1047</v>
      </c>
      <c r="F90" s="26" t="s">
        <v>2751</v>
      </c>
      <c r="G90" s="26" t="s">
        <v>15</v>
      </c>
      <c r="H90" s="26" t="str">
        <f t="shared" ref="H90:H165" si="2">CONCATENATE(F90," [",G90,"]")</f>
        <v>Box15_Temp5 [degC]</v>
      </c>
      <c r="I90" s="26" t="s">
        <v>3726</v>
      </c>
      <c r="J90" s="46" t="s">
        <v>5129</v>
      </c>
      <c r="K90" s="26">
        <v>-15</v>
      </c>
      <c r="L90" s="26">
        <v>50</v>
      </c>
      <c r="M90" s="26" t="s">
        <v>616</v>
      </c>
      <c r="N90" s="38">
        <v>41716.615416666667</v>
      </c>
      <c r="O90" s="38"/>
      <c r="P90" s="26"/>
      <c r="Q90" s="26" t="s">
        <v>617</v>
      </c>
      <c r="R90" s="63">
        <v>652259.42900799995</v>
      </c>
      <c r="S90" s="63">
        <v>5772990.6969699999</v>
      </c>
      <c r="T90" s="26" t="s">
        <v>3316</v>
      </c>
      <c r="U90" s="64" t="s">
        <v>3262</v>
      </c>
      <c r="V90" s="64" t="s">
        <v>3263</v>
      </c>
      <c r="W90" s="64" t="s">
        <v>3258</v>
      </c>
      <c r="X90" s="64" t="s">
        <v>5614</v>
      </c>
      <c r="Y90" s="64"/>
      <c r="Z90" s="64"/>
      <c r="AA90" s="26"/>
      <c r="AB90" s="31"/>
      <c r="AC90" s="64" t="s">
        <v>3259</v>
      </c>
      <c r="AD90" s="35" t="s">
        <v>3260</v>
      </c>
      <c r="AE90" s="64" t="s">
        <v>3264</v>
      </c>
      <c r="AF90" s="26"/>
      <c r="AG90" s="64" t="s">
        <v>3264</v>
      </c>
      <c r="AH90" s="64" t="s">
        <v>3261</v>
      </c>
      <c r="AI90" s="64" t="s">
        <v>3270</v>
      </c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</row>
    <row r="91" spans="1:47" s="41" customFormat="1" ht="43.2" hidden="1" x14ac:dyDescent="0.3">
      <c r="A91" s="26" t="s">
        <v>1048</v>
      </c>
      <c r="B91" s="26">
        <v>0.5</v>
      </c>
      <c r="C91" s="26">
        <v>15</v>
      </c>
      <c r="D91" s="26">
        <v>6</v>
      </c>
      <c r="E91" s="26" t="s">
        <v>1049</v>
      </c>
      <c r="F91" s="26" t="s">
        <v>2752</v>
      </c>
      <c r="G91" s="26" t="s">
        <v>15</v>
      </c>
      <c r="H91" s="26" t="str">
        <f t="shared" si="2"/>
        <v>Box15_Temp6 [degC]</v>
      </c>
      <c r="I91" s="26" t="s">
        <v>3727</v>
      </c>
      <c r="J91" s="46" t="s">
        <v>5129</v>
      </c>
      <c r="K91" s="26">
        <v>-10</v>
      </c>
      <c r="L91" s="26">
        <v>50</v>
      </c>
      <c r="M91" s="26" t="s">
        <v>616</v>
      </c>
      <c r="N91" s="38">
        <v>41716.615416666667</v>
      </c>
      <c r="O91" s="38"/>
      <c r="P91" s="26"/>
      <c r="Q91" s="26" t="s">
        <v>617</v>
      </c>
      <c r="R91" s="63">
        <v>652259.42900799995</v>
      </c>
      <c r="S91" s="63">
        <v>5772990.6969699999</v>
      </c>
      <c r="T91" s="26" t="s">
        <v>3316</v>
      </c>
      <c r="U91" s="64" t="s">
        <v>3262</v>
      </c>
      <c r="V91" s="64" t="s">
        <v>3263</v>
      </c>
      <c r="W91" s="64" t="s">
        <v>3258</v>
      </c>
      <c r="X91" s="64" t="s">
        <v>5614</v>
      </c>
      <c r="Y91" s="64"/>
      <c r="Z91" s="64"/>
      <c r="AA91" s="26"/>
      <c r="AB91" s="31"/>
      <c r="AC91" s="64" t="s">
        <v>3259</v>
      </c>
      <c r="AD91" s="35" t="s">
        <v>3260</v>
      </c>
      <c r="AE91" s="64" t="s">
        <v>3264</v>
      </c>
      <c r="AF91" s="26"/>
      <c r="AG91" s="64" t="s">
        <v>3264</v>
      </c>
      <c r="AH91" s="64" t="s">
        <v>3261</v>
      </c>
      <c r="AI91" s="64" t="s">
        <v>3270</v>
      </c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</row>
    <row r="92" spans="1:47" s="41" customFormat="1" ht="43.2" hidden="1" x14ac:dyDescent="0.3">
      <c r="A92" s="26" t="s">
        <v>1050</v>
      </c>
      <c r="B92" s="26">
        <v>0.05</v>
      </c>
      <c r="C92" s="26">
        <v>16</v>
      </c>
      <c r="D92" s="26">
        <v>1</v>
      </c>
      <c r="E92" s="26" t="s">
        <v>1051</v>
      </c>
      <c r="F92" s="26" t="s">
        <v>2753</v>
      </c>
      <c r="G92" s="26" t="s">
        <v>15</v>
      </c>
      <c r="H92" s="26" t="str">
        <f t="shared" si="2"/>
        <v>Box16_Temp1 [degC]</v>
      </c>
      <c r="I92" s="31" t="s">
        <v>4124</v>
      </c>
      <c r="J92" s="46" t="s">
        <v>5130</v>
      </c>
      <c r="K92" s="26">
        <v>-25</v>
      </c>
      <c r="L92" s="26">
        <v>50</v>
      </c>
      <c r="M92" s="26" t="s">
        <v>630</v>
      </c>
      <c r="N92" s="38">
        <v>41620.494560185187</v>
      </c>
      <c r="O92" s="38">
        <v>42645.004861111112</v>
      </c>
      <c r="P92" s="26"/>
      <c r="Q92" s="26" t="s">
        <v>631</v>
      </c>
      <c r="R92" s="63">
        <v>652264.74543999997</v>
      </c>
      <c r="S92" s="63">
        <v>5772981.4655499998</v>
      </c>
      <c r="T92" s="26" t="s">
        <v>3316</v>
      </c>
      <c r="U92" s="64" t="s">
        <v>3262</v>
      </c>
      <c r="V92" s="64" t="s">
        <v>3263</v>
      </c>
      <c r="W92" s="64" t="s">
        <v>3258</v>
      </c>
      <c r="X92" s="64" t="s">
        <v>5614</v>
      </c>
      <c r="Y92" s="64"/>
      <c r="Z92" s="64"/>
      <c r="AA92" s="26"/>
      <c r="AB92" s="31"/>
      <c r="AC92" s="64" t="s">
        <v>3259</v>
      </c>
      <c r="AD92" s="35" t="s">
        <v>3260</v>
      </c>
      <c r="AE92" s="64" t="s">
        <v>3264</v>
      </c>
      <c r="AF92" s="26"/>
      <c r="AG92" s="64" t="s">
        <v>3264</v>
      </c>
      <c r="AH92" s="64" t="s">
        <v>3261</v>
      </c>
      <c r="AI92" s="64" t="s">
        <v>3270</v>
      </c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</row>
    <row r="93" spans="1:47" s="41" customFormat="1" ht="43.2" hidden="1" x14ac:dyDescent="0.3">
      <c r="A93" s="26" t="s">
        <v>1052</v>
      </c>
      <c r="B93" s="26">
        <v>0.1</v>
      </c>
      <c r="C93" s="26">
        <v>16</v>
      </c>
      <c r="D93" s="26">
        <v>2</v>
      </c>
      <c r="E93" s="26" t="s">
        <v>1053</v>
      </c>
      <c r="F93" s="26" t="s">
        <v>2754</v>
      </c>
      <c r="G93" s="26" t="s">
        <v>15</v>
      </c>
      <c r="H93" s="26" t="str">
        <f t="shared" si="2"/>
        <v>Box16_Temp2 [degC]</v>
      </c>
      <c r="I93" s="31" t="s">
        <v>4125</v>
      </c>
      <c r="J93" s="46" t="s">
        <v>5130</v>
      </c>
      <c r="K93" s="26">
        <v>-25</v>
      </c>
      <c r="L93" s="26">
        <v>50</v>
      </c>
      <c r="M93" s="26" t="s">
        <v>630</v>
      </c>
      <c r="N93" s="38">
        <v>41620.494560185187</v>
      </c>
      <c r="O93" s="38">
        <v>42645.004861111112</v>
      </c>
      <c r="P93" s="26"/>
      <c r="Q93" s="26" t="s">
        <v>631</v>
      </c>
      <c r="R93" s="63">
        <v>652264.74543999997</v>
      </c>
      <c r="S93" s="63">
        <v>5772981.4655499998</v>
      </c>
      <c r="T93" s="26" t="s">
        <v>3316</v>
      </c>
      <c r="U93" s="64" t="s">
        <v>3262</v>
      </c>
      <c r="V93" s="64" t="s">
        <v>3263</v>
      </c>
      <c r="W93" s="64" t="s">
        <v>3258</v>
      </c>
      <c r="X93" s="64" t="s">
        <v>5614</v>
      </c>
      <c r="Y93" s="64"/>
      <c r="Z93" s="64"/>
      <c r="AA93" s="26"/>
      <c r="AB93" s="31"/>
      <c r="AC93" s="64" t="s">
        <v>3259</v>
      </c>
      <c r="AD93" s="35" t="s">
        <v>3260</v>
      </c>
      <c r="AE93" s="64" t="s">
        <v>3264</v>
      </c>
      <c r="AF93" s="26"/>
      <c r="AG93" s="64" t="s">
        <v>3264</v>
      </c>
      <c r="AH93" s="64" t="s">
        <v>3261</v>
      </c>
      <c r="AI93" s="64" t="s">
        <v>3270</v>
      </c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</row>
    <row r="94" spans="1:47" s="41" customFormat="1" ht="43.2" hidden="1" x14ac:dyDescent="0.3">
      <c r="A94" s="26" t="s">
        <v>1054</v>
      </c>
      <c r="B94" s="26">
        <v>0.2</v>
      </c>
      <c r="C94" s="26">
        <v>16</v>
      </c>
      <c r="D94" s="26">
        <v>3</v>
      </c>
      <c r="E94" s="26" t="s">
        <v>1055</v>
      </c>
      <c r="F94" s="26" t="s">
        <v>2755</v>
      </c>
      <c r="G94" s="26" t="s">
        <v>15</v>
      </c>
      <c r="H94" s="26" t="str">
        <f t="shared" si="2"/>
        <v>Box16_Temp3 [degC]</v>
      </c>
      <c r="I94" s="31" t="s">
        <v>4126</v>
      </c>
      <c r="J94" s="46" t="s">
        <v>5130</v>
      </c>
      <c r="K94" s="26">
        <v>-25</v>
      </c>
      <c r="L94" s="26">
        <v>50</v>
      </c>
      <c r="M94" s="26" t="s">
        <v>630</v>
      </c>
      <c r="N94" s="38">
        <v>41620.494560185187</v>
      </c>
      <c r="O94" s="38">
        <v>42645.004861111112</v>
      </c>
      <c r="P94" s="26"/>
      <c r="Q94" s="26" t="s">
        <v>631</v>
      </c>
      <c r="R94" s="63">
        <v>652264.74543999997</v>
      </c>
      <c r="S94" s="63">
        <v>5772981.4655499998</v>
      </c>
      <c r="T94" s="26" t="s">
        <v>3316</v>
      </c>
      <c r="U94" s="64" t="s">
        <v>3262</v>
      </c>
      <c r="V94" s="64" t="s">
        <v>3263</v>
      </c>
      <c r="W94" s="64" t="s">
        <v>3258</v>
      </c>
      <c r="X94" s="64" t="s">
        <v>5614</v>
      </c>
      <c r="Y94" s="64"/>
      <c r="Z94" s="64"/>
      <c r="AA94" s="26"/>
      <c r="AB94" s="31"/>
      <c r="AC94" s="64" t="s">
        <v>3259</v>
      </c>
      <c r="AD94" s="35" t="s">
        <v>3260</v>
      </c>
      <c r="AE94" s="64" t="s">
        <v>3264</v>
      </c>
      <c r="AF94" s="26"/>
      <c r="AG94" s="64" t="s">
        <v>3264</v>
      </c>
      <c r="AH94" s="64" t="s">
        <v>3261</v>
      </c>
      <c r="AI94" s="64" t="s">
        <v>3270</v>
      </c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</row>
    <row r="95" spans="1:47" s="41" customFormat="1" ht="43.2" hidden="1" x14ac:dyDescent="0.3">
      <c r="A95" s="26" t="s">
        <v>1056</v>
      </c>
      <c r="B95" s="26">
        <v>0.30000000000000004</v>
      </c>
      <c r="C95" s="26">
        <v>16</v>
      </c>
      <c r="D95" s="26">
        <v>4</v>
      </c>
      <c r="E95" s="26" t="s">
        <v>1057</v>
      </c>
      <c r="F95" s="26" t="s">
        <v>2756</v>
      </c>
      <c r="G95" s="26" t="s">
        <v>15</v>
      </c>
      <c r="H95" s="26" t="str">
        <f t="shared" si="2"/>
        <v>Box16_Temp4 [degC]</v>
      </c>
      <c r="I95" s="31" t="s">
        <v>4127</v>
      </c>
      <c r="J95" s="46" t="s">
        <v>5130</v>
      </c>
      <c r="K95" s="26">
        <v>-25</v>
      </c>
      <c r="L95" s="26">
        <v>50</v>
      </c>
      <c r="M95" s="26" t="s">
        <v>630</v>
      </c>
      <c r="N95" s="38">
        <v>41620.494560185187</v>
      </c>
      <c r="O95" s="38">
        <v>42645.004861111112</v>
      </c>
      <c r="P95" s="26"/>
      <c r="Q95" s="26" t="s">
        <v>631</v>
      </c>
      <c r="R95" s="63">
        <v>652264.74543999997</v>
      </c>
      <c r="S95" s="63">
        <v>5772981.4655499998</v>
      </c>
      <c r="T95" s="26" t="s">
        <v>3316</v>
      </c>
      <c r="U95" s="64" t="s">
        <v>3262</v>
      </c>
      <c r="V95" s="64" t="s">
        <v>3263</v>
      </c>
      <c r="W95" s="64" t="s">
        <v>3258</v>
      </c>
      <c r="X95" s="64" t="s">
        <v>5614</v>
      </c>
      <c r="Y95" s="64"/>
      <c r="Z95" s="64"/>
      <c r="AA95" s="26"/>
      <c r="AB95" s="31"/>
      <c r="AC95" s="64" t="s">
        <v>3259</v>
      </c>
      <c r="AD95" s="35" t="s">
        <v>3260</v>
      </c>
      <c r="AE95" s="64" t="s">
        <v>3264</v>
      </c>
      <c r="AF95" s="26"/>
      <c r="AG95" s="64" t="s">
        <v>3264</v>
      </c>
      <c r="AH95" s="64" t="s">
        <v>3261</v>
      </c>
      <c r="AI95" s="64" t="s">
        <v>3270</v>
      </c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</row>
    <row r="96" spans="1:47" s="41" customFormat="1" ht="43.2" hidden="1" x14ac:dyDescent="0.3">
      <c r="A96" s="26" t="s">
        <v>1058</v>
      </c>
      <c r="B96" s="26">
        <v>0.4</v>
      </c>
      <c r="C96" s="26">
        <v>16</v>
      </c>
      <c r="D96" s="26">
        <v>5</v>
      </c>
      <c r="E96" s="26" t="s">
        <v>1059</v>
      </c>
      <c r="F96" s="26" t="s">
        <v>2757</v>
      </c>
      <c r="G96" s="26" t="s">
        <v>15</v>
      </c>
      <c r="H96" s="26" t="str">
        <f t="shared" si="2"/>
        <v>Box16_Temp5 [degC]</v>
      </c>
      <c r="I96" s="31" t="s">
        <v>4128</v>
      </c>
      <c r="J96" s="46" t="s">
        <v>5130</v>
      </c>
      <c r="K96" s="26">
        <v>-15</v>
      </c>
      <c r="L96" s="26">
        <v>50</v>
      </c>
      <c r="M96" s="26" t="s">
        <v>630</v>
      </c>
      <c r="N96" s="38">
        <v>41620.494560185187</v>
      </c>
      <c r="O96" s="38">
        <v>42645.004861111112</v>
      </c>
      <c r="P96" s="26"/>
      <c r="Q96" s="26" t="s">
        <v>631</v>
      </c>
      <c r="R96" s="63">
        <v>652264.74543999997</v>
      </c>
      <c r="S96" s="63">
        <v>5772981.4655499998</v>
      </c>
      <c r="T96" s="26" t="s">
        <v>3316</v>
      </c>
      <c r="U96" s="64" t="s">
        <v>3262</v>
      </c>
      <c r="V96" s="64" t="s">
        <v>3263</v>
      </c>
      <c r="W96" s="64" t="s">
        <v>3258</v>
      </c>
      <c r="X96" s="64" t="s">
        <v>5614</v>
      </c>
      <c r="Y96" s="64"/>
      <c r="Z96" s="64"/>
      <c r="AA96" s="26"/>
      <c r="AB96" s="31"/>
      <c r="AC96" s="64" t="s">
        <v>3259</v>
      </c>
      <c r="AD96" s="35" t="s">
        <v>3260</v>
      </c>
      <c r="AE96" s="64" t="s">
        <v>3264</v>
      </c>
      <c r="AF96" s="26"/>
      <c r="AG96" s="64" t="s">
        <v>3264</v>
      </c>
      <c r="AH96" s="64" t="s">
        <v>3261</v>
      </c>
      <c r="AI96" s="64" t="s">
        <v>3270</v>
      </c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</row>
    <row r="97" spans="1:47" s="41" customFormat="1" ht="43.2" hidden="1" x14ac:dyDescent="0.3">
      <c r="A97" s="26" t="s">
        <v>1060</v>
      </c>
      <c r="B97" s="26">
        <v>0.60000000000000009</v>
      </c>
      <c r="C97" s="26">
        <v>16</v>
      </c>
      <c r="D97" s="26">
        <v>6</v>
      </c>
      <c r="E97" s="26" t="s">
        <v>1061</v>
      </c>
      <c r="F97" s="26" t="s">
        <v>2758</v>
      </c>
      <c r="G97" s="26" t="s">
        <v>15</v>
      </c>
      <c r="H97" s="26" t="str">
        <f t="shared" si="2"/>
        <v>Box16_Temp6 [degC]</v>
      </c>
      <c r="I97" s="31" t="s">
        <v>4129</v>
      </c>
      <c r="J97" s="46" t="s">
        <v>5130</v>
      </c>
      <c r="K97" s="26">
        <v>-10</v>
      </c>
      <c r="L97" s="26">
        <v>50</v>
      </c>
      <c r="M97" s="26" t="s">
        <v>630</v>
      </c>
      <c r="N97" s="38">
        <v>41620.494560185187</v>
      </c>
      <c r="O97" s="38">
        <v>42645.004861111112</v>
      </c>
      <c r="P97" s="26"/>
      <c r="Q97" s="26" t="s">
        <v>631</v>
      </c>
      <c r="R97" s="63">
        <v>652264.74543999997</v>
      </c>
      <c r="S97" s="63">
        <v>5772981.4655499998</v>
      </c>
      <c r="T97" s="26" t="s">
        <v>3316</v>
      </c>
      <c r="U97" s="64" t="s">
        <v>3262</v>
      </c>
      <c r="V97" s="64" t="s">
        <v>3263</v>
      </c>
      <c r="W97" s="64" t="s">
        <v>3258</v>
      </c>
      <c r="X97" s="64" t="s">
        <v>5614</v>
      </c>
      <c r="Y97" s="64"/>
      <c r="Z97" s="64"/>
      <c r="AA97" s="26"/>
      <c r="AB97" s="31"/>
      <c r="AC97" s="64" t="s">
        <v>3259</v>
      </c>
      <c r="AD97" s="35" t="s">
        <v>3260</v>
      </c>
      <c r="AE97" s="64" t="s">
        <v>3264</v>
      </c>
      <c r="AF97" s="26"/>
      <c r="AG97" s="64" t="s">
        <v>3264</v>
      </c>
      <c r="AH97" s="64" t="s">
        <v>3261</v>
      </c>
      <c r="AI97" s="64" t="s">
        <v>3270</v>
      </c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</row>
    <row r="98" spans="1:47" s="41" customFormat="1" ht="43.2" hidden="1" x14ac:dyDescent="0.3">
      <c r="A98" s="26" t="s">
        <v>1062</v>
      </c>
      <c r="B98" s="26">
        <v>0.1</v>
      </c>
      <c r="C98" s="26">
        <v>17</v>
      </c>
      <c r="D98" s="26">
        <v>1</v>
      </c>
      <c r="E98" s="26" t="s">
        <v>1063</v>
      </c>
      <c r="F98" s="26" t="s">
        <v>2759</v>
      </c>
      <c r="G98" s="26" t="s">
        <v>15</v>
      </c>
      <c r="H98" s="26" t="str">
        <f t="shared" si="2"/>
        <v>Box17_Temp1 [degC]</v>
      </c>
      <c r="I98" s="31" t="s">
        <v>3800</v>
      </c>
      <c r="J98" s="46" t="s">
        <v>5131</v>
      </c>
      <c r="K98" s="26">
        <v>-25</v>
      </c>
      <c r="L98" s="26">
        <v>50</v>
      </c>
      <c r="M98" s="26" t="s">
        <v>644</v>
      </c>
      <c r="N98" s="38">
        <v>41620.490324074075</v>
      </c>
      <c r="O98" s="38">
        <v>42643.586273148147</v>
      </c>
      <c r="P98" s="26"/>
      <c r="Q98" s="26" t="s">
        <v>645</v>
      </c>
      <c r="R98" s="63">
        <v>652264.74543999997</v>
      </c>
      <c r="S98" s="63">
        <v>5772981.4655499998</v>
      </c>
      <c r="T98" s="26" t="s">
        <v>3316</v>
      </c>
      <c r="U98" s="64" t="s">
        <v>3262</v>
      </c>
      <c r="V98" s="64" t="s">
        <v>3263</v>
      </c>
      <c r="W98" s="64" t="s">
        <v>3258</v>
      </c>
      <c r="X98" s="64" t="s">
        <v>5614</v>
      </c>
      <c r="Y98" s="64"/>
      <c r="Z98" s="64"/>
      <c r="AA98" s="26"/>
      <c r="AB98" s="31"/>
      <c r="AC98" s="64" t="s">
        <v>3259</v>
      </c>
      <c r="AD98" s="35" t="s">
        <v>3260</v>
      </c>
      <c r="AE98" s="64" t="s">
        <v>3264</v>
      </c>
      <c r="AF98" s="26"/>
      <c r="AG98" s="64" t="s">
        <v>3264</v>
      </c>
      <c r="AH98" s="64" t="s">
        <v>3261</v>
      </c>
      <c r="AI98" s="64" t="s">
        <v>3270</v>
      </c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</row>
    <row r="99" spans="1:47" s="41" customFormat="1" ht="43.2" hidden="1" x14ac:dyDescent="0.3">
      <c r="A99" s="26" t="s">
        <v>1064</v>
      </c>
      <c r="B99" s="26">
        <v>0.2</v>
      </c>
      <c r="C99" s="26">
        <v>17</v>
      </c>
      <c r="D99" s="26">
        <v>2</v>
      </c>
      <c r="E99" s="26" t="s">
        <v>1065</v>
      </c>
      <c r="F99" s="26" t="s">
        <v>2760</v>
      </c>
      <c r="G99" s="26" t="s">
        <v>15</v>
      </c>
      <c r="H99" s="26" t="str">
        <f t="shared" si="2"/>
        <v>Box17_Temp2 [degC]</v>
      </c>
      <c r="I99" s="31" t="s">
        <v>3806</v>
      </c>
      <c r="J99" s="46" t="s">
        <v>5131</v>
      </c>
      <c r="K99" s="26">
        <v>-25</v>
      </c>
      <c r="L99" s="26">
        <v>50</v>
      </c>
      <c r="M99" s="26" t="s">
        <v>644</v>
      </c>
      <c r="N99" s="38">
        <v>41620.490324074075</v>
      </c>
      <c r="O99" s="38">
        <v>42643.586273148147</v>
      </c>
      <c r="P99" s="26"/>
      <c r="Q99" s="26" t="s">
        <v>645</v>
      </c>
      <c r="R99" s="63">
        <v>652264.74543999997</v>
      </c>
      <c r="S99" s="63">
        <v>5772981.4655499998</v>
      </c>
      <c r="T99" s="26" t="s">
        <v>3316</v>
      </c>
      <c r="U99" s="64" t="s">
        <v>3262</v>
      </c>
      <c r="V99" s="64" t="s">
        <v>3263</v>
      </c>
      <c r="W99" s="64" t="s">
        <v>3258</v>
      </c>
      <c r="X99" s="64" t="s">
        <v>5614</v>
      </c>
      <c r="Y99" s="64"/>
      <c r="Z99" s="64"/>
      <c r="AA99" s="26"/>
      <c r="AB99" s="31"/>
      <c r="AC99" s="64" t="s">
        <v>3259</v>
      </c>
      <c r="AD99" s="35" t="s">
        <v>3260</v>
      </c>
      <c r="AE99" s="64" t="s">
        <v>3264</v>
      </c>
      <c r="AF99" s="26"/>
      <c r="AG99" s="64" t="s">
        <v>3264</v>
      </c>
      <c r="AH99" s="64" t="s">
        <v>3261</v>
      </c>
      <c r="AI99" s="64" t="s">
        <v>3270</v>
      </c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</row>
    <row r="100" spans="1:47" s="41" customFormat="1" ht="43.2" hidden="1" x14ac:dyDescent="0.3">
      <c r="A100" s="26" t="s">
        <v>1066</v>
      </c>
      <c r="B100" s="26">
        <v>0.30000000000000004</v>
      </c>
      <c r="C100" s="26">
        <v>17</v>
      </c>
      <c r="D100" s="26">
        <v>3</v>
      </c>
      <c r="E100" s="26" t="s">
        <v>1067</v>
      </c>
      <c r="F100" s="26" t="s">
        <v>2761</v>
      </c>
      <c r="G100" s="26" t="s">
        <v>15</v>
      </c>
      <c r="H100" s="26" t="str">
        <f t="shared" si="2"/>
        <v>Box17_Temp3 [degC]</v>
      </c>
      <c r="I100" s="31" t="s">
        <v>3807</v>
      </c>
      <c r="J100" s="46" t="s">
        <v>5131</v>
      </c>
      <c r="K100" s="26">
        <v>-25</v>
      </c>
      <c r="L100" s="26">
        <v>50</v>
      </c>
      <c r="M100" s="26" t="s">
        <v>644</v>
      </c>
      <c r="N100" s="38">
        <v>41620.490324074075</v>
      </c>
      <c r="O100" s="38">
        <v>42643.586273148147</v>
      </c>
      <c r="P100" s="26"/>
      <c r="Q100" s="26" t="s">
        <v>645</v>
      </c>
      <c r="R100" s="63">
        <v>652264.74543999997</v>
      </c>
      <c r="S100" s="63">
        <v>5772981.4655499998</v>
      </c>
      <c r="T100" s="26" t="s">
        <v>3316</v>
      </c>
      <c r="U100" s="64" t="s">
        <v>3262</v>
      </c>
      <c r="V100" s="64" t="s">
        <v>3263</v>
      </c>
      <c r="W100" s="64" t="s">
        <v>3258</v>
      </c>
      <c r="X100" s="64" t="s">
        <v>5614</v>
      </c>
      <c r="Y100" s="64"/>
      <c r="Z100" s="64"/>
      <c r="AA100" s="26"/>
      <c r="AB100" s="31"/>
      <c r="AC100" s="64" t="s">
        <v>3259</v>
      </c>
      <c r="AD100" s="35" t="s">
        <v>3260</v>
      </c>
      <c r="AE100" s="64" t="s">
        <v>3264</v>
      </c>
      <c r="AF100" s="26"/>
      <c r="AG100" s="64" t="s">
        <v>3264</v>
      </c>
      <c r="AH100" s="64" t="s">
        <v>3261</v>
      </c>
      <c r="AI100" s="64" t="s">
        <v>3270</v>
      </c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</row>
    <row r="101" spans="1:47" s="41" customFormat="1" ht="43.2" hidden="1" x14ac:dyDescent="0.3">
      <c r="A101" s="26" t="s">
        <v>1068</v>
      </c>
      <c r="B101" s="26">
        <v>0.4</v>
      </c>
      <c r="C101" s="26">
        <v>17</v>
      </c>
      <c r="D101" s="26">
        <v>4</v>
      </c>
      <c r="E101" s="26" t="s">
        <v>1069</v>
      </c>
      <c r="F101" s="26" t="s">
        <v>2762</v>
      </c>
      <c r="G101" s="26" t="s">
        <v>15</v>
      </c>
      <c r="H101" s="26" t="str">
        <f t="shared" si="2"/>
        <v>Box17_Temp4 [degC]</v>
      </c>
      <c r="I101" s="31" t="s">
        <v>3808</v>
      </c>
      <c r="J101" s="46" t="s">
        <v>5131</v>
      </c>
      <c r="K101" s="26">
        <v>-15</v>
      </c>
      <c r="L101" s="26">
        <v>50</v>
      </c>
      <c r="M101" s="26" t="s">
        <v>644</v>
      </c>
      <c r="N101" s="38">
        <v>41620.490324074075</v>
      </c>
      <c r="O101" s="38">
        <v>42643.586273148147</v>
      </c>
      <c r="P101" s="26"/>
      <c r="Q101" s="26" t="s">
        <v>645</v>
      </c>
      <c r="R101" s="63">
        <v>652264.74543999997</v>
      </c>
      <c r="S101" s="63">
        <v>5772981.4655499998</v>
      </c>
      <c r="T101" s="26" t="s">
        <v>3316</v>
      </c>
      <c r="U101" s="64" t="s">
        <v>3262</v>
      </c>
      <c r="V101" s="64" t="s">
        <v>3263</v>
      </c>
      <c r="W101" s="64" t="s">
        <v>3258</v>
      </c>
      <c r="X101" s="64" t="s">
        <v>5614</v>
      </c>
      <c r="Y101" s="64"/>
      <c r="Z101" s="64"/>
      <c r="AA101" s="26"/>
      <c r="AB101" s="31"/>
      <c r="AC101" s="64" t="s">
        <v>3259</v>
      </c>
      <c r="AD101" s="35" t="s">
        <v>3260</v>
      </c>
      <c r="AE101" s="64" t="s">
        <v>3264</v>
      </c>
      <c r="AF101" s="26"/>
      <c r="AG101" s="64" t="s">
        <v>3264</v>
      </c>
      <c r="AH101" s="64" t="s">
        <v>3261</v>
      </c>
      <c r="AI101" s="64" t="s">
        <v>3270</v>
      </c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</row>
    <row r="102" spans="1:47" s="41" customFormat="1" ht="43.2" hidden="1" x14ac:dyDescent="0.3">
      <c r="A102" s="26" t="s">
        <v>1070</v>
      </c>
      <c r="B102" s="26">
        <v>0.5</v>
      </c>
      <c r="C102" s="26">
        <v>17</v>
      </c>
      <c r="D102" s="26">
        <v>5</v>
      </c>
      <c r="E102" s="26" t="s">
        <v>1071</v>
      </c>
      <c r="F102" s="26" t="s">
        <v>2763</v>
      </c>
      <c r="G102" s="26" t="s">
        <v>15</v>
      </c>
      <c r="H102" s="26" t="str">
        <f t="shared" si="2"/>
        <v>Box17_Temp5 [degC]</v>
      </c>
      <c r="I102" s="31" t="s">
        <v>3809</v>
      </c>
      <c r="J102" s="46" t="s">
        <v>5131</v>
      </c>
      <c r="K102" s="26">
        <v>-10</v>
      </c>
      <c r="L102" s="26">
        <v>50</v>
      </c>
      <c r="M102" s="26" t="s">
        <v>644</v>
      </c>
      <c r="N102" s="38">
        <v>41620.490324074075</v>
      </c>
      <c r="O102" s="38">
        <v>42643.586273148147</v>
      </c>
      <c r="P102" s="26"/>
      <c r="Q102" s="26" t="s">
        <v>645</v>
      </c>
      <c r="R102" s="63">
        <v>652264.74543999997</v>
      </c>
      <c r="S102" s="63">
        <v>5772981.4655499998</v>
      </c>
      <c r="T102" s="26" t="s">
        <v>3316</v>
      </c>
      <c r="U102" s="64" t="s">
        <v>3262</v>
      </c>
      <c r="V102" s="64" t="s">
        <v>3263</v>
      </c>
      <c r="W102" s="64" t="s">
        <v>3258</v>
      </c>
      <c r="X102" s="64" t="s">
        <v>5614</v>
      </c>
      <c r="Y102" s="64"/>
      <c r="Z102" s="64"/>
      <c r="AA102" s="26"/>
      <c r="AB102" s="31"/>
      <c r="AC102" s="64" t="s">
        <v>3259</v>
      </c>
      <c r="AD102" s="35" t="s">
        <v>3260</v>
      </c>
      <c r="AE102" s="64" t="s">
        <v>3264</v>
      </c>
      <c r="AF102" s="26"/>
      <c r="AG102" s="64" t="s">
        <v>3264</v>
      </c>
      <c r="AH102" s="64" t="s">
        <v>3261</v>
      </c>
      <c r="AI102" s="64" t="s">
        <v>3270</v>
      </c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</row>
    <row r="103" spans="1:47" s="41" customFormat="1" ht="43.2" hidden="1" x14ac:dyDescent="0.3">
      <c r="A103" s="26" t="s">
        <v>1072</v>
      </c>
      <c r="B103" s="26">
        <v>0.60000000000000009</v>
      </c>
      <c r="C103" s="26">
        <v>17</v>
      </c>
      <c r="D103" s="26">
        <v>6</v>
      </c>
      <c r="E103" s="26" t="s">
        <v>1073</v>
      </c>
      <c r="F103" s="26" t="s">
        <v>2764</v>
      </c>
      <c r="G103" s="26" t="s">
        <v>15</v>
      </c>
      <c r="H103" s="26" t="str">
        <f t="shared" si="2"/>
        <v>Box17_Temp6 [degC]</v>
      </c>
      <c r="I103" s="31" t="s">
        <v>3810</v>
      </c>
      <c r="J103" s="46" t="s">
        <v>5131</v>
      </c>
      <c r="K103" s="26">
        <v>-10</v>
      </c>
      <c r="L103" s="26">
        <v>50</v>
      </c>
      <c r="M103" s="26" t="s">
        <v>644</v>
      </c>
      <c r="N103" s="38">
        <v>41620.490324074075</v>
      </c>
      <c r="O103" s="38">
        <v>42643.586273148147</v>
      </c>
      <c r="P103" s="26"/>
      <c r="Q103" s="26" t="s">
        <v>645</v>
      </c>
      <c r="R103" s="63">
        <v>652264.74543999997</v>
      </c>
      <c r="S103" s="63">
        <v>5772981.4655499998</v>
      </c>
      <c r="T103" s="26" t="s">
        <v>3316</v>
      </c>
      <c r="U103" s="64" t="s">
        <v>3262</v>
      </c>
      <c r="V103" s="64" t="s">
        <v>3263</v>
      </c>
      <c r="W103" s="64" t="s">
        <v>3258</v>
      </c>
      <c r="X103" s="64" t="s">
        <v>5614</v>
      </c>
      <c r="Y103" s="64"/>
      <c r="Z103" s="64"/>
      <c r="AA103" s="26"/>
      <c r="AB103" s="31"/>
      <c r="AC103" s="64" t="s">
        <v>3259</v>
      </c>
      <c r="AD103" s="35" t="s">
        <v>3260</v>
      </c>
      <c r="AE103" s="64" t="s">
        <v>3264</v>
      </c>
      <c r="AF103" s="26"/>
      <c r="AG103" s="64" t="s">
        <v>3264</v>
      </c>
      <c r="AH103" s="64" t="s">
        <v>3261</v>
      </c>
      <c r="AI103" s="64" t="s">
        <v>3270</v>
      </c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</row>
    <row r="104" spans="1:47" s="41" customFormat="1" ht="43.2" hidden="1" x14ac:dyDescent="0.3">
      <c r="A104" s="26" t="s">
        <v>1074</v>
      </c>
      <c r="B104" s="26">
        <v>0.05</v>
      </c>
      <c r="C104" s="26">
        <v>18</v>
      </c>
      <c r="D104" s="26">
        <v>1</v>
      </c>
      <c r="E104" s="26" t="s">
        <v>1075</v>
      </c>
      <c r="F104" s="26" t="s">
        <v>2765</v>
      </c>
      <c r="G104" s="26" t="s">
        <v>15</v>
      </c>
      <c r="H104" s="26" t="str">
        <f t="shared" si="2"/>
        <v>Box18_Temp1 [degC]</v>
      </c>
      <c r="I104" s="31" t="s">
        <v>3817</v>
      </c>
      <c r="J104" s="46" t="s">
        <v>5132</v>
      </c>
      <c r="K104" s="26">
        <v>-25</v>
      </c>
      <c r="L104" s="26">
        <v>50</v>
      </c>
      <c r="M104" s="26" t="s">
        <v>658</v>
      </c>
      <c r="N104" s="38">
        <v>41718.560277777775</v>
      </c>
      <c r="O104" s="38">
        <v>42487.875474537039</v>
      </c>
      <c r="P104" s="26"/>
      <c r="Q104" s="26" t="s">
        <v>659</v>
      </c>
      <c r="R104" s="63">
        <v>652292.36917600001</v>
      </c>
      <c r="S104" s="63">
        <v>5772990.38552</v>
      </c>
      <c r="T104" s="26" t="s">
        <v>3316</v>
      </c>
      <c r="U104" s="64" t="s">
        <v>3262</v>
      </c>
      <c r="V104" s="64" t="s">
        <v>3263</v>
      </c>
      <c r="W104" s="64" t="s">
        <v>3258</v>
      </c>
      <c r="X104" s="64" t="s">
        <v>5614</v>
      </c>
      <c r="Y104" s="64"/>
      <c r="Z104" s="64"/>
      <c r="AA104" s="26"/>
      <c r="AB104" s="31"/>
      <c r="AC104" s="64" t="s">
        <v>3259</v>
      </c>
      <c r="AD104" s="35" t="s">
        <v>3260</v>
      </c>
      <c r="AE104" s="64" t="s">
        <v>3264</v>
      </c>
      <c r="AF104" s="26"/>
      <c r="AG104" s="64" t="s">
        <v>3264</v>
      </c>
      <c r="AH104" s="64" t="s">
        <v>3261</v>
      </c>
      <c r="AI104" s="64" t="s">
        <v>3270</v>
      </c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</row>
    <row r="105" spans="1:47" s="41" customFormat="1" ht="43.2" hidden="1" x14ac:dyDescent="0.3">
      <c r="A105" s="26" t="s">
        <v>1076</v>
      </c>
      <c r="B105" s="26">
        <v>0.1</v>
      </c>
      <c r="C105" s="26">
        <v>18</v>
      </c>
      <c r="D105" s="26">
        <v>2</v>
      </c>
      <c r="E105" s="26" t="s">
        <v>1077</v>
      </c>
      <c r="F105" s="26" t="s">
        <v>2766</v>
      </c>
      <c r="G105" s="26" t="s">
        <v>15</v>
      </c>
      <c r="H105" s="26" t="str">
        <f t="shared" si="2"/>
        <v>Box18_Temp2 [degC]</v>
      </c>
      <c r="I105" s="31" t="s">
        <v>3818</v>
      </c>
      <c r="J105" s="46" t="s">
        <v>5132</v>
      </c>
      <c r="K105" s="26">
        <v>-25</v>
      </c>
      <c r="L105" s="26">
        <v>50</v>
      </c>
      <c r="M105" s="26" t="s">
        <v>658</v>
      </c>
      <c r="N105" s="38">
        <v>41718.560277777775</v>
      </c>
      <c r="O105" s="38">
        <v>42487.875474537039</v>
      </c>
      <c r="P105" s="26"/>
      <c r="Q105" s="26" t="s">
        <v>659</v>
      </c>
      <c r="R105" s="63">
        <v>652292.36917600001</v>
      </c>
      <c r="S105" s="63">
        <v>5772990.38552</v>
      </c>
      <c r="T105" s="26" t="s">
        <v>3316</v>
      </c>
      <c r="U105" s="64" t="s">
        <v>3262</v>
      </c>
      <c r="V105" s="64" t="s">
        <v>3263</v>
      </c>
      <c r="W105" s="64" t="s">
        <v>3258</v>
      </c>
      <c r="X105" s="64" t="s">
        <v>5614</v>
      </c>
      <c r="Y105" s="64"/>
      <c r="Z105" s="64"/>
      <c r="AA105" s="26"/>
      <c r="AB105" s="31"/>
      <c r="AC105" s="64" t="s">
        <v>3259</v>
      </c>
      <c r="AD105" s="35" t="s">
        <v>3260</v>
      </c>
      <c r="AE105" s="64" t="s">
        <v>3264</v>
      </c>
      <c r="AF105" s="26"/>
      <c r="AG105" s="64" t="s">
        <v>3264</v>
      </c>
      <c r="AH105" s="64" t="s">
        <v>3261</v>
      </c>
      <c r="AI105" s="64" t="s">
        <v>3270</v>
      </c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</row>
    <row r="106" spans="1:47" s="41" customFormat="1" ht="43.2" hidden="1" x14ac:dyDescent="0.3">
      <c r="A106" s="26" t="s">
        <v>1078</v>
      </c>
      <c r="B106" s="26">
        <v>0.2</v>
      </c>
      <c r="C106" s="26">
        <v>18</v>
      </c>
      <c r="D106" s="26">
        <v>3</v>
      </c>
      <c r="E106" s="26" t="s">
        <v>1079</v>
      </c>
      <c r="F106" s="26" t="s">
        <v>2767</v>
      </c>
      <c r="G106" s="26" t="s">
        <v>15</v>
      </c>
      <c r="H106" s="26" t="str">
        <f t="shared" si="2"/>
        <v>Box18_Temp3 [degC]</v>
      </c>
      <c r="I106" s="31" t="s">
        <v>3819</v>
      </c>
      <c r="J106" s="46" t="s">
        <v>5132</v>
      </c>
      <c r="K106" s="26">
        <v>-25</v>
      </c>
      <c r="L106" s="26">
        <v>50</v>
      </c>
      <c r="M106" s="26" t="s">
        <v>658</v>
      </c>
      <c r="N106" s="38">
        <v>41718.560277777775</v>
      </c>
      <c r="O106" s="38">
        <v>42487.875474537039</v>
      </c>
      <c r="P106" s="26"/>
      <c r="Q106" s="26" t="s">
        <v>659</v>
      </c>
      <c r="R106" s="63">
        <v>652292.36917600001</v>
      </c>
      <c r="S106" s="63">
        <v>5772990.38552</v>
      </c>
      <c r="T106" s="26" t="s">
        <v>3316</v>
      </c>
      <c r="U106" s="64" t="s">
        <v>3262</v>
      </c>
      <c r="V106" s="64" t="s">
        <v>3263</v>
      </c>
      <c r="W106" s="64" t="s">
        <v>3258</v>
      </c>
      <c r="X106" s="64" t="s">
        <v>5614</v>
      </c>
      <c r="Y106" s="64"/>
      <c r="Z106" s="64"/>
      <c r="AA106" s="26"/>
      <c r="AB106" s="31"/>
      <c r="AC106" s="64" t="s">
        <v>3259</v>
      </c>
      <c r="AD106" s="35" t="s">
        <v>3260</v>
      </c>
      <c r="AE106" s="64" t="s">
        <v>3264</v>
      </c>
      <c r="AF106" s="26"/>
      <c r="AG106" s="64" t="s">
        <v>3264</v>
      </c>
      <c r="AH106" s="64" t="s">
        <v>3261</v>
      </c>
      <c r="AI106" s="64" t="s">
        <v>3270</v>
      </c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</row>
    <row r="107" spans="1:47" s="41" customFormat="1" ht="43.2" hidden="1" x14ac:dyDescent="0.3">
      <c r="A107" s="26" t="s">
        <v>1080</v>
      </c>
      <c r="B107" s="26">
        <v>0.30000000000000004</v>
      </c>
      <c r="C107" s="26">
        <v>18</v>
      </c>
      <c r="D107" s="26">
        <v>4</v>
      </c>
      <c r="E107" s="26" t="s">
        <v>1081</v>
      </c>
      <c r="F107" s="26" t="s">
        <v>2768</v>
      </c>
      <c r="G107" s="26" t="s">
        <v>15</v>
      </c>
      <c r="H107" s="26" t="str">
        <f t="shared" si="2"/>
        <v>Box18_Temp4 [degC]</v>
      </c>
      <c r="I107" s="31" t="s">
        <v>3820</v>
      </c>
      <c r="J107" s="46" t="s">
        <v>5132</v>
      </c>
      <c r="K107" s="26">
        <v>-25</v>
      </c>
      <c r="L107" s="26">
        <v>50</v>
      </c>
      <c r="M107" s="26" t="s">
        <v>658</v>
      </c>
      <c r="N107" s="38">
        <v>41718.560277777775</v>
      </c>
      <c r="O107" s="38">
        <v>42487.875474537039</v>
      </c>
      <c r="P107" s="26"/>
      <c r="Q107" s="26" t="s">
        <v>659</v>
      </c>
      <c r="R107" s="63">
        <v>652292.36917600001</v>
      </c>
      <c r="S107" s="63">
        <v>5772990.38552</v>
      </c>
      <c r="T107" s="26" t="s">
        <v>3316</v>
      </c>
      <c r="U107" s="64" t="s">
        <v>3262</v>
      </c>
      <c r="V107" s="64" t="s">
        <v>3263</v>
      </c>
      <c r="W107" s="64" t="s">
        <v>3258</v>
      </c>
      <c r="X107" s="64" t="s">
        <v>5614</v>
      </c>
      <c r="Y107" s="64"/>
      <c r="Z107" s="64"/>
      <c r="AA107" s="26"/>
      <c r="AB107" s="31"/>
      <c r="AC107" s="64" t="s">
        <v>3259</v>
      </c>
      <c r="AD107" s="35" t="s">
        <v>3260</v>
      </c>
      <c r="AE107" s="64" t="s">
        <v>3264</v>
      </c>
      <c r="AF107" s="26"/>
      <c r="AG107" s="64" t="s">
        <v>3264</v>
      </c>
      <c r="AH107" s="64" t="s">
        <v>3261</v>
      </c>
      <c r="AI107" s="64" t="s">
        <v>3270</v>
      </c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</row>
    <row r="108" spans="1:47" s="41" customFormat="1" ht="43.2" hidden="1" x14ac:dyDescent="0.3">
      <c r="A108" s="26" t="s">
        <v>1082</v>
      </c>
      <c r="B108" s="26">
        <v>0.4</v>
      </c>
      <c r="C108" s="26">
        <v>18</v>
      </c>
      <c r="D108" s="26">
        <v>5</v>
      </c>
      <c r="E108" s="26" t="s">
        <v>1083</v>
      </c>
      <c r="F108" s="26" t="s">
        <v>2769</v>
      </c>
      <c r="G108" s="26" t="s">
        <v>15</v>
      </c>
      <c r="H108" s="26" t="str">
        <f t="shared" si="2"/>
        <v>Box18_Temp5 [degC]</v>
      </c>
      <c r="I108" s="31" t="s">
        <v>3821</v>
      </c>
      <c r="J108" s="46" t="s">
        <v>5132</v>
      </c>
      <c r="K108" s="26">
        <v>-15</v>
      </c>
      <c r="L108" s="26">
        <v>50</v>
      </c>
      <c r="M108" s="26" t="s">
        <v>658</v>
      </c>
      <c r="N108" s="38">
        <v>41718.560277777775</v>
      </c>
      <c r="O108" s="38">
        <v>42487.875474537039</v>
      </c>
      <c r="P108" s="26"/>
      <c r="Q108" s="26" t="s">
        <v>659</v>
      </c>
      <c r="R108" s="63">
        <v>652292.36917600001</v>
      </c>
      <c r="S108" s="63">
        <v>5772990.38552</v>
      </c>
      <c r="T108" s="26" t="s">
        <v>3316</v>
      </c>
      <c r="U108" s="64" t="s">
        <v>3262</v>
      </c>
      <c r="V108" s="64" t="s">
        <v>3263</v>
      </c>
      <c r="W108" s="64" t="s">
        <v>3258</v>
      </c>
      <c r="X108" s="64" t="s">
        <v>5614</v>
      </c>
      <c r="Y108" s="64"/>
      <c r="Z108" s="64"/>
      <c r="AA108" s="26"/>
      <c r="AB108" s="31"/>
      <c r="AC108" s="64" t="s">
        <v>3259</v>
      </c>
      <c r="AD108" s="35" t="s">
        <v>3260</v>
      </c>
      <c r="AE108" s="64" t="s">
        <v>3264</v>
      </c>
      <c r="AF108" s="26"/>
      <c r="AG108" s="64" t="s">
        <v>3264</v>
      </c>
      <c r="AH108" s="64" t="s">
        <v>3261</v>
      </c>
      <c r="AI108" s="64" t="s">
        <v>3270</v>
      </c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</row>
    <row r="109" spans="1:47" s="41" customFormat="1" ht="43.2" hidden="1" x14ac:dyDescent="0.3">
      <c r="A109" s="26" t="s">
        <v>1084</v>
      </c>
      <c r="B109" s="26">
        <v>0.5</v>
      </c>
      <c r="C109" s="26">
        <v>18</v>
      </c>
      <c r="D109" s="26">
        <v>6</v>
      </c>
      <c r="E109" s="26" t="s">
        <v>1085</v>
      </c>
      <c r="F109" s="26" t="s">
        <v>2770</v>
      </c>
      <c r="G109" s="26" t="s">
        <v>15</v>
      </c>
      <c r="H109" s="26" t="str">
        <f t="shared" si="2"/>
        <v>Box18_Temp6 [degC]</v>
      </c>
      <c r="I109" s="31" t="s">
        <v>3822</v>
      </c>
      <c r="J109" s="46" t="s">
        <v>5132</v>
      </c>
      <c r="K109" s="26">
        <v>-10</v>
      </c>
      <c r="L109" s="26">
        <v>50</v>
      </c>
      <c r="M109" s="26" t="s">
        <v>658</v>
      </c>
      <c r="N109" s="38">
        <v>41718.560277777775</v>
      </c>
      <c r="O109" s="38">
        <v>42487.875474537039</v>
      </c>
      <c r="P109" s="26"/>
      <c r="Q109" s="26" t="s">
        <v>659</v>
      </c>
      <c r="R109" s="63">
        <v>652292.36917600001</v>
      </c>
      <c r="S109" s="63">
        <v>5772990.38552</v>
      </c>
      <c r="T109" s="26" t="s">
        <v>3316</v>
      </c>
      <c r="U109" s="64" t="s">
        <v>3262</v>
      </c>
      <c r="V109" s="64" t="s">
        <v>3263</v>
      </c>
      <c r="W109" s="64" t="s">
        <v>3258</v>
      </c>
      <c r="X109" s="64" t="s">
        <v>5614</v>
      </c>
      <c r="Y109" s="64"/>
      <c r="Z109" s="64"/>
      <c r="AA109" s="26"/>
      <c r="AB109" s="31"/>
      <c r="AC109" s="64" t="s">
        <v>3259</v>
      </c>
      <c r="AD109" s="35" t="s">
        <v>3260</v>
      </c>
      <c r="AE109" s="64" t="s">
        <v>3264</v>
      </c>
      <c r="AF109" s="26"/>
      <c r="AG109" s="64" t="s">
        <v>3264</v>
      </c>
      <c r="AH109" s="64" t="s">
        <v>3261</v>
      </c>
      <c r="AI109" s="64" t="s">
        <v>3270</v>
      </c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</row>
    <row r="110" spans="1:47" s="41" customFormat="1" ht="40.200000000000003" hidden="1" x14ac:dyDescent="0.3">
      <c r="A110" s="26" t="s">
        <v>5789</v>
      </c>
      <c r="B110" s="62">
        <v>0.05</v>
      </c>
      <c r="C110" s="3">
        <v>19</v>
      </c>
      <c r="D110" s="3">
        <v>1</v>
      </c>
      <c r="E110" s="26" t="s">
        <v>5790</v>
      </c>
      <c r="F110" s="26" t="s">
        <v>5790</v>
      </c>
      <c r="G110" s="26" t="s">
        <v>15</v>
      </c>
      <c r="H110" s="26" t="str">
        <f t="shared" si="2"/>
        <v>Box19_Temp1 [degC]</v>
      </c>
      <c r="I110" s="3"/>
      <c r="J110" s="3"/>
      <c r="K110" s="26">
        <v>-25</v>
      </c>
      <c r="L110" s="26">
        <v>50</v>
      </c>
      <c r="M110" s="3" t="s">
        <v>5709</v>
      </c>
      <c r="N110" s="19">
        <v>41114.673854166664</v>
      </c>
      <c r="O110" s="19">
        <v>41620.425370370373</v>
      </c>
      <c r="P110" s="3"/>
      <c r="Q110" s="35" t="s">
        <v>5722</v>
      </c>
      <c r="R110" s="1"/>
      <c r="S110" s="1"/>
      <c r="T110" s="26" t="s">
        <v>3316</v>
      </c>
      <c r="U110" s="64" t="s">
        <v>3262</v>
      </c>
      <c r="V110" s="64" t="s">
        <v>3263</v>
      </c>
      <c r="W110" s="64" t="s">
        <v>3258</v>
      </c>
      <c r="X110" s="64" t="s">
        <v>5614</v>
      </c>
      <c r="Y110" s="64"/>
      <c r="Z110" s="64"/>
      <c r="AA110" s="26"/>
      <c r="AB110" s="31"/>
      <c r="AC110" s="64"/>
      <c r="AD110" s="35"/>
      <c r="AE110" s="64"/>
      <c r="AF110" s="26"/>
      <c r="AG110" s="64"/>
      <c r="AH110" s="64"/>
      <c r="AI110" s="64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</row>
    <row r="111" spans="1:47" s="41" customFormat="1" ht="40.200000000000003" hidden="1" x14ac:dyDescent="0.3">
      <c r="A111" s="26" t="s">
        <v>5791</v>
      </c>
      <c r="B111" s="62">
        <v>0.05</v>
      </c>
      <c r="C111" s="3">
        <v>19</v>
      </c>
      <c r="D111" s="3">
        <v>2</v>
      </c>
      <c r="E111" s="26" t="s">
        <v>5792</v>
      </c>
      <c r="F111" s="26" t="s">
        <v>5792</v>
      </c>
      <c r="G111" s="26" t="s">
        <v>15</v>
      </c>
      <c r="H111" s="26" t="str">
        <f t="shared" si="2"/>
        <v>Box19_Temp2 [degC]</v>
      </c>
      <c r="I111" s="3"/>
      <c r="J111" s="3"/>
      <c r="K111" s="26">
        <v>-25</v>
      </c>
      <c r="L111" s="26">
        <v>50</v>
      </c>
      <c r="M111" s="3" t="s">
        <v>5709</v>
      </c>
      <c r="N111" s="19">
        <v>41114.673854166664</v>
      </c>
      <c r="O111" s="19">
        <v>41620.425370370373</v>
      </c>
      <c r="P111" s="3"/>
      <c r="Q111" s="35" t="s">
        <v>5722</v>
      </c>
      <c r="R111" s="1"/>
      <c r="S111" s="1"/>
      <c r="T111" s="26" t="s">
        <v>3316</v>
      </c>
      <c r="U111" s="64" t="s">
        <v>3262</v>
      </c>
      <c r="V111" s="64" t="s">
        <v>3263</v>
      </c>
      <c r="W111" s="64" t="s">
        <v>3258</v>
      </c>
      <c r="X111" s="64" t="s">
        <v>5614</v>
      </c>
      <c r="Y111" s="64"/>
      <c r="Z111" s="64"/>
      <c r="AA111" s="26"/>
      <c r="AB111" s="31"/>
      <c r="AC111" s="64"/>
      <c r="AD111" s="35"/>
      <c r="AE111" s="64"/>
      <c r="AF111" s="26"/>
      <c r="AG111" s="64"/>
      <c r="AH111" s="64"/>
      <c r="AI111" s="64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</row>
    <row r="112" spans="1:47" s="41" customFormat="1" ht="40.200000000000003" hidden="1" x14ac:dyDescent="0.3">
      <c r="A112" s="26" t="s">
        <v>5793</v>
      </c>
      <c r="B112" s="62">
        <v>0.05</v>
      </c>
      <c r="C112" s="3">
        <v>19</v>
      </c>
      <c r="D112" s="3">
        <v>3</v>
      </c>
      <c r="E112" s="26" t="s">
        <v>5794</v>
      </c>
      <c r="F112" s="26" t="s">
        <v>5794</v>
      </c>
      <c r="G112" s="26" t="s">
        <v>15</v>
      </c>
      <c r="H112" s="26" t="str">
        <f t="shared" si="2"/>
        <v>Box19_Temp3 [degC]</v>
      </c>
      <c r="I112" s="3"/>
      <c r="J112" s="3"/>
      <c r="K112" s="26">
        <v>-25</v>
      </c>
      <c r="L112" s="26">
        <v>50</v>
      </c>
      <c r="M112" s="3" t="s">
        <v>5709</v>
      </c>
      <c r="N112" s="19">
        <v>41114.673854166664</v>
      </c>
      <c r="O112" s="19">
        <v>41620.425370370373</v>
      </c>
      <c r="P112" s="3"/>
      <c r="Q112" s="35" t="s">
        <v>5722</v>
      </c>
      <c r="R112" s="1"/>
      <c r="S112" s="1"/>
      <c r="T112" s="26" t="s">
        <v>3316</v>
      </c>
      <c r="U112" s="64" t="s">
        <v>3262</v>
      </c>
      <c r="V112" s="64" t="s">
        <v>3263</v>
      </c>
      <c r="W112" s="64" t="s">
        <v>3258</v>
      </c>
      <c r="X112" s="64" t="s">
        <v>5614</v>
      </c>
      <c r="Y112" s="64"/>
      <c r="Z112" s="64"/>
      <c r="AA112" s="26"/>
      <c r="AB112" s="31"/>
      <c r="AC112" s="64"/>
      <c r="AD112" s="35"/>
      <c r="AE112" s="64"/>
      <c r="AF112" s="26"/>
      <c r="AG112" s="64"/>
      <c r="AH112" s="64"/>
      <c r="AI112" s="64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</row>
    <row r="113" spans="1:47" s="41" customFormat="1" ht="40.200000000000003" hidden="1" x14ac:dyDescent="0.3">
      <c r="A113" s="26" t="s">
        <v>5795</v>
      </c>
      <c r="B113" s="62">
        <v>0.05</v>
      </c>
      <c r="C113" s="3">
        <v>19</v>
      </c>
      <c r="D113" s="3">
        <v>4</v>
      </c>
      <c r="E113" s="26" t="s">
        <v>5796</v>
      </c>
      <c r="F113" s="26" t="s">
        <v>5796</v>
      </c>
      <c r="G113" s="26" t="s">
        <v>15</v>
      </c>
      <c r="H113" s="26" t="str">
        <f t="shared" si="2"/>
        <v>Box19_Temp4 [degC]</v>
      </c>
      <c r="I113" s="3"/>
      <c r="J113" s="3"/>
      <c r="K113" s="26">
        <v>-25</v>
      </c>
      <c r="L113" s="26">
        <v>50</v>
      </c>
      <c r="M113" s="3" t="s">
        <v>5709</v>
      </c>
      <c r="N113" s="19">
        <v>41114.673854166664</v>
      </c>
      <c r="O113" s="19">
        <v>41620.425370370373</v>
      </c>
      <c r="P113" s="3"/>
      <c r="Q113" s="35" t="s">
        <v>5722</v>
      </c>
      <c r="R113" s="1"/>
      <c r="S113" s="1"/>
      <c r="T113" s="26" t="s">
        <v>3316</v>
      </c>
      <c r="U113" s="64" t="s">
        <v>3262</v>
      </c>
      <c r="V113" s="64" t="s">
        <v>3263</v>
      </c>
      <c r="W113" s="64" t="s">
        <v>3258</v>
      </c>
      <c r="X113" s="64" t="s">
        <v>5614</v>
      </c>
      <c r="Y113" s="64"/>
      <c r="Z113" s="64"/>
      <c r="AA113" s="26"/>
      <c r="AB113" s="31"/>
      <c r="AC113" s="64"/>
      <c r="AD113" s="35"/>
      <c r="AE113" s="64"/>
      <c r="AF113" s="26"/>
      <c r="AG113" s="64"/>
      <c r="AH113" s="64"/>
      <c r="AI113" s="64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</row>
    <row r="114" spans="1:47" s="41" customFormat="1" ht="40.200000000000003" hidden="1" x14ac:dyDescent="0.3">
      <c r="A114" s="26" t="s">
        <v>5797</v>
      </c>
      <c r="B114" s="62">
        <v>0.05</v>
      </c>
      <c r="C114" s="3">
        <v>19</v>
      </c>
      <c r="D114" s="3">
        <v>5</v>
      </c>
      <c r="E114" s="26" t="s">
        <v>5798</v>
      </c>
      <c r="F114" s="26" t="s">
        <v>5798</v>
      </c>
      <c r="G114" s="26" t="s">
        <v>15</v>
      </c>
      <c r="H114" s="26" t="str">
        <f t="shared" si="2"/>
        <v>Box19_Temp5 [degC]</v>
      </c>
      <c r="I114" s="3"/>
      <c r="J114" s="3"/>
      <c r="K114" s="26">
        <v>-25</v>
      </c>
      <c r="L114" s="26">
        <v>50</v>
      </c>
      <c r="M114" s="3" t="s">
        <v>5709</v>
      </c>
      <c r="N114" s="19">
        <v>41114.673854166664</v>
      </c>
      <c r="O114" s="19">
        <v>41620.425370370373</v>
      </c>
      <c r="P114" s="3"/>
      <c r="Q114" s="35" t="s">
        <v>5722</v>
      </c>
      <c r="R114" s="1"/>
      <c r="S114" s="1"/>
      <c r="T114" s="26" t="s">
        <v>3316</v>
      </c>
      <c r="U114" s="64" t="s">
        <v>3262</v>
      </c>
      <c r="V114" s="64" t="s">
        <v>3263</v>
      </c>
      <c r="W114" s="64" t="s">
        <v>3258</v>
      </c>
      <c r="X114" s="64" t="s">
        <v>5614</v>
      </c>
      <c r="Y114" s="64"/>
      <c r="Z114" s="64"/>
      <c r="AA114" s="26"/>
      <c r="AB114" s="31"/>
      <c r="AC114" s="64"/>
      <c r="AD114" s="35"/>
      <c r="AE114" s="64"/>
      <c r="AF114" s="26"/>
      <c r="AG114" s="64"/>
      <c r="AH114" s="64"/>
      <c r="AI114" s="64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</row>
    <row r="115" spans="1:47" s="41" customFormat="1" ht="40.200000000000003" hidden="1" x14ac:dyDescent="0.3">
      <c r="A115" s="26" t="s">
        <v>5799</v>
      </c>
      <c r="B115" s="62">
        <v>0.05</v>
      </c>
      <c r="C115" s="3">
        <v>19</v>
      </c>
      <c r="D115" s="3">
        <v>6</v>
      </c>
      <c r="E115" s="26" t="s">
        <v>5800</v>
      </c>
      <c r="F115" s="26" t="s">
        <v>5800</v>
      </c>
      <c r="G115" s="26" t="s">
        <v>15</v>
      </c>
      <c r="H115" s="26" t="str">
        <f t="shared" si="2"/>
        <v>Box19_Temp6 [degC]</v>
      </c>
      <c r="I115" s="3"/>
      <c r="J115" s="3"/>
      <c r="K115" s="26">
        <v>-25</v>
      </c>
      <c r="L115" s="26">
        <v>50</v>
      </c>
      <c r="M115" s="3" t="s">
        <v>5709</v>
      </c>
      <c r="N115" s="19">
        <v>41114.673854166664</v>
      </c>
      <c r="O115" s="19">
        <v>41620.425370370373</v>
      </c>
      <c r="P115" s="3"/>
      <c r="Q115" s="35" t="s">
        <v>5722</v>
      </c>
      <c r="R115" s="1"/>
      <c r="S115" s="1"/>
      <c r="T115" s="26" t="s">
        <v>3316</v>
      </c>
      <c r="U115" s="64" t="s">
        <v>3262</v>
      </c>
      <c r="V115" s="64" t="s">
        <v>3263</v>
      </c>
      <c r="W115" s="64" t="s">
        <v>3258</v>
      </c>
      <c r="X115" s="64" t="s">
        <v>5614</v>
      </c>
      <c r="Y115" s="64"/>
      <c r="Z115" s="64"/>
      <c r="AA115" s="26"/>
      <c r="AB115" s="31"/>
      <c r="AC115" s="64"/>
      <c r="AD115" s="35"/>
      <c r="AE115" s="64"/>
      <c r="AF115" s="26"/>
      <c r="AG115" s="64"/>
      <c r="AH115" s="64"/>
      <c r="AI115" s="64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</row>
    <row r="116" spans="1:47" s="41" customFormat="1" ht="43.2" hidden="1" x14ac:dyDescent="0.3">
      <c r="A116" s="26" t="s">
        <v>1086</v>
      </c>
      <c r="B116" s="26">
        <v>0.05</v>
      </c>
      <c r="C116" s="26">
        <v>20</v>
      </c>
      <c r="D116" s="26">
        <v>1</v>
      </c>
      <c r="E116" s="26" t="s">
        <v>1087</v>
      </c>
      <c r="F116" s="26" t="s">
        <v>2771</v>
      </c>
      <c r="G116" s="26" t="s">
        <v>15</v>
      </c>
      <c r="H116" s="26" t="str">
        <f t="shared" si="2"/>
        <v>Box20_Temp1 [degC]</v>
      </c>
      <c r="I116" s="31" t="s">
        <v>3831</v>
      </c>
      <c r="J116" s="46" t="s">
        <v>5133</v>
      </c>
      <c r="K116" s="26">
        <v>-25</v>
      </c>
      <c r="L116" s="26">
        <v>50</v>
      </c>
      <c r="M116" s="26" t="s">
        <v>671</v>
      </c>
      <c r="N116" s="38">
        <v>41620.546087962961</v>
      </c>
      <c r="O116" s="38">
        <v>42691.649548611109</v>
      </c>
      <c r="P116" s="26"/>
      <c r="Q116" s="26" t="s">
        <v>672</v>
      </c>
      <c r="R116" s="63">
        <v>652203.74230100005</v>
      </c>
      <c r="S116" s="63">
        <v>5772982.1432699999</v>
      </c>
      <c r="T116" s="26" t="s">
        <v>3316</v>
      </c>
      <c r="U116" s="64" t="s">
        <v>3262</v>
      </c>
      <c r="V116" s="64" t="s">
        <v>3263</v>
      </c>
      <c r="W116" s="64" t="s">
        <v>3258</v>
      </c>
      <c r="X116" s="64" t="s">
        <v>5614</v>
      </c>
      <c r="Y116" s="64"/>
      <c r="Z116" s="64"/>
      <c r="AA116" s="26"/>
      <c r="AB116" s="31"/>
      <c r="AC116" s="64" t="s">
        <v>3259</v>
      </c>
      <c r="AD116" s="35" t="s">
        <v>3260</v>
      </c>
      <c r="AE116" s="64" t="s">
        <v>3264</v>
      </c>
      <c r="AF116" s="26"/>
      <c r="AG116" s="64" t="s">
        <v>3264</v>
      </c>
      <c r="AH116" s="64" t="s">
        <v>3261</v>
      </c>
      <c r="AI116" s="64" t="s">
        <v>3270</v>
      </c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</row>
    <row r="117" spans="1:47" s="41" customFormat="1" ht="43.2" hidden="1" x14ac:dyDescent="0.3">
      <c r="A117" s="26" t="s">
        <v>1088</v>
      </c>
      <c r="B117" s="26">
        <v>0.1</v>
      </c>
      <c r="C117" s="26">
        <v>20</v>
      </c>
      <c r="D117" s="26">
        <v>2</v>
      </c>
      <c r="E117" s="26" t="s">
        <v>1089</v>
      </c>
      <c r="F117" s="26" t="s">
        <v>2772</v>
      </c>
      <c r="G117" s="26" t="s">
        <v>15</v>
      </c>
      <c r="H117" s="26" t="str">
        <f t="shared" si="2"/>
        <v>Box20_Temp2 [degC]</v>
      </c>
      <c r="I117" s="31" t="s">
        <v>3832</v>
      </c>
      <c r="J117" s="46" t="s">
        <v>5133</v>
      </c>
      <c r="K117" s="26">
        <v>-25</v>
      </c>
      <c r="L117" s="26">
        <v>50</v>
      </c>
      <c r="M117" s="26" t="s">
        <v>671</v>
      </c>
      <c r="N117" s="38">
        <v>41620.546087962961</v>
      </c>
      <c r="O117" s="38">
        <v>42691.649548611109</v>
      </c>
      <c r="P117" s="26"/>
      <c r="Q117" s="26" t="s">
        <v>672</v>
      </c>
      <c r="R117" s="63">
        <v>652203.74230100005</v>
      </c>
      <c r="S117" s="63">
        <v>5772982.1432699999</v>
      </c>
      <c r="T117" s="26" t="s">
        <v>3316</v>
      </c>
      <c r="U117" s="64" t="s">
        <v>3262</v>
      </c>
      <c r="V117" s="64" t="s">
        <v>3263</v>
      </c>
      <c r="W117" s="64" t="s">
        <v>3258</v>
      </c>
      <c r="X117" s="64" t="s">
        <v>5614</v>
      </c>
      <c r="Y117" s="64"/>
      <c r="Z117" s="64"/>
      <c r="AA117" s="26"/>
      <c r="AB117" s="31"/>
      <c r="AC117" s="64" t="s">
        <v>3259</v>
      </c>
      <c r="AD117" s="35" t="s">
        <v>3260</v>
      </c>
      <c r="AE117" s="64" t="s">
        <v>3264</v>
      </c>
      <c r="AF117" s="26"/>
      <c r="AG117" s="64" t="s">
        <v>3264</v>
      </c>
      <c r="AH117" s="64" t="s">
        <v>3261</v>
      </c>
      <c r="AI117" s="64" t="s">
        <v>3270</v>
      </c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</row>
    <row r="118" spans="1:47" s="41" customFormat="1" ht="43.2" hidden="1" x14ac:dyDescent="0.3">
      <c r="A118" s="26" t="s">
        <v>1090</v>
      </c>
      <c r="B118" s="26">
        <v>0.2</v>
      </c>
      <c r="C118" s="26">
        <v>20</v>
      </c>
      <c r="D118" s="26">
        <v>3</v>
      </c>
      <c r="E118" s="26" t="s">
        <v>1091</v>
      </c>
      <c r="F118" s="26" t="s">
        <v>2773</v>
      </c>
      <c r="G118" s="26" t="s">
        <v>15</v>
      </c>
      <c r="H118" s="26" t="str">
        <f t="shared" si="2"/>
        <v>Box20_Temp3 [degC]</v>
      </c>
      <c r="I118" s="31" t="s">
        <v>3833</v>
      </c>
      <c r="J118" s="46" t="s">
        <v>5133</v>
      </c>
      <c r="K118" s="26">
        <v>-25</v>
      </c>
      <c r="L118" s="26">
        <v>50</v>
      </c>
      <c r="M118" s="26" t="s">
        <v>671</v>
      </c>
      <c r="N118" s="38">
        <v>41620.546087962961</v>
      </c>
      <c r="O118" s="38">
        <v>42691.649548611109</v>
      </c>
      <c r="P118" s="26"/>
      <c r="Q118" s="26" t="s">
        <v>672</v>
      </c>
      <c r="R118" s="63">
        <v>652203.74230100005</v>
      </c>
      <c r="S118" s="63">
        <v>5772982.1432699999</v>
      </c>
      <c r="T118" s="26" t="s">
        <v>3316</v>
      </c>
      <c r="U118" s="64" t="s">
        <v>3262</v>
      </c>
      <c r="V118" s="64" t="s">
        <v>3263</v>
      </c>
      <c r="W118" s="64" t="s">
        <v>3258</v>
      </c>
      <c r="X118" s="64" t="s">
        <v>5614</v>
      </c>
      <c r="Y118" s="64"/>
      <c r="Z118" s="64"/>
      <c r="AA118" s="26"/>
      <c r="AB118" s="31"/>
      <c r="AC118" s="64" t="s">
        <v>3259</v>
      </c>
      <c r="AD118" s="35" t="s">
        <v>3260</v>
      </c>
      <c r="AE118" s="64" t="s">
        <v>3264</v>
      </c>
      <c r="AF118" s="26"/>
      <c r="AG118" s="64" t="s">
        <v>3264</v>
      </c>
      <c r="AH118" s="64" t="s">
        <v>3261</v>
      </c>
      <c r="AI118" s="64" t="s">
        <v>3270</v>
      </c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</row>
    <row r="119" spans="1:47" s="41" customFormat="1" ht="43.2" hidden="1" x14ac:dyDescent="0.3">
      <c r="A119" s="26" t="s">
        <v>1092</v>
      </c>
      <c r="B119" s="26">
        <v>0.30000000000000004</v>
      </c>
      <c r="C119" s="26">
        <v>20</v>
      </c>
      <c r="D119" s="26">
        <v>4</v>
      </c>
      <c r="E119" s="26" t="s">
        <v>1093</v>
      </c>
      <c r="F119" s="26" t="s">
        <v>2774</v>
      </c>
      <c r="G119" s="26" t="s">
        <v>15</v>
      </c>
      <c r="H119" s="26" t="str">
        <f t="shared" si="2"/>
        <v>Box20_Temp4 [degC]</v>
      </c>
      <c r="I119" s="31" t="s">
        <v>3834</v>
      </c>
      <c r="J119" s="46" t="s">
        <v>5133</v>
      </c>
      <c r="K119" s="26">
        <v>-25</v>
      </c>
      <c r="L119" s="26">
        <v>50</v>
      </c>
      <c r="M119" s="26" t="s">
        <v>671</v>
      </c>
      <c r="N119" s="38">
        <v>41620.546087962961</v>
      </c>
      <c r="O119" s="38">
        <v>42691.649548611109</v>
      </c>
      <c r="P119" s="26"/>
      <c r="Q119" s="26" t="s">
        <v>672</v>
      </c>
      <c r="R119" s="63">
        <v>652203.74230100005</v>
      </c>
      <c r="S119" s="63">
        <v>5772982.1432699999</v>
      </c>
      <c r="T119" s="26" t="s">
        <v>3316</v>
      </c>
      <c r="U119" s="64" t="s">
        <v>3262</v>
      </c>
      <c r="V119" s="64" t="s">
        <v>3263</v>
      </c>
      <c r="W119" s="64" t="s">
        <v>3258</v>
      </c>
      <c r="X119" s="64" t="s">
        <v>5614</v>
      </c>
      <c r="Y119" s="64"/>
      <c r="Z119" s="64"/>
      <c r="AA119" s="26"/>
      <c r="AB119" s="31"/>
      <c r="AC119" s="64" t="s">
        <v>3259</v>
      </c>
      <c r="AD119" s="35" t="s">
        <v>3260</v>
      </c>
      <c r="AE119" s="64" t="s">
        <v>3264</v>
      </c>
      <c r="AF119" s="26"/>
      <c r="AG119" s="64" t="s">
        <v>3264</v>
      </c>
      <c r="AH119" s="64" t="s">
        <v>3261</v>
      </c>
      <c r="AI119" s="64" t="s">
        <v>3270</v>
      </c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</row>
    <row r="120" spans="1:47" s="41" customFormat="1" ht="43.2" hidden="1" x14ac:dyDescent="0.3">
      <c r="A120" s="26" t="s">
        <v>1094</v>
      </c>
      <c r="B120" s="26">
        <v>0.4</v>
      </c>
      <c r="C120" s="26">
        <v>20</v>
      </c>
      <c r="D120" s="26">
        <v>5</v>
      </c>
      <c r="E120" s="26" t="s">
        <v>1095</v>
      </c>
      <c r="F120" s="26" t="s">
        <v>2775</v>
      </c>
      <c r="G120" s="26" t="s">
        <v>15</v>
      </c>
      <c r="H120" s="26" t="str">
        <f t="shared" si="2"/>
        <v>Box20_Temp5 [degC]</v>
      </c>
      <c r="I120" s="31" t="s">
        <v>3835</v>
      </c>
      <c r="J120" s="46" t="s">
        <v>5133</v>
      </c>
      <c r="K120" s="26">
        <v>-15</v>
      </c>
      <c r="L120" s="26">
        <v>50</v>
      </c>
      <c r="M120" s="26" t="s">
        <v>671</v>
      </c>
      <c r="N120" s="38">
        <v>41620.546087962961</v>
      </c>
      <c r="O120" s="38">
        <v>42691.649548611109</v>
      </c>
      <c r="P120" s="26"/>
      <c r="Q120" s="26" t="s">
        <v>672</v>
      </c>
      <c r="R120" s="63">
        <v>652203.74230100005</v>
      </c>
      <c r="S120" s="63">
        <v>5772982.1432699999</v>
      </c>
      <c r="T120" s="26" t="s">
        <v>3316</v>
      </c>
      <c r="U120" s="64" t="s">
        <v>3262</v>
      </c>
      <c r="V120" s="64" t="s">
        <v>3263</v>
      </c>
      <c r="W120" s="64" t="s">
        <v>3258</v>
      </c>
      <c r="X120" s="64" t="s">
        <v>5614</v>
      </c>
      <c r="Y120" s="64"/>
      <c r="Z120" s="64"/>
      <c r="AA120" s="26"/>
      <c r="AB120" s="31"/>
      <c r="AC120" s="64" t="s">
        <v>3259</v>
      </c>
      <c r="AD120" s="35" t="s">
        <v>3260</v>
      </c>
      <c r="AE120" s="64" t="s">
        <v>3264</v>
      </c>
      <c r="AF120" s="26"/>
      <c r="AG120" s="64" t="s">
        <v>3264</v>
      </c>
      <c r="AH120" s="64" t="s">
        <v>3261</v>
      </c>
      <c r="AI120" s="64" t="s">
        <v>3270</v>
      </c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</row>
    <row r="121" spans="1:47" s="41" customFormat="1" ht="43.2" hidden="1" x14ac:dyDescent="0.3">
      <c r="A121" s="26" t="s">
        <v>1096</v>
      </c>
      <c r="B121" s="26">
        <v>0.60000000000000009</v>
      </c>
      <c r="C121" s="26">
        <v>20</v>
      </c>
      <c r="D121" s="26">
        <v>6</v>
      </c>
      <c r="E121" s="26" t="s">
        <v>1097</v>
      </c>
      <c r="F121" s="26" t="s">
        <v>2776</v>
      </c>
      <c r="G121" s="26" t="s">
        <v>15</v>
      </c>
      <c r="H121" s="26" t="str">
        <f t="shared" si="2"/>
        <v>Box20_Temp6 [degC]</v>
      </c>
      <c r="I121" s="31" t="s">
        <v>3836</v>
      </c>
      <c r="J121" s="46" t="s">
        <v>5133</v>
      </c>
      <c r="K121" s="26">
        <v>-10</v>
      </c>
      <c r="L121" s="26">
        <v>50</v>
      </c>
      <c r="M121" s="26" t="s">
        <v>671</v>
      </c>
      <c r="N121" s="38">
        <v>41620.546087962961</v>
      </c>
      <c r="O121" s="38">
        <v>42691.649548611109</v>
      </c>
      <c r="P121" s="26"/>
      <c r="Q121" s="26" t="s">
        <v>672</v>
      </c>
      <c r="R121" s="63">
        <v>652203.74230100005</v>
      </c>
      <c r="S121" s="63">
        <v>5772982.1432699999</v>
      </c>
      <c r="T121" s="26" t="s">
        <v>3316</v>
      </c>
      <c r="U121" s="64" t="s">
        <v>3262</v>
      </c>
      <c r="V121" s="64" t="s">
        <v>3263</v>
      </c>
      <c r="W121" s="64" t="s">
        <v>3258</v>
      </c>
      <c r="X121" s="64" t="s">
        <v>5614</v>
      </c>
      <c r="Y121" s="64"/>
      <c r="Z121" s="64"/>
      <c r="AA121" s="26"/>
      <c r="AB121" s="31"/>
      <c r="AC121" s="64" t="s">
        <v>3259</v>
      </c>
      <c r="AD121" s="35" t="s">
        <v>3260</v>
      </c>
      <c r="AE121" s="64" t="s">
        <v>3264</v>
      </c>
      <c r="AF121" s="26"/>
      <c r="AG121" s="64" t="s">
        <v>3264</v>
      </c>
      <c r="AH121" s="64" t="s">
        <v>3261</v>
      </c>
      <c r="AI121" s="64" t="s">
        <v>3270</v>
      </c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</row>
    <row r="122" spans="1:47" s="41" customFormat="1" ht="43.2" hidden="1" x14ac:dyDescent="0.3">
      <c r="A122" s="26" t="s">
        <v>1098</v>
      </c>
      <c r="B122" s="26">
        <v>0.05</v>
      </c>
      <c r="C122" s="26">
        <v>21</v>
      </c>
      <c r="D122" s="26">
        <v>1</v>
      </c>
      <c r="E122" s="26" t="s">
        <v>1099</v>
      </c>
      <c r="F122" s="26" t="s">
        <v>2777</v>
      </c>
      <c r="G122" s="26" t="s">
        <v>15</v>
      </c>
      <c r="H122" s="26" t="str">
        <f t="shared" si="2"/>
        <v>Box21_Temp1 [degC]</v>
      </c>
      <c r="I122" s="31" t="s">
        <v>3840</v>
      </c>
      <c r="J122" s="46" t="s">
        <v>5134</v>
      </c>
      <c r="K122" s="26">
        <v>-25</v>
      </c>
      <c r="L122" s="26">
        <v>50</v>
      </c>
      <c r="M122" s="26" t="s">
        <v>680</v>
      </c>
      <c r="N122" s="38">
        <v>41704.556793981479</v>
      </c>
      <c r="O122" s="38"/>
      <c r="P122" s="26"/>
      <c r="Q122" s="26" t="s">
        <v>681</v>
      </c>
      <c r="R122" s="63">
        <v>652193.31437499996</v>
      </c>
      <c r="S122" s="63">
        <v>5773010.7555600004</v>
      </c>
      <c r="T122" s="26" t="s">
        <v>3316</v>
      </c>
      <c r="U122" s="64" t="s">
        <v>3262</v>
      </c>
      <c r="V122" s="64" t="s">
        <v>3263</v>
      </c>
      <c r="W122" s="64" t="s">
        <v>3258</v>
      </c>
      <c r="X122" s="64" t="s">
        <v>5614</v>
      </c>
      <c r="Y122" s="64"/>
      <c r="Z122" s="64"/>
      <c r="AA122" s="26"/>
      <c r="AB122" s="31"/>
      <c r="AC122" s="64" t="s">
        <v>3259</v>
      </c>
      <c r="AD122" s="35" t="s">
        <v>3260</v>
      </c>
      <c r="AE122" s="64" t="s">
        <v>3264</v>
      </c>
      <c r="AF122" s="26"/>
      <c r="AG122" s="64" t="s">
        <v>3264</v>
      </c>
      <c r="AH122" s="64" t="s">
        <v>3261</v>
      </c>
      <c r="AI122" s="64" t="s">
        <v>3270</v>
      </c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</row>
    <row r="123" spans="1:47" s="41" customFormat="1" ht="43.2" hidden="1" x14ac:dyDescent="0.3">
      <c r="A123" s="26" t="s">
        <v>1100</v>
      </c>
      <c r="B123" s="26">
        <v>0.1</v>
      </c>
      <c r="C123" s="26">
        <v>21</v>
      </c>
      <c r="D123" s="26">
        <v>2</v>
      </c>
      <c r="E123" s="26" t="s">
        <v>1101</v>
      </c>
      <c r="F123" s="26" t="s">
        <v>2778</v>
      </c>
      <c r="G123" s="26" t="s">
        <v>15</v>
      </c>
      <c r="H123" s="26" t="str">
        <f t="shared" si="2"/>
        <v>Box21_Temp2 [degC]</v>
      </c>
      <c r="I123" s="31" t="s">
        <v>3846</v>
      </c>
      <c r="J123" s="46" t="s">
        <v>5134</v>
      </c>
      <c r="K123" s="26">
        <v>-25</v>
      </c>
      <c r="L123" s="26">
        <v>50</v>
      </c>
      <c r="M123" s="26" t="s">
        <v>680</v>
      </c>
      <c r="N123" s="38">
        <v>41704.556793981479</v>
      </c>
      <c r="O123" s="38"/>
      <c r="P123" s="26"/>
      <c r="Q123" s="26" t="s">
        <v>681</v>
      </c>
      <c r="R123" s="63">
        <v>652193.31437499996</v>
      </c>
      <c r="S123" s="63">
        <v>5773010.7555600004</v>
      </c>
      <c r="T123" s="26" t="s">
        <v>3316</v>
      </c>
      <c r="U123" s="64" t="s">
        <v>3262</v>
      </c>
      <c r="V123" s="64" t="s">
        <v>3263</v>
      </c>
      <c r="W123" s="64" t="s">
        <v>3258</v>
      </c>
      <c r="X123" s="64" t="s">
        <v>5614</v>
      </c>
      <c r="Y123" s="64"/>
      <c r="Z123" s="64"/>
      <c r="AA123" s="26"/>
      <c r="AB123" s="31"/>
      <c r="AC123" s="64" t="s">
        <v>3259</v>
      </c>
      <c r="AD123" s="35" t="s">
        <v>3260</v>
      </c>
      <c r="AE123" s="64" t="s">
        <v>3264</v>
      </c>
      <c r="AF123" s="26"/>
      <c r="AG123" s="64" t="s">
        <v>3264</v>
      </c>
      <c r="AH123" s="64" t="s">
        <v>3261</v>
      </c>
      <c r="AI123" s="64" t="s">
        <v>3270</v>
      </c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</row>
    <row r="124" spans="1:47" s="41" customFormat="1" ht="43.2" hidden="1" x14ac:dyDescent="0.3">
      <c r="A124" s="26" t="s">
        <v>1102</v>
      </c>
      <c r="B124" s="26">
        <v>0.2</v>
      </c>
      <c r="C124" s="26">
        <v>21</v>
      </c>
      <c r="D124" s="26">
        <v>3</v>
      </c>
      <c r="E124" s="26" t="s">
        <v>1103</v>
      </c>
      <c r="F124" s="26" t="s">
        <v>2779</v>
      </c>
      <c r="G124" s="26" t="s">
        <v>15</v>
      </c>
      <c r="H124" s="26" t="str">
        <f t="shared" si="2"/>
        <v>Box21_Temp3 [degC]</v>
      </c>
      <c r="I124" s="31" t="s">
        <v>3847</v>
      </c>
      <c r="J124" s="46" t="s">
        <v>5134</v>
      </c>
      <c r="K124" s="26">
        <v>-25</v>
      </c>
      <c r="L124" s="26">
        <v>50</v>
      </c>
      <c r="M124" s="26" t="s">
        <v>680</v>
      </c>
      <c r="N124" s="38">
        <v>41704.556793981479</v>
      </c>
      <c r="O124" s="38"/>
      <c r="P124" s="26"/>
      <c r="Q124" s="26" t="s">
        <v>681</v>
      </c>
      <c r="R124" s="63">
        <v>652193.31437499996</v>
      </c>
      <c r="S124" s="63">
        <v>5773010.7555600004</v>
      </c>
      <c r="T124" s="26" t="s">
        <v>3316</v>
      </c>
      <c r="U124" s="64" t="s">
        <v>3262</v>
      </c>
      <c r="V124" s="64" t="s">
        <v>3263</v>
      </c>
      <c r="W124" s="64" t="s">
        <v>3258</v>
      </c>
      <c r="X124" s="64" t="s">
        <v>5614</v>
      </c>
      <c r="Y124" s="64"/>
      <c r="Z124" s="64"/>
      <c r="AA124" s="26"/>
      <c r="AB124" s="31"/>
      <c r="AC124" s="64" t="s">
        <v>3259</v>
      </c>
      <c r="AD124" s="35" t="s">
        <v>3260</v>
      </c>
      <c r="AE124" s="64" t="s">
        <v>3264</v>
      </c>
      <c r="AF124" s="26"/>
      <c r="AG124" s="64" t="s">
        <v>3264</v>
      </c>
      <c r="AH124" s="64" t="s">
        <v>3261</v>
      </c>
      <c r="AI124" s="64" t="s">
        <v>3270</v>
      </c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</row>
    <row r="125" spans="1:47" s="41" customFormat="1" ht="43.2" hidden="1" x14ac:dyDescent="0.3">
      <c r="A125" s="26" t="s">
        <v>1104</v>
      </c>
      <c r="B125" s="26">
        <v>0.30000000000000004</v>
      </c>
      <c r="C125" s="26">
        <v>21</v>
      </c>
      <c r="D125" s="26">
        <v>4</v>
      </c>
      <c r="E125" s="26" t="s">
        <v>1105</v>
      </c>
      <c r="F125" s="26" t="s">
        <v>2780</v>
      </c>
      <c r="G125" s="26" t="s">
        <v>15</v>
      </c>
      <c r="H125" s="26" t="str">
        <f t="shared" si="2"/>
        <v>Box21_Temp4 [degC]</v>
      </c>
      <c r="I125" s="31" t="s">
        <v>3848</v>
      </c>
      <c r="J125" s="46" t="s">
        <v>5134</v>
      </c>
      <c r="K125" s="26">
        <v>-25</v>
      </c>
      <c r="L125" s="26">
        <v>50</v>
      </c>
      <c r="M125" s="26" t="s">
        <v>680</v>
      </c>
      <c r="N125" s="38">
        <v>41704.556793981479</v>
      </c>
      <c r="O125" s="38"/>
      <c r="P125" s="26"/>
      <c r="Q125" s="26" t="s">
        <v>681</v>
      </c>
      <c r="R125" s="63">
        <v>652193.31437499996</v>
      </c>
      <c r="S125" s="63">
        <v>5773010.7555600004</v>
      </c>
      <c r="T125" s="26" t="s">
        <v>3316</v>
      </c>
      <c r="U125" s="64" t="s">
        <v>3262</v>
      </c>
      <c r="V125" s="64" t="s">
        <v>3263</v>
      </c>
      <c r="W125" s="64" t="s">
        <v>3258</v>
      </c>
      <c r="X125" s="64" t="s">
        <v>5614</v>
      </c>
      <c r="Y125" s="64"/>
      <c r="Z125" s="64"/>
      <c r="AA125" s="26"/>
      <c r="AB125" s="31"/>
      <c r="AC125" s="64" t="s">
        <v>3259</v>
      </c>
      <c r="AD125" s="35" t="s">
        <v>3260</v>
      </c>
      <c r="AE125" s="64" t="s">
        <v>3264</v>
      </c>
      <c r="AF125" s="26"/>
      <c r="AG125" s="64" t="s">
        <v>3264</v>
      </c>
      <c r="AH125" s="64" t="s">
        <v>3261</v>
      </c>
      <c r="AI125" s="64" t="s">
        <v>3270</v>
      </c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</row>
    <row r="126" spans="1:47" s="41" customFormat="1" ht="43.2" hidden="1" x14ac:dyDescent="0.3">
      <c r="A126" s="26" t="s">
        <v>1106</v>
      </c>
      <c r="B126" s="26">
        <v>0.4</v>
      </c>
      <c r="C126" s="26">
        <v>21</v>
      </c>
      <c r="D126" s="26">
        <v>5</v>
      </c>
      <c r="E126" s="26" t="s">
        <v>1107</v>
      </c>
      <c r="F126" s="26" t="s">
        <v>2781</v>
      </c>
      <c r="G126" s="26" t="s">
        <v>15</v>
      </c>
      <c r="H126" s="26" t="str">
        <f t="shared" si="2"/>
        <v>Box21_Temp5 [degC]</v>
      </c>
      <c r="I126" s="31" t="s">
        <v>3849</v>
      </c>
      <c r="J126" s="46" t="s">
        <v>5134</v>
      </c>
      <c r="K126" s="26">
        <v>-15</v>
      </c>
      <c r="L126" s="26">
        <v>50</v>
      </c>
      <c r="M126" s="26" t="s">
        <v>680</v>
      </c>
      <c r="N126" s="38">
        <v>41704.556793981479</v>
      </c>
      <c r="O126" s="38"/>
      <c r="P126" s="26"/>
      <c r="Q126" s="26" t="s">
        <v>681</v>
      </c>
      <c r="R126" s="63">
        <v>652193.31437499996</v>
      </c>
      <c r="S126" s="63">
        <v>5773010.7555600004</v>
      </c>
      <c r="T126" s="26" t="s">
        <v>3316</v>
      </c>
      <c r="U126" s="64" t="s">
        <v>3262</v>
      </c>
      <c r="V126" s="64" t="s">
        <v>3263</v>
      </c>
      <c r="W126" s="64" t="s">
        <v>3258</v>
      </c>
      <c r="X126" s="64" t="s">
        <v>5614</v>
      </c>
      <c r="Y126" s="64"/>
      <c r="Z126" s="64"/>
      <c r="AA126" s="26"/>
      <c r="AB126" s="31"/>
      <c r="AC126" s="64" t="s">
        <v>3259</v>
      </c>
      <c r="AD126" s="35" t="s">
        <v>3260</v>
      </c>
      <c r="AE126" s="64" t="s">
        <v>3264</v>
      </c>
      <c r="AF126" s="26"/>
      <c r="AG126" s="64" t="s">
        <v>3264</v>
      </c>
      <c r="AH126" s="64" t="s">
        <v>3261</v>
      </c>
      <c r="AI126" s="64" t="s">
        <v>3270</v>
      </c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</row>
    <row r="127" spans="1:47" s="41" customFormat="1" ht="43.2" hidden="1" x14ac:dyDescent="0.3">
      <c r="A127" s="26" t="s">
        <v>1108</v>
      </c>
      <c r="B127" s="26">
        <v>0.5</v>
      </c>
      <c r="C127" s="26">
        <v>21</v>
      </c>
      <c r="D127" s="26">
        <v>6</v>
      </c>
      <c r="E127" s="26" t="s">
        <v>1109</v>
      </c>
      <c r="F127" s="26" t="s">
        <v>2782</v>
      </c>
      <c r="G127" s="26" t="s">
        <v>15</v>
      </c>
      <c r="H127" s="26" t="str">
        <f t="shared" si="2"/>
        <v>Box21_Temp6 [degC]</v>
      </c>
      <c r="I127" s="31" t="s">
        <v>3850</v>
      </c>
      <c r="J127" s="46" t="s">
        <v>5134</v>
      </c>
      <c r="K127" s="26">
        <v>-10</v>
      </c>
      <c r="L127" s="26">
        <v>50</v>
      </c>
      <c r="M127" s="26" t="s">
        <v>680</v>
      </c>
      <c r="N127" s="38">
        <v>41704.556793981479</v>
      </c>
      <c r="O127" s="38"/>
      <c r="P127" s="26"/>
      <c r="Q127" s="26" t="s">
        <v>681</v>
      </c>
      <c r="R127" s="63">
        <v>652193.31437499996</v>
      </c>
      <c r="S127" s="63">
        <v>5773010.7555600004</v>
      </c>
      <c r="T127" s="26" t="s">
        <v>3316</v>
      </c>
      <c r="U127" s="64" t="s">
        <v>3262</v>
      </c>
      <c r="V127" s="64" t="s">
        <v>3263</v>
      </c>
      <c r="W127" s="64" t="s">
        <v>3258</v>
      </c>
      <c r="X127" s="64" t="s">
        <v>5614</v>
      </c>
      <c r="Y127" s="64"/>
      <c r="Z127" s="64"/>
      <c r="AA127" s="26"/>
      <c r="AB127" s="31"/>
      <c r="AC127" s="64" t="s">
        <v>3259</v>
      </c>
      <c r="AD127" s="35" t="s">
        <v>3260</v>
      </c>
      <c r="AE127" s="64" t="s">
        <v>3264</v>
      </c>
      <c r="AF127" s="26"/>
      <c r="AG127" s="64" t="s">
        <v>3264</v>
      </c>
      <c r="AH127" s="64" t="s">
        <v>3261</v>
      </c>
      <c r="AI127" s="64" t="s">
        <v>3270</v>
      </c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</row>
    <row r="128" spans="1:47" s="41" customFormat="1" ht="43.2" hidden="1" x14ac:dyDescent="0.3">
      <c r="A128" s="26" t="s">
        <v>1110</v>
      </c>
      <c r="B128" s="26">
        <v>0.05</v>
      </c>
      <c r="C128" s="26">
        <v>22</v>
      </c>
      <c r="D128" s="26">
        <v>1</v>
      </c>
      <c r="E128" s="26" t="s">
        <v>1111</v>
      </c>
      <c r="F128" s="26" t="s">
        <v>2783</v>
      </c>
      <c r="G128" s="26" t="s">
        <v>15</v>
      </c>
      <c r="H128" s="26" t="str">
        <f t="shared" si="2"/>
        <v>Box22_Temp1 [degC]</v>
      </c>
      <c r="I128" s="31" t="s">
        <v>4136</v>
      </c>
      <c r="J128" s="46" t="s">
        <v>5135</v>
      </c>
      <c r="K128" s="26">
        <v>-25</v>
      </c>
      <c r="L128" s="26">
        <v>50</v>
      </c>
      <c r="M128" s="26" t="s">
        <v>694</v>
      </c>
      <c r="N128" s="38">
        <v>41704.653067129628</v>
      </c>
      <c r="O128" s="38"/>
      <c r="P128" s="26"/>
      <c r="Q128" s="26" t="s">
        <v>695</v>
      </c>
      <c r="R128" s="63">
        <v>652242.08078099997</v>
      </c>
      <c r="S128" s="63">
        <v>5773033.0369499996</v>
      </c>
      <c r="T128" s="26" t="s">
        <v>3316</v>
      </c>
      <c r="U128" s="64" t="s">
        <v>3262</v>
      </c>
      <c r="V128" s="64" t="s">
        <v>3263</v>
      </c>
      <c r="W128" s="64" t="s">
        <v>3258</v>
      </c>
      <c r="X128" s="64" t="s">
        <v>5614</v>
      </c>
      <c r="Y128" s="64"/>
      <c r="Z128" s="64"/>
      <c r="AA128" s="26"/>
      <c r="AB128" s="31"/>
      <c r="AC128" s="64" t="s">
        <v>3259</v>
      </c>
      <c r="AD128" s="35" t="s">
        <v>3260</v>
      </c>
      <c r="AE128" s="64" t="s">
        <v>3264</v>
      </c>
      <c r="AF128" s="26"/>
      <c r="AG128" s="64" t="s">
        <v>3264</v>
      </c>
      <c r="AH128" s="64" t="s">
        <v>3261</v>
      </c>
      <c r="AI128" s="64" t="s">
        <v>3270</v>
      </c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</row>
    <row r="129" spans="1:47" s="41" customFormat="1" ht="43.2" hidden="1" x14ac:dyDescent="0.3">
      <c r="A129" s="26" t="s">
        <v>1112</v>
      </c>
      <c r="B129" s="26">
        <v>0.1</v>
      </c>
      <c r="C129" s="26">
        <v>22</v>
      </c>
      <c r="D129" s="26">
        <v>2</v>
      </c>
      <c r="E129" s="26" t="s">
        <v>1113</v>
      </c>
      <c r="F129" s="26" t="s">
        <v>2784</v>
      </c>
      <c r="G129" s="26" t="s">
        <v>15</v>
      </c>
      <c r="H129" s="26" t="str">
        <f t="shared" si="2"/>
        <v>Box22_Temp2 [degC]</v>
      </c>
      <c r="I129" s="31" t="s">
        <v>4137</v>
      </c>
      <c r="J129" s="46" t="s">
        <v>5135</v>
      </c>
      <c r="K129" s="26">
        <v>-25</v>
      </c>
      <c r="L129" s="26">
        <v>50</v>
      </c>
      <c r="M129" s="26" t="s">
        <v>694</v>
      </c>
      <c r="N129" s="38">
        <v>41704.653067129628</v>
      </c>
      <c r="O129" s="38"/>
      <c r="P129" s="26"/>
      <c r="Q129" s="26" t="s">
        <v>695</v>
      </c>
      <c r="R129" s="63">
        <v>652242.08078099997</v>
      </c>
      <c r="S129" s="63">
        <v>5773033.0369499996</v>
      </c>
      <c r="T129" s="26" t="s">
        <v>3316</v>
      </c>
      <c r="U129" s="64" t="s">
        <v>3262</v>
      </c>
      <c r="V129" s="64" t="s">
        <v>3263</v>
      </c>
      <c r="W129" s="64" t="s">
        <v>3258</v>
      </c>
      <c r="X129" s="64" t="s">
        <v>5614</v>
      </c>
      <c r="Y129" s="64"/>
      <c r="Z129" s="64"/>
      <c r="AA129" s="26"/>
      <c r="AB129" s="31"/>
      <c r="AC129" s="64" t="s">
        <v>3259</v>
      </c>
      <c r="AD129" s="35" t="s">
        <v>3260</v>
      </c>
      <c r="AE129" s="64" t="s">
        <v>3264</v>
      </c>
      <c r="AF129" s="26"/>
      <c r="AG129" s="64" t="s">
        <v>3264</v>
      </c>
      <c r="AH129" s="64" t="s">
        <v>3261</v>
      </c>
      <c r="AI129" s="64" t="s">
        <v>3270</v>
      </c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</row>
    <row r="130" spans="1:47" s="41" customFormat="1" ht="43.2" hidden="1" x14ac:dyDescent="0.3">
      <c r="A130" s="26" t="s">
        <v>1114</v>
      </c>
      <c r="B130" s="26">
        <v>0.2</v>
      </c>
      <c r="C130" s="26">
        <v>22</v>
      </c>
      <c r="D130" s="26">
        <v>3</v>
      </c>
      <c r="E130" s="26" t="s">
        <v>1115</v>
      </c>
      <c r="F130" s="26" t="s">
        <v>2785</v>
      </c>
      <c r="G130" s="26" t="s">
        <v>15</v>
      </c>
      <c r="H130" s="26" t="str">
        <f t="shared" si="2"/>
        <v>Box22_Temp3 [degC]</v>
      </c>
      <c r="I130" s="31" t="s">
        <v>4138</v>
      </c>
      <c r="J130" s="46" t="s">
        <v>5135</v>
      </c>
      <c r="K130" s="26">
        <v>-25</v>
      </c>
      <c r="L130" s="26">
        <v>50</v>
      </c>
      <c r="M130" s="26" t="s">
        <v>694</v>
      </c>
      <c r="N130" s="38">
        <v>41704.653067129628</v>
      </c>
      <c r="O130" s="38"/>
      <c r="P130" s="26"/>
      <c r="Q130" s="26" t="s">
        <v>695</v>
      </c>
      <c r="R130" s="63">
        <v>652242.08078099997</v>
      </c>
      <c r="S130" s="63">
        <v>5773033.0369499996</v>
      </c>
      <c r="T130" s="26" t="s">
        <v>3316</v>
      </c>
      <c r="U130" s="64" t="s">
        <v>3262</v>
      </c>
      <c r="V130" s="64" t="s">
        <v>3263</v>
      </c>
      <c r="W130" s="64" t="s">
        <v>3258</v>
      </c>
      <c r="X130" s="64" t="s">
        <v>5614</v>
      </c>
      <c r="Y130" s="64"/>
      <c r="Z130" s="64"/>
      <c r="AA130" s="26"/>
      <c r="AB130" s="31"/>
      <c r="AC130" s="64" t="s">
        <v>3259</v>
      </c>
      <c r="AD130" s="35" t="s">
        <v>3260</v>
      </c>
      <c r="AE130" s="64" t="s">
        <v>3264</v>
      </c>
      <c r="AF130" s="26"/>
      <c r="AG130" s="64" t="s">
        <v>3264</v>
      </c>
      <c r="AH130" s="64" t="s">
        <v>3261</v>
      </c>
      <c r="AI130" s="64" t="s">
        <v>3270</v>
      </c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</row>
    <row r="131" spans="1:47" s="41" customFormat="1" ht="43.2" hidden="1" x14ac:dyDescent="0.3">
      <c r="A131" s="26" t="s">
        <v>1116</v>
      </c>
      <c r="B131" s="26">
        <v>0.30000000000000004</v>
      </c>
      <c r="C131" s="26">
        <v>22</v>
      </c>
      <c r="D131" s="26">
        <v>4</v>
      </c>
      <c r="E131" s="26" t="s">
        <v>1117</v>
      </c>
      <c r="F131" s="26" t="s">
        <v>2786</v>
      </c>
      <c r="G131" s="26" t="s">
        <v>15</v>
      </c>
      <c r="H131" s="26" t="str">
        <f t="shared" si="2"/>
        <v>Box22_Temp4 [degC]</v>
      </c>
      <c r="I131" s="31" t="s">
        <v>4139</v>
      </c>
      <c r="J131" s="46" t="s">
        <v>5135</v>
      </c>
      <c r="K131" s="26">
        <v>-25</v>
      </c>
      <c r="L131" s="26">
        <v>50</v>
      </c>
      <c r="M131" s="26" t="s">
        <v>694</v>
      </c>
      <c r="N131" s="38">
        <v>41704.653067129628</v>
      </c>
      <c r="O131" s="38"/>
      <c r="P131" s="26"/>
      <c r="Q131" s="26" t="s">
        <v>695</v>
      </c>
      <c r="R131" s="63">
        <v>652242.08078099997</v>
      </c>
      <c r="S131" s="63">
        <v>5773033.0369499996</v>
      </c>
      <c r="T131" s="26" t="s">
        <v>3316</v>
      </c>
      <c r="U131" s="64" t="s">
        <v>3262</v>
      </c>
      <c r="V131" s="64" t="s">
        <v>3263</v>
      </c>
      <c r="W131" s="64" t="s">
        <v>3258</v>
      </c>
      <c r="X131" s="64" t="s">
        <v>5614</v>
      </c>
      <c r="Y131" s="64"/>
      <c r="Z131" s="64"/>
      <c r="AA131" s="26"/>
      <c r="AB131" s="31"/>
      <c r="AC131" s="64" t="s">
        <v>3259</v>
      </c>
      <c r="AD131" s="35" t="s">
        <v>3260</v>
      </c>
      <c r="AE131" s="64" t="s">
        <v>3264</v>
      </c>
      <c r="AF131" s="26"/>
      <c r="AG131" s="64" t="s">
        <v>3264</v>
      </c>
      <c r="AH131" s="64" t="s">
        <v>3261</v>
      </c>
      <c r="AI131" s="64" t="s">
        <v>3270</v>
      </c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</row>
    <row r="132" spans="1:47" s="41" customFormat="1" ht="43.2" hidden="1" x14ac:dyDescent="0.3">
      <c r="A132" s="26" t="s">
        <v>1118</v>
      </c>
      <c r="B132" s="26">
        <v>0.4</v>
      </c>
      <c r="C132" s="26">
        <v>22</v>
      </c>
      <c r="D132" s="26">
        <v>5</v>
      </c>
      <c r="E132" s="26" t="s">
        <v>1119</v>
      </c>
      <c r="F132" s="26" t="s">
        <v>2787</v>
      </c>
      <c r="G132" s="26" t="s">
        <v>15</v>
      </c>
      <c r="H132" s="26" t="str">
        <f t="shared" si="2"/>
        <v>Box22_Temp5 [degC]</v>
      </c>
      <c r="I132" s="31" t="s">
        <v>4140</v>
      </c>
      <c r="J132" s="46" t="s">
        <v>5135</v>
      </c>
      <c r="K132" s="26">
        <v>-15</v>
      </c>
      <c r="L132" s="26">
        <v>50</v>
      </c>
      <c r="M132" s="26" t="s">
        <v>694</v>
      </c>
      <c r="N132" s="38">
        <v>41704.653067129628</v>
      </c>
      <c r="O132" s="38"/>
      <c r="P132" s="26"/>
      <c r="Q132" s="26" t="s">
        <v>695</v>
      </c>
      <c r="R132" s="63">
        <v>652242.08078099997</v>
      </c>
      <c r="S132" s="63">
        <v>5773033.0369499996</v>
      </c>
      <c r="T132" s="26" t="s">
        <v>3316</v>
      </c>
      <c r="U132" s="64" t="s">
        <v>3262</v>
      </c>
      <c r="V132" s="64" t="s">
        <v>3263</v>
      </c>
      <c r="W132" s="64" t="s">
        <v>3258</v>
      </c>
      <c r="X132" s="64" t="s">
        <v>5614</v>
      </c>
      <c r="Y132" s="64"/>
      <c r="Z132" s="64"/>
      <c r="AA132" s="26"/>
      <c r="AB132" s="31"/>
      <c r="AC132" s="64" t="s">
        <v>3259</v>
      </c>
      <c r="AD132" s="35" t="s">
        <v>3260</v>
      </c>
      <c r="AE132" s="64" t="s">
        <v>3264</v>
      </c>
      <c r="AF132" s="26"/>
      <c r="AG132" s="64" t="s">
        <v>3264</v>
      </c>
      <c r="AH132" s="64" t="s">
        <v>3261</v>
      </c>
      <c r="AI132" s="64" t="s">
        <v>3270</v>
      </c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</row>
    <row r="133" spans="1:47" s="41" customFormat="1" ht="43.2" hidden="1" x14ac:dyDescent="0.3">
      <c r="A133" s="26" t="s">
        <v>1120</v>
      </c>
      <c r="B133" s="26">
        <v>0.5</v>
      </c>
      <c r="C133" s="26">
        <v>22</v>
      </c>
      <c r="D133" s="26">
        <v>6</v>
      </c>
      <c r="E133" s="26" t="s">
        <v>1121</v>
      </c>
      <c r="F133" s="26" t="s">
        <v>2788</v>
      </c>
      <c r="G133" s="26" t="s">
        <v>15</v>
      </c>
      <c r="H133" s="26" t="str">
        <f t="shared" si="2"/>
        <v>Box22_Temp6 [degC]</v>
      </c>
      <c r="I133" s="31" t="s">
        <v>4141</v>
      </c>
      <c r="J133" s="46" t="s">
        <v>5135</v>
      </c>
      <c r="K133" s="26">
        <v>-10</v>
      </c>
      <c r="L133" s="26">
        <v>50</v>
      </c>
      <c r="M133" s="26" t="s">
        <v>694</v>
      </c>
      <c r="N133" s="38">
        <v>41704.653067129628</v>
      </c>
      <c r="O133" s="38"/>
      <c r="P133" s="26"/>
      <c r="Q133" s="26" t="s">
        <v>695</v>
      </c>
      <c r="R133" s="63">
        <v>652242.08078099997</v>
      </c>
      <c r="S133" s="63">
        <v>5773033.0369499996</v>
      </c>
      <c r="T133" s="26" t="s">
        <v>3316</v>
      </c>
      <c r="U133" s="64" t="s">
        <v>3262</v>
      </c>
      <c r="V133" s="64" t="s">
        <v>3263</v>
      </c>
      <c r="W133" s="64" t="s">
        <v>3258</v>
      </c>
      <c r="X133" s="64" t="s">
        <v>5614</v>
      </c>
      <c r="Y133" s="64"/>
      <c r="Z133" s="64"/>
      <c r="AA133" s="26"/>
      <c r="AB133" s="31"/>
      <c r="AC133" s="64" t="s">
        <v>3259</v>
      </c>
      <c r="AD133" s="35" t="s">
        <v>3260</v>
      </c>
      <c r="AE133" s="64" t="s">
        <v>3264</v>
      </c>
      <c r="AF133" s="26"/>
      <c r="AG133" s="64" t="s">
        <v>3264</v>
      </c>
      <c r="AH133" s="64" t="s">
        <v>3261</v>
      </c>
      <c r="AI133" s="64" t="s">
        <v>3270</v>
      </c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</row>
    <row r="134" spans="1:47" s="41" customFormat="1" ht="43.2" hidden="1" x14ac:dyDescent="0.3">
      <c r="A134" s="26" t="s">
        <v>1122</v>
      </c>
      <c r="B134" s="26">
        <v>0.05</v>
      </c>
      <c r="C134" s="26">
        <v>23</v>
      </c>
      <c r="D134" s="26">
        <v>1</v>
      </c>
      <c r="E134" s="26" t="s">
        <v>1123</v>
      </c>
      <c r="F134" s="26" t="s">
        <v>2789</v>
      </c>
      <c r="G134" s="26" t="s">
        <v>15</v>
      </c>
      <c r="H134" s="26" t="str">
        <f t="shared" si="2"/>
        <v>Box23_Temp1 [degC]</v>
      </c>
      <c r="I134" s="31" t="s">
        <v>3865</v>
      </c>
      <c r="J134" s="46" t="s">
        <v>5136</v>
      </c>
      <c r="K134" s="26">
        <v>-25</v>
      </c>
      <c r="L134" s="26">
        <v>50</v>
      </c>
      <c r="M134" s="26" t="s">
        <v>707</v>
      </c>
      <c r="N134" s="38">
        <v>41711.454409722224</v>
      </c>
      <c r="O134" s="38"/>
      <c r="P134" s="26"/>
      <c r="Q134" s="26" t="s">
        <v>708</v>
      </c>
      <c r="R134" s="63">
        <v>652202.37534999999</v>
      </c>
      <c r="S134" s="63">
        <v>5772985.2699499996</v>
      </c>
      <c r="T134" s="26" t="s">
        <v>3316</v>
      </c>
      <c r="U134" s="64" t="s">
        <v>3262</v>
      </c>
      <c r="V134" s="64" t="s">
        <v>3263</v>
      </c>
      <c r="W134" s="64" t="s">
        <v>3258</v>
      </c>
      <c r="X134" s="64" t="s">
        <v>5614</v>
      </c>
      <c r="Y134" s="64"/>
      <c r="Z134" s="64"/>
      <c r="AA134" s="26"/>
      <c r="AB134" s="31"/>
      <c r="AC134" s="64" t="s">
        <v>3259</v>
      </c>
      <c r="AD134" s="35" t="s">
        <v>3260</v>
      </c>
      <c r="AE134" s="64" t="s">
        <v>3264</v>
      </c>
      <c r="AF134" s="26"/>
      <c r="AG134" s="64" t="s">
        <v>3264</v>
      </c>
      <c r="AH134" s="64" t="s">
        <v>3261</v>
      </c>
      <c r="AI134" s="64" t="s">
        <v>3270</v>
      </c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</row>
    <row r="135" spans="1:47" s="41" customFormat="1" ht="43.2" hidden="1" x14ac:dyDescent="0.3">
      <c r="A135" s="26" t="s">
        <v>1124</v>
      </c>
      <c r="B135" s="26">
        <v>0.1</v>
      </c>
      <c r="C135" s="26">
        <v>23</v>
      </c>
      <c r="D135" s="26">
        <v>2</v>
      </c>
      <c r="E135" s="26" t="s">
        <v>1125</v>
      </c>
      <c r="F135" s="26" t="s">
        <v>2790</v>
      </c>
      <c r="G135" s="26" t="s">
        <v>15</v>
      </c>
      <c r="H135" s="26" t="str">
        <f t="shared" si="2"/>
        <v>Box23_Temp2 [degC]</v>
      </c>
      <c r="I135" s="31" t="s">
        <v>3866</v>
      </c>
      <c r="J135" s="46" t="s">
        <v>5136</v>
      </c>
      <c r="K135" s="26">
        <v>-25</v>
      </c>
      <c r="L135" s="26">
        <v>50</v>
      </c>
      <c r="M135" s="26" t="s">
        <v>707</v>
      </c>
      <c r="N135" s="38">
        <v>41711.454409722224</v>
      </c>
      <c r="O135" s="38"/>
      <c r="P135" s="26"/>
      <c r="Q135" s="26" t="s">
        <v>708</v>
      </c>
      <c r="R135" s="63">
        <v>652202.37534999999</v>
      </c>
      <c r="S135" s="63">
        <v>5772985.2699499996</v>
      </c>
      <c r="T135" s="26" t="s">
        <v>3316</v>
      </c>
      <c r="U135" s="64" t="s">
        <v>3262</v>
      </c>
      <c r="V135" s="64" t="s">
        <v>3263</v>
      </c>
      <c r="W135" s="64" t="s">
        <v>3258</v>
      </c>
      <c r="X135" s="64" t="s">
        <v>5614</v>
      </c>
      <c r="Y135" s="64"/>
      <c r="Z135" s="64"/>
      <c r="AA135" s="26"/>
      <c r="AB135" s="31"/>
      <c r="AC135" s="64" t="s">
        <v>3259</v>
      </c>
      <c r="AD135" s="35" t="s">
        <v>3260</v>
      </c>
      <c r="AE135" s="64" t="s">
        <v>3264</v>
      </c>
      <c r="AF135" s="26"/>
      <c r="AG135" s="64" t="s">
        <v>3264</v>
      </c>
      <c r="AH135" s="64" t="s">
        <v>3261</v>
      </c>
      <c r="AI135" s="64" t="s">
        <v>3270</v>
      </c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</row>
    <row r="136" spans="1:47" s="41" customFormat="1" ht="43.2" hidden="1" x14ac:dyDescent="0.3">
      <c r="A136" s="26" t="s">
        <v>1126</v>
      </c>
      <c r="B136" s="26">
        <v>0.2</v>
      </c>
      <c r="C136" s="26">
        <v>23</v>
      </c>
      <c r="D136" s="26">
        <v>3</v>
      </c>
      <c r="E136" s="26" t="s">
        <v>1127</v>
      </c>
      <c r="F136" s="26" t="s">
        <v>2791</v>
      </c>
      <c r="G136" s="26" t="s">
        <v>15</v>
      </c>
      <c r="H136" s="26" t="str">
        <f t="shared" si="2"/>
        <v>Box23_Temp3 [degC]</v>
      </c>
      <c r="I136" s="31" t="s">
        <v>3867</v>
      </c>
      <c r="J136" s="46" t="s">
        <v>5136</v>
      </c>
      <c r="K136" s="26">
        <v>-25</v>
      </c>
      <c r="L136" s="26">
        <v>50</v>
      </c>
      <c r="M136" s="26" t="s">
        <v>707</v>
      </c>
      <c r="N136" s="38">
        <v>41711.454409722224</v>
      </c>
      <c r="O136" s="38"/>
      <c r="P136" s="26"/>
      <c r="Q136" s="26" t="s">
        <v>708</v>
      </c>
      <c r="R136" s="63">
        <v>652202.37534999999</v>
      </c>
      <c r="S136" s="63">
        <v>5772985.2699499996</v>
      </c>
      <c r="T136" s="26" t="s">
        <v>3316</v>
      </c>
      <c r="U136" s="64" t="s">
        <v>3262</v>
      </c>
      <c r="V136" s="64" t="s">
        <v>3263</v>
      </c>
      <c r="W136" s="64" t="s">
        <v>3258</v>
      </c>
      <c r="X136" s="64" t="s">
        <v>5614</v>
      </c>
      <c r="Y136" s="64"/>
      <c r="Z136" s="64"/>
      <c r="AA136" s="26"/>
      <c r="AB136" s="31"/>
      <c r="AC136" s="64" t="s">
        <v>3259</v>
      </c>
      <c r="AD136" s="35" t="s">
        <v>3260</v>
      </c>
      <c r="AE136" s="64" t="s">
        <v>3264</v>
      </c>
      <c r="AF136" s="26"/>
      <c r="AG136" s="64" t="s">
        <v>3264</v>
      </c>
      <c r="AH136" s="64" t="s">
        <v>3261</v>
      </c>
      <c r="AI136" s="64" t="s">
        <v>3270</v>
      </c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</row>
    <row r="137" spans="1:47" s="41" customFormat="1" ht="43.2" hidden="1" x14ac:dyDescent="0.3">
      <c r="A137" s="26" t="s">
        <v>1128</v>
      </c>
      <c r="B137" s="26">
        <v>0.30000000000000004</v>
      </c>
      <c r="C137" s="26">
        <v>23</v>
      </c>
      <c r="D137" s="26">
        <v>4</v>
      </c>
      <c r="E137" s="26" t="s">
        <v>1129</v>
      </c>
      <c r="F137" s="26" t="s">
        <v>2792</v>
      </c>
      <c r="G137" s="26" t="s">
        <v>15</v>
      </c>
      <c r="H137" s="26" t="str">
        <f t="shared" si="2"/>
        <v>Box23_Temp4 [degC]</v>
      </c>
      <c r="I137" s="31" t="s">
        <v>3868</v>
      </c>
      <c r="J137" s="46" t="s">
        <v>5136</v>
      </c>
      <c r="K137" s="26">
        <v>-25</v>
      </c>
      <c r="L137" s="26">
        <v>50</v>
      </c>
      <c r="M137" s="26" t="s">
        <v>707</v>
      </c>
      <c r="N137" s="38">
        <v>41711.454409722224</v>
      </c>
      <c r="O137" s="38"/>
      <c r="P137" s="26"/>
      <c r="Q137" s="26" t="s">
        <v>708</v>
      </c>
      <c r="R137" s="63">
        <v>652202.37534999999</v>
      </c>
      <c r="S137" s="63">
        <v>5772985.2699499996</v>
      </c>
      <c r="T137" s="26" t="s">
        <v>3316</v>
      </c>
      <c r="U137" s="64" t="s">
        <v>3262</v>
      </c>
      <c r="V137" s="64" t="s">
        <v>3263</v>
      </c>
      <c r="W137" s="64" t="s">
        <v>3258</v>
      </c>
      <c r="X137" s="64" t="s">
        <v>5614</v>
      </c>
      <c r="Y137" s="64"/>
      <c r="Z137" s="64"/>
      <c r="AA137" s="26"/>
      <c r="AB137" s="31"/>
      <c r="AC137" s="64" t="s">
        <v>3259</v>
      </c>
      <c r="AD137" s="35" t="s">
        <v>3260</v>
      </c>
      <c r="AE137" s="64" t="s">
        <v>3264</v>
      </c>
      <c r="AF137" s="26"/>
      <c r="AG137" s="64" t="s">
        <v>3264</v>
      </c>
      <c r="AH137" s="64" t="s">
        <v>3261</v>
      </c>
      <c r="AI137" s="64" t="s">
        <v>3270</v>
      </c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</row>
    <row r="138" spans="1:47" s="41" customFormat="1" ht="43.2" hidden="1" x14ac:dyDescent="0.3">
      <c r="A138" s="26" t="s">
        <v>1130</v>
      </c>
      <c r="B138" s="26">
        <v>0.4</v>
      </c>
      <c r="C138" s="26">
        <v>23</v>
      </c>
      <c r="D138" s="26">
        <v>5</v>
      </c>
      <c r="E138" s="26" t="s">
        <v>1131</v>
      </c>
      <c r="F138" s="26" t="s">
        <v>2793</v>
      </c>
      <c r="G138" s="26" t="s">
        <v>15</v>
      </c>
      <c r="H138" s="26" t="str">
        <f t="shared" si="2"/>
        <v>Box23_Temp5 [degC]</v>
      </c>
      <c r="I138" s="31" t="s">
        <v>3869</v>
      </c>
      <c r="J138" s="46" t="s">
        <v>5136</v>
      </c>
      <c r="K138" s="26">
        <v>-15</v>
      </c>
      <c r="L138" s="26">
        <v>50</v>
      </c>
      <c r="M138" s="26" t="s">
        <v>707</v>
      </c>
      <c r="N138" s="38">
        <v>41711.454409722224</v>
      </c>
      <c r="O138" s="38"/>
      <c r="P138" s="26"/>
      <c r="Q138" s="26" t="s">
        <v>708</v>
      </c>
      <c r="R138" s="63">
        <v>652202.37534999999</v>
      </c>
      <c r="S138" s="63">
        <v>5772985.2699499996</v>
      </c>
      <c r="T138" s="26" t="s">
        <v>3316</v>
      </c>
      <c r="U138" s="64" t="s">
        <v>3262</v>
      </c>
      <c r="V138" s="64" t="s">
        <v>3263</v>
      </c>
      <c r="W138" s="64" t="s">
        <v>3258</v>
      </c>
      <c r="X138" s="64" t="s">
        <v>5614</v>
      </c>
      <c r="Y138" s="64"/>
      <c r="Z138" s="64"/>
      <c r="AA138" s="26"/>
      <c r="AB138" s="31"/>
      <c r="AC138" s="64" t="s">
        <v>3259</v>
      </c>
      <c r="AD138" s="35" t="s">
        <v>3260</v>
      </c>
      <c r="AE138" s="64" t="s">
        <v>3264</v>
      </c>
      <c r="AF138" s="26"/>
      <c r="AG138" s="64" t="s">
        <v>3264</v>
      </c>
      <c r="AH138" s="64" t="s">
        <v>3261</v>
      </c>
      <c r="AI138" s="64" t="s">
        <v>3270</v>
      </c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</row>
    <row r="139" spans="1:47" s="41" customFormat="1" ht="43.2" hidden="1" x14ac:dyDescent="0.3">
      <c r="A139" s="26" t="s">
        <v>1132</v>
      </c>
      <c r="B139" s="26">
        <v>0.5</v>
      </c>
      <c r="C139" s="26">
        <v>23</v>
      </c>
      <c r="D139" s="26">
        <v>6</v>
      </c>
      <c r="E139" s="26" t="s">
        <v>1133</v>
      </c>
      <c r="F139" s="26" t="s">
        <v>2794</v>
      </c>
      <c r="G139" s="26" t="s">
        <v>15</v>
      </c>
      <c r="H139" s="26" t="str">
        <f t="shared" si="2"/>
        <v>Box23_Temp6 [degC]</v>
      </c>
      <c r="I139" s="31" t="s">
        <v>3870</v>
      </c>
      <c r="J139" s="46" t="s">
        <v>5136</v>
      </c>
      <c r="K139" s="26">
        <v>-10</v>
      </c>
      <c r="L139" s="26">
        <v>50</v>
      </c>
      <c r="M139" s="26" t="s">
        <v>707</v>
      </c>
      <c r="N139" s="38">
        <v>41711.454409722224</v>
      </c>
      <c r="O139" s="38"/>
      <c r="P139" s="26"/>
      <c r="Q139" s="26" t="s">
        <v>708</v>
      </c>
      <c r="R139" s="63">
        <v>652202.37534999999</v>
      </c>
      <c r="S139" s="63">
        <v>5772985.2699499996</v>
      </c>
      <c r="T139" s="26" t="s">
        <v>3316</v>
      </c>
      <c r="U139" s="64" t="s">
        <v>3262</v>
      </c>
      <c r="V139" s="64" t="s">
        <v>3263</v>
      </c>
      <c r="W139" s="64" t="s">
        <v>3258</v>
      </c>
      <c r="X139" s="64" t="s">
        <v>5614</v>
      </c>
      <c r="Y139" s="64"/>
      <c r="Z139" s="64"/>
      <c r="AA139" s="26"/>
      <c r="AB139" s="31"/>
      <c r="AC139" s="64" t="s">
        <v>3259</v>
      </c>
      <c r="AD139" s="35" t="s">
        <v>3260</v>
      </c>
      <c r="AE139" s="64" t="s">
        <v>3264</v>
      </c>
      <c r="AF139" s="26"/>
      <c r="AG139" s="64" t="s">
        <v>3264</v>
      </c>
      <c r="AH139" s="64" t="s">
        <v>3261</v>
      </c>
      <c r="AI139" s="64" t="s">
        <v>3270</v>
      </c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</row>
    <row r="140" spans="1:47" s="41" customFormat="1" ht="43.2" hidden="1" x14ac:dyDescent="0.3">
      <c r="A140" s="26" t="s">
        <v>1134</v>
      </c>
      <c r="B140" s="26">
        <v>0.05</v>
      </c>
      <c r="C140" s="26">
        <v>24</v>
      </c>
      <c r="D140" s="26">
        <v>1</v>
      </c>
      <c r="E140" s="26" t="s">
        <v>1135</v>
      </c>
      <c r="F140" s="26" t="s">
        <v>2795</v>
      </c>
      <c r="G140" s="26" t="s">
        <v>15</v>
      </c>
      <c r="H140" s="26" t="str">
        <f t="shared" si="2"/>
        <v>Box24_Temp1 [degC]</v>
      </c>
      <c r="I140" s="31" t="s">
        <v>3889</v>
      </c>
      <c r="J140" s="46" t="s">
        <v>5137</v>
      </c>
      <c r="K140" s="26">
        <v>-25</v>
      </c>
      <c r="L140" s="26">
        <v>50</v>
      </c>
      <c r="M140" s="26" t="s">
        <v>716</v>
      </c>
      <c r="N140" s="38">
        <v>41718.562222222223</v>
      </c>
      <c r="O140" s="38"/>
      <c r="P140" s="26"/>
      <c r="Q140" s="26" t="s">
        <v>717</v>
      </c>
      <c r="R140" s="63">
        <v>652292.36917600001</v>
      </c>
      <c r="S140" s="63">
        <v>5772990.38552</v>
      </c>
      <c r="T140" s="26" t="s">
        <v>3316</v>
      </c>
      <c r="U140" s="64" t="s">
        <v>3262</v>
      </c>
      <c r="V140" s="64" t="s">
        <v>3263</v>
      </c>
      <c r="W140" s="64" t="s">
        <v>3258</v>
      </c>
      <c r="X140" s="64" t="s">
        <v>5614</v>
      </c>
      <c r="Y140" s="64"/>
      <c r="Z140" s="64"/>
      <c r="AA140" s="26"/>
      <c r="AB140" s="31"/>
      <c r="AC140" s="64" t="s">
        <v>3259</v>
      </c>
      <c r="AD140" s="35" t="s">
        <v>3260</v>
      </c>
      <c r="AE140" s="64" t="s">
        <v>3264</v>
      </c>
      <c r="AF140" s="26"/>
      <c r="AG140" s="64" t="s">
        <v>3264</v>
      </c>
      <c r="AH140" s="64" t="s">
        <v>3261</v>
      </c>
      <c r="AI140" s="64" t="s">
        <v>3270</v>
      </c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</row>
    <row r="141" spans="1:47" s="41" customFormat="1" ht="43.2" hidden="1" x14ac:dyDescent="0.3">
      <c r="A141" s="26" t="s">
        <v>1136</v>
      </c>
      <c r="B141" s="26">
        <v>0.1</v>
      </c>
      <c r="C141" s="26">
        <v>24</v>
      </c>
      <c r="D141" s="26">
        <v>2</v>
      </c>
      <c r="E141" s="26" t="s">
        <v>1137</v>
      </c>
      <c r="F141" s="26" t="s">
        <v>2796</v>
      </c>
      <c r="G141" s="26" t="s">
        <v>15</v>
      </c>
      <c r="H141" s="26" t="str">
        <f t="shared" si="2"/>
        <v>Box24_Temp2 [degC]</v>
      </c>
      <c r="I141" s="31" t="s">
        <v>3890</v>
      </c>
      <c r="J141" s="46" t="s">
        <v>5137</v>
      </c>
      <c r="K141" s="26">
        <v>-25</v>
      </c>
      <c r="L141" s="26">
        <v>50</v>
      </c>
      <c r="M141" s="26" t="s">
        <v>716</v>
      </c>
      <c r="N141" s="38">
        <v>41718.562222222223</v>
      </c>
      <c r="O141" s="38"/>
      <c r="P141" s="26"/>
      <c r="Q141" s="26" t="s">
        <v>717</v>
      </c>
      <c r="R141" s="63">
        <v>652292.36917600001</v>
      </c>
      <c r="S141" s="63">
        <v>5772990.38552</v>
      </c>
      <c r="T141" s="26" t="s">
        <v>3316</v>
      </c>
      <c r="U141" s="64" t="s">
        <v>3262</v>
      </c>
      <c r="V141" s="64" t="s">
        <v>3263</v>
      </c>
      <c r="W141" s="64" t="s">
        <v>3258</v>
      </c>
      <c r="X141" s="64" t="s">
        <v>5614</v>
      </c>
      <c r="Y141" s="64"/>
      <c r="Z141" s="64"/>
      <c r="AA141" s="26"/>
      <c r="AB141" s="31"/>
      <c r="AC141" s="64" t="s">
        <v>3259</v>
      </c>
      <c r="AD141" s="35" t="s">
        <v>3260</v>
      </c>
      <c r="AE141" s="64" t="s">
        <v>3264</v>
      </c>
      <c r="AF141" s="26"/>
      <c r="AG141" s="64" t="s">
        <v>3264</v>
      </c>
      <c r="AH141" s="64" t="s">
        <v>3261</v>
      </c>
      <c r="AI141" s="64" t="s">
        <v>3270</v>
      </c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</row>
    <row r="142" spans="1:47" s="41" customFormat="1" ht="43.2" hidden="1" x14ac:dyDescent="0.3">
      <c r="A142" s="26" t="s">
        <v>1138</v>
      </c>
      <c r="B142" s="26">
        <v>0.2</v>
      </c>
      <c r="C142" s="26">
        <v>24</v>
      </c>
      <c r="D142" s="26">
        <v>3</v>
      </c>
      <c r="E142" s="26" t="s">
        <v>1139</v>
      </c>
      <c r="F142" s="26" t="s">
        <v>2797</v>
      </c>
      <c r="G142" s="26" t="s">
        <v>15</v>
      </c>
      <c r="H142" s="26" t="str">
        <f t="shared" si="2"/>
        <v>Box24_Temp3 [degC]</v>
      </c>
      <c r="I142" s="31" t="s">
        <v>3891</v>
      </c>
      <c r="J142" s="46" t="s">
        <v>5137</v>
      </c>
      <c r="K142" s="26">
        <v>-25</v>
      </c>
      <c r="L142" s="26">
        <v>50</v>
      </c>
      <c r="M142" s="26" t="s">
        <v>716</v>
      </c>
      <c r="N142" s="38">
        <v>41718.562222222223</v>
      </c>
      <c r="O142" s="38"/>
      <c r="P142" s="26"/>
      <c r="Q142" s="26" t="s">
        <v>717</v>
      </c>
      <c r="R142" s="63">
        <v>652292.36917600001</v>
      </c>
      <c r="S142" s="63">
        <v>5772990.38552</v>
      </c>
      <c r="T142" s="26" t="s">
        <v>3316</v>
      </c>
      <c r="U142" s="64" t="s">
        <v>3262</v>
      </c>
      <c r="V142" s="64" t="s">
        <v>3263</v>
      </c>
      <c r="W142" s="64" t="s">
        <v>3258</v>
      </c>
      <c r="X142" s="64" t="s">
        <v>5614</v>
      </c>
      <c r="Y142" s="64"/>
      <c r="Z142" s="64"/>
      <c r="AA142" s="26"/>
      <c r="AB142" s="31"/>
      <c r="AC142" s="64" t="s">
        <v>3259</v>
      </c>
      <c r="AD142" s="35" t="s">
        <v>3260</v>
      </c>
      <c r="AE142" s="64" t="s">
        <v>3264</v>
      </c>
      <c r="AF142" s="26"/>
      <c r="AG142" s="64" t="s">
        <v>3264</v>
      </c>
      <c r="AH142" s="64" t="s">
        <v>3261</v>
      </c>
      <c r="AI142" s="64" t="s">
        <v>3270</v>
      </c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</row>
    <row r="143" spans="1:47" s="41" customFormat="1" ht="43.2" hidden="1" x14ac:dyDescent="0.3">
      <c r="A143" s="26" t="s">
        <v>1140</v>
      </c>
      <c r="B143" s="26">
        <v>0.30000000000000004</v>
      </c>
      <c r="C143" s="26">
        <v>24</v>
      </c>
      <c r="D143" s="26">
        <v>4</v>
      </c>
      <c r="E143" s="26" t="s">
        <v>1141</v>
      </c>
      <c r="F143" s="26" t="s">
        <v>2798</v>
      </c>
      <c r="G143" s="26" t="s">
        <v>15</v>
      </c>
      <c r="H143" s="26" t="str">
        <f t="shared" si="2"/>
        <v>Box24_Temp4 [degC]</v>
      </c>
      <c r="I143" s="31" t="s">
        <v>3892</v>
      </c>
      <c r="J143" s="46" t="s">
        <v>5137</v>
      </c>
      <c r="K143" s="26">
        <v>-25</v>
      </c>
      <c r="L143" s="26">
        <v>50</v>
      </c>
      <c r="M143" s="26" t="s">
        <v>716</v>
      </c>
      <c r="N143" s="38">
        <v>41718.562222222223</v>
      </c>
      <c r="O143" s="38"/>
      <c r="P143" s="26"/>
      <c r="Q143" s="26" t="s">
        <v>717</v>
      </c>
      <c r="R143" s="63">
        <v>652292.36917600001</v>
      </c>
      <c r="S143" s="63">
        <v>5772990.38552</v>
      </c>
      <c r="T143" s="26" t="s">
        <v>3316</v>
      </c>
      <c r="U143" s="64" t="s">
        <v>3262</v>
      </c>
      <c r="V143" s="64" t="s">
        <v>3263</v>
      </c>
      <c r="W143" s="64" t="s">
        <v>3258</v>
      </c>
      <c r="X143" s="64" t="s">
        <v>5614</v>
      </c>
      <c r="Y143" s="64"/>
      <c r="Z143" s="64"/>
      <c r="AA143" s="26"/>
      <c r="AB143" s="31"/>
      <c r="AC143" s="64" t="s">
        <v>3259</v>
      </c>
      <c r="AD143" s="35" t="s">
        <v>3260</v>
      </c>
      <c r="AE143" s="64" t="s">
        <v>3264</v>
      </c>
      <c r="AF143" s="26"/>
      <c r="AG143" s="64" t="s">
        <v>3264</v>
      </c>
      <c r="AH143" s="64" t="s">
        <v>3261</v>
      </c>
      <c r="AI143" s="64" t="s">
        <v>3270</v>
      </c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</row>
    <row r="144" spans="1:47" s="41" customFormat="1" ht="43.2" hidden="1" x14ac:dyDescent="0.3">
      <c r="A144" s="26" t="s">
        <v>1142</v>
      </c>
      <c r="B144" s="26">
        <v>0.4</v>
      </c>
      <c r="C144" s="26">
        <v>24</v>
      </c>
      <c r="D144" s="26">
        <v>5</v>
      </c>
      <c r="E144" s="26" t="s">
        <v>1143</v>
      </c>
      <c r="F144" s="26" t="s">
        <v>2799</v>
      </c>
      <c r="G144" s="26" t="s">
        <v>15</v>
      </c>
      <c r="H144" s="26" t="str">
        <f t="shared" si="2"/>
        <v>Box24_Temp5 [degC]</v>
      </c>
      <c r="I144" s="31" t="s">
        <v>3893</v>
      </c>
      <c r="J144" s="46" t="s">
        <v>5137</v>
      </c>
      <c r="K144" s="26">
        <v>-15</v>
      </c>
      <c r="L144" s="26">
        <v>50</v>
      </c>
      <c r="M144" s="26" t="s">
        <v>716</v>
      </c>
      <c r="N144" s="38">
        <v>41718.562222222223</v>
      </c>
      <c r="O144" s="38"/>
      <c r="P144" s="26"/>
      <c r="Q144" s="26" t="s">
        <v>717</v>
      </c>
      <c r="R144" s="63">
        <v>652292.36917600001</v>
      </c>
      <c r="S144" s="63">
        <v>5772990.38552</v>
      </c>
      <c r="T144" s="26" t="s">
        <v>3316</v>
      </c>
      <c r="U144" s="64" t="s">
        <v>3262</v>
      </c>
      <c r="V144" s="64" t="s">
        <v>3263</v>
      </c>
      <c r="W144" s="64" t="s">
        <v>3258</v>
      </c>
      <c r="X144" s="64" t="s">
        <v>5614</v>
      </c>
      <c r="Y144" s="64"/>
      <c r="Z144" s="64"/>
      <c r="AA144" s="26"/>
      <c r="AB144" s="31"/>
      <c r="AC144" s="64" t="s">
        <v>3259</v>
      </c>
      <c r="AD144" s="35" t="s">
        <v>3260</v>
      </c>
      <c r="AE144" s="64" t="s">
        <v>3264</v>
      </c>
      <c r="AF144" s="26"/>
      <c r="AG144" s="64" t="s">
        <v>3264</v>
      </c>
      <c r="AH144" s="64" t="s">
        <v>3261</v>
      </c>
      <c r="AI144" s="64" t="s">
        <v>3270</v>
      </c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</row>
    <row r="145" spans="1:47" s="41" customFormat="1" ht="43.2" hidden="1" x14ac:dyDescent="0.3">
      <c r="A145" s="26" t="s">
        <v>1144</v>
      </c>
      <c r="B145" s="26">
        <v>0.5</v>
      </c>
      <c r="C145" s="26">
        <v>24</v>
      </c>
      <c r="D145" s="26">
        <v>6</v>
      </c>
      <c r="E145" s="26" t="s">
        <v>1145</v>
      </c>
      <c r="F145" s="26" t="s">
        <v>2800</v>
      </c>
      <c r="G145" s="26" t="s">
        <v>15</v>
      </c>
      <c r="H145" s="26" t="str">
        <f t="shared" si="2"/>
        <v>Box24_Temp6 [degC]</v>
      </c>
      <c r="I145" s="31" t="s">
        <v>3894</v>
      </c>
      <c r="J145" s="46" t="s">
        <v>5137</v>
      </c>
      <c r="K145" s="26">
        <v>-10</v>
      </c>
      <c r="L145" s="26">
        <v>50</v>
      </c>
      <c r="M145" s="26" t="s">
        <v>716</v>
      </c>
      <c r="N145" s="38">
        <v>41718.562222222223</v>
      </c>
      <c r="O145" s="38"/>
      <c r="P145" s="26"/>
      <c r="Q145" s="26" t="s">
        <v>717</v>
      </c>
      <c r="R145" s="63">
        <v>652292.36917600001</v>
      </c>
      <c r="S145" s="63">
        <v>5772990.38552</v>
      </c>
      <c r="T145" s="26" t="s">
        <v>3316</v>
      </c>
      <c r="U145" s="64" t="s">
        <v>3262</v>
      </c>
      <c r="V145" s="64" t="s">
        <v>3263</v>
      </c>
      <c r="W145" s="64" t="s">
        <v>3258</v>
      </c>
      <c r="X145" s="64" t="s">
        <v>5614</v>
      </c>
      <c r="Y145" s="64"/>
      <c r="Z145" s="64"/>
      <c r="AA145" s="26"/>
      <c r="AB145" s="31"/>
      <c r="AC145" s="64" t="s">
        <v>3259</v>
      </c>
      <c r="AD145" s="35" t="s">
        <v>3260</v>
      </c>
      <c r="AE145" s="64" t="s">
        <v>3264</v>
      </c>
      <c r="AF145" s="26"/>
      <c r="AG145" s="64" t="s">
        <v>3264</v>
      </c>
      <c r="AH145" s="64" t="s">
        <v>3261</v>
      </c>
      <c r="AI145" s="64" t="s">
        <v>3270</v>
      </c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</row>
    <row r="146" spans="1:47" s="41" customFormat="1" ht="43.2" hidden="1" x14ac:dyDescent="0.3">
      <c r="A146" s="26" t="s">
        <v>1146</v>
      </c>
      <c r="B146" s="26">
        <v>0.05</v>
      </c>
      <c r="C146" s="26">
        <v>25</v>
      </c>
      <c r="D146" s="26">
        <v>1</v>
      </c>
      <c r="E146" s="26" t="s">
        <v>1147</v>
      </c>
      <c r="F146" s="26" t="s">
        <v>2801</v>
      </c>
      <c r="G146" s="26" t="s">
        <v>15</v>
      </c>
      <c r="H146" s="26" t="str">
        <f t="shared" si="2"/>
        <v>Box25_Temp1 [degC]</v>
      </c>
      <c r="I146" s="31" t="s">
        <v>3901</v>
      </c>
      <c r="J146" s="46" t="s">
        <v>5138</v>
      </c>
      <c r="K146" s="26">
        <v>-25</v>
      </c>
      <c r="L146" s="26">
        <v>50</v>
      </c>
      <c r="M146" s="26" t="s">
        <v>729</v>
      </c>
      <c r="N146" s="38">
        <v>41704.620937500003</v>
      </c>
      <c r="O146" s="38"/>
      <c r="P146" s="26"/>
      <c r="Q146" s="26" t="s">
        <v>730</v>
      </c>
      <c r="R146" s="63">
        <v>652202.37534999999</v>
      </c>
      <c r="S146" s="63">
        <v>5772985.2699499996</v>
      </c>
      <c r="T146" s="26" t="s">
        <v>3316</v>
      </c>
      <c r="U146" s="64" t="s">
        <v>3262</v>
      </c>
      <c r="V146" s="64" t="s">
        <v>3263</v>
      </c>
      <c r="W146" s="64" t="s">
        <v>3258</v>
      </c>
      <c r="X146" s="64" t="s">
        <v>5614</v>
      </c>
      <c r="Y146" s="64"/>
      <c r="Z146" s="64"/>
      <c r="AA146" s="26"/>
      <c r="AB146" s="31"/>
      <c r="AC146" s="64" t="s">
        <v>3259</v>
      </c>
      <c r="AD146" s="35" t="s">
        <v>3260</v>
      </c>
      <c r="AE146" s="64" t="s">
        <v>3264</v>
      </c>
      <c r="AF146" s="26"/>
      <c r="AG146" s="64" t="s">
        <v>3264</v>
      </c>
      <c r="AH146" s="64" t="s">
        <v>3261</v>
      </c>
      <c r="AI146" s="64" t="s">
        <v>3270</v>
      </c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</row>
    <row r="147" spans="1:47" s="41" customFormat="1" ht="43.2" hidden="1" x14ac:dyDescent="0.3">
      <c r="A147" s="26" t="s">
        <v>1148</v>
      </c>
      <c r="B147" s="26">
        <v>0.1</v>
      </c>
      <c r="C147" s="26">
        <v>25</v>
      </c>
      <c r="D147" s="26">
        <v>2</v>
      </c>
      <c r="E147" s="26" t="s">
        <v>1149</v>
      </c>
      <c r="F147" s="26" t="s">
        <v>2802</v>
      </c>
      <c r="G147" s="26" t="s">
        <v>15</v>
      </c>
      <c r="H147" s="26" t="str">
        <f t="shared" si="2"/>
        <v>Box25_Temp2 [degC]</v>
      </c>
      <c r="I147" s="31" t="s">
        <v>3902</v>
      </c>
      <c r="J147" s="46" t="s">
        <v>5138</v>
      </c>
      <c r="K147" s="26">
        <v>-25</v>
      </c>
      <c r="L147" s="26">
        <v>50</v>
      </c>
      <c r="M147" s="26" t="s">
        <v>729</v>
      </c>
      <c r="N147" s="38">
        <v>41704.620937500003</v>
      </c>
      <c r="O147" s="38"/>
      <c r="P147" s="26"/>
      <c r="Q147" s="26" t="s">
        <v>730</v>
      </c>
      <c r="R147" s="63">
        <v>652202.37534999999</v>
      </c>
      <c r="S147" s="63">
        <v>5772985.2699499996</v>
      </c>
      <c r="T147" s="26" t="s">
        <v>3316</v>
      </c>
      <c r="U147" s="64" t="s">
        <v>3262</v>
      </c>
      <c r="V147" s="64" t="s">
        <v>3263</v>
      </c>
      <c r="W147" s="64" t="s">
        <v>3258</v>
      </c>
      <c r="X147" s="64" t="s">
        <v>5614</v>
      </c>
      <c r="Y147" s="64"/>
      <c r="Z147" s="64"/>
      <c r="AA147" s="26"/>
      <c r="AB147" s="31"/>
      <c r="AC147" s="64" t="s">
        <v>3259</v>
      </c>
      <c r="AD147" s="35" t="s">
        <v>3260</v>
      </c>
      <c r="AE147" s="64" t="s">
        <v>3264</v>
      </c>
      <c r="AF147" s="26"/>
      <c r="AG147" s="64" t="s">
        <v>3264</v>
      </c>
      <c r="AH147" s="64" t="s">
        <v>3261</v>
      </c>
      <c r="AI147" s="64" t="s">
        <v>3270</v>
      </c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</row>
    <row r="148" spans="1:47" s="41" customFormat="1" ht="43.2" hidden="1" x14ac:dyDescent="0.3">
      <c r="A148" s="26" t="s">
        <v>1150</v>
      </c>
      <c r="B148" s="26">
        <v>0.2</v>
      </c>
      <c r="C148" s="26">
        <v>25</v>
      </c>
      <c r="D148" s="26">
        <v>3</v>
      </c>
      <c r="E148" s="26" t="s">
        <v>1151</v>
      </c>
      <c r="F148" s="26" t="s">
        <v>2803</v>
      </c>
      <c r="G148" s="26" t="s">
        <v>15</v>
      </c>
      <c r="H148" s="26" t="str">
        <f t="shared" si="2"/>
        <v>Box25_Temp3 [degC]</v>
      </c>
      <c r="I148" s="31" t="s">
        <v>3903</v>
      </c>
      <c r="J148" s="46" t="s">
        <v>5138</v>
      </c>
      <c r="K148" s="26">
        <v>-25</v>
      </c>
      <c r="L148" s="26">
        <v>50</v>
      </c>
      <c r="M148" s="26" t="s">
        <v>729</v>
      </c>
      <c r="N148" s="38">
        <v>41704.620937500003</v>
      </c>
      <c r="O148" s="38"/>
      <c r="P148" s="26"/>
      <c r="Q148" s="26" t="s">
        <v>730</v>
      </c>
      <c r="R148" s="63">
        <v>652202.37534999999</v>
      </c>
      <c r="S148" s="63">
        <v>5772985.2699499996</v>
      </c>
      <c r="T148" s="26" t="s">
        <v>3316</v>
      </c>
      <c r="U148" s="64" t="s">
        <v>3262</v>
      </c>
      <c r="V148" s="64" t="s">
        <v>3263</v>
      </c>
      <c r="W148" s="64" t="s">
        <v>3258</v>
      </c>
      <c r="X148" s="64" t="s">
        <v>5614</v>
      </c>
      <c r="Y148" s="64"/>
      <c r="Z148" s="64"/>
      <c r="AA148" s="26"/>
      <c r="AB148" s="31"/>
      <c r="AC148" s="64" t="s">
        <v>3259</v>
      </c>
      <c r="AD148" s="35" t="s">
        <v>3260</v>
      </c>
      <c r="AE148" s="64" t="s">
        <v>3264</v>
      </c>
      <c r="AF148" s="26"/>
      <c r="AG148" s="64" t="s">
        <v>3264</v>
      </c>
      <c r="AH148" s="64" t="s">
        <v>3261</v>
      </c>
      <c r="AI148" s="64" t="s">
        <v>3270</v>
      </c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</row>
    <row r="149" spans="1:47" s="41" customFormat="1" ht="43.2" hidden="1" x14ac:dyDescent="0.3">
      <c r="A149" s="26" t="s">
        <v>1152</v>
      </c>
      <c r="B149" s="26">
        <v>0.30000000000000004</v>
      </c>
      <c r="C149" s="26">
        <v>25</v>
      </c>
      <c r="D149" s="26">
        <v>4</v>
      </c>
      <c r="E149" s="26" t="s">
        <v>1153</v>
      </c>
      <c r="F149" s="26" t="s">
        <v>2804</v>
      </c>
      <c r="G149" s="26" t="s">
        <v>15</v>
      </c>
      <c r="H149" s="26" t="str">
        <f t="shared" si="2"/>
        <v>Box25_Temp4 [degC]</v>
      </c>
      <c r="I149" s="31" t="s">
        <v>3904</v>
      </c>
      <c r="J149" s="46" t="s">
        <v>5138</v>
      </c>
      <c r="K149" s="26">
        <v>-25</v>
      </c>
      <c r="L149" s="26">
        <v>50</v>
      </c>
      <c r="M149" s="26" t="s">
        <v>729</v>
      </c>
      <c r="N149" s="38">
        <v>41704.620937500003</v>
      </c>
      <c r="O149" s="38"/>
      <c r="P149" s="26"/>
      <c r="Q149" s="26" t="s">
        <v>730</v>
      </c>
      <c r="R149" s="63">
        <v>652202.37534999999</v>
      </c>
      <c r="S149" s="63">
        <v>5772985.2699499996</v>
      </c>
      <c r="T149" s="26" t="s">
        <v>3316</v>
      </c>
      <c r="U149" s="64" t="s">
        <v>3262</v>
      </c>
      <c r="V149" s="64" t="s">
        <v>3263</v>
      </c>
      <c r="W149" s="64" t="s">
        <v>3258</v>
      </c>
      <c r="X149" s="64" t="s">
        <v>5614</v>
      </c>
      <c r="Y149" s="64"/>
      <c r="Z149" s="64"/>
      <c r="AA149" s="26"/>
      <c r="AB149" s="31"/>
      <c r="AC149" s="64" t="s">
        <v>3259</v>
      </c>
      <c r="AD149" s="35" t="s">
        <v>3260</v>
      </c>
      <c r="AE149" s="64" t="s">
        <v>3264</v>
      </c>
      <c r="AF149" s="26"/>
      <c r="AG149" s="64" t="s">
        <v>3264</v>
      </c>
      <c r="AH149" s="64" t="s">
        <v>3261</v>
      </c>
      <c r="AI149" s="64" t="s">
        <v>3270</v>
      </c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</row>
    <row r="150" spans="1:47" s="41" customFormat="1" ht="43.2" hidden="1" x14ac:dyDescent="0.3">
      <c r="A150" s="26" t="s">
        <v>1154</v>
      </c>
      <c r="B150" s="26">
        <v>0.4</v>
      </c>
      <c r="C150" s="26">
        <v>25</v>
      </c>
      <c r="D150" s="26">
        <v>5</v>
      </c>
      <c r="E150" s="26" t="s">
        <v>1155</v>
      </c>
      <c r="F150" s="26" t="s">
        <v>2805</v>
      </c>
      <c r="G150" s="26" t="s">
        <v>15</v>
      </c>
      <c r="H150" s="26" t="str">
        <f t="shared" si="2"/>
        <v>Box25_Temp5 [degC]</v>
      </c>
      <c r="I150" s="31" t="s">
        <v>3905</v>
      </c>
      <c r="J150" s="46" t="s">
        <v>5138</v>
      </c>
      <c r="K150" s="26">
        <v>-15</v>
      </c>
      <c r="L150" s="26">
        <v>50</v>
      </c>
      <c r="M150" s="26" t="s">
        <v>729</v>
      </c>
      <c r="N150" s="38">
        <v>41704.620937500003</v>
      </c>
      <c r="O150" s="38"/>
      <c r="P150" s="26"/>
      <c r="Q150" s="26" t="s">
        <v>730</v>
      </c>
      <c r="R150" s="63">
        <v>652202.37534999999</v>
      </c>
      <c r="S150" s="63">
        <v>5772985.2699499996</v>
      </c>
      <c r="T150" s="26" t="s">
        <v>3316</v>
      </c>
      <c r="U150" s="64" t="s">
        <v>3262</v>
      </c>
      <c r="V150" s="64" t="s">
        <v>3263</v>
      </c>
      <c r="W150" s="64" t="s">
        <v>3258</v>
      </c>
      <c r="X150" s="64" t="s">
        <v>5614</v>
      </c>
      <c r="Y150" s="64"/>
      <c r="Z150" s="64"/>
      <c r="AA150" s="26"/>
      <c r="AB150" s="31"/>
      <c r="AC150" s="64" t="s">
        <v>3259</v>
      </c>
      <c r="AD150" s="35" t="s">
        <v>3260</v>
      </c>
      <c r="AE150" s="64" t="s">
        <v>3264</v>
      </c>
      <c r="AF150" s="26"/>
      <c r="AG150" s="64" t="s">
        <v>3264</v>
      </c>
      <c r="AH150" s="64" t="s">
        <v>3261</v>
      </c>
      <c r="AI150" s="64" t="s">
        <v>3270</v>
      </c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</row>
    <row r="151" spans="1:47" s="41" customFormat="1" ht="43.2" hidden="1" x14ac:dyDescent="0.3">
      <c r="A151" s="26" t="s">
        <v>1156</v>
      </c>
      <c r="B151" s="26">
        <v>0.5</v>
      </c>
      <c r="C151" s="26">
        <v>25</v>
      </c>
      <c r="D151" s="26">
        <v>6</v>
      </c>
      <c r="E151" s="26" t="s">
        <v>1157</v>
      </c>
      <c r="F151" s="26" t="s">
        <v>2806</v>
      </c>
      <c r="G151" s="26" t="s">
        <v>15</v>
      </c>
      <c r="H151" s="26" t="str">
        <f t="shared" si="2"/>
        <v>Box25_Temp6 [degC]</v>
      </c>
      <c r="I151" s="31" t="s">
        <v>3906</v>
      </c>
      <c r="J151" s="46" t="s">
        <v>5138</v>
      </c>
      <c r="K151" s="26">
        <v>-10</v>
      </c>
      <c r="L151" s="26">
        <v>50</v>
      </c>
      <c r="M151" s="26" t="s">
        <v>729</v>
      </c>
      <c r="N151" s="38">
        <v>41704.620937500003</v>
      </c>
      <c r="O151" s="38"/>
      <c r="P151" s="26"/>
      <c r="Q151" s="26" t="s">
        <v>730</v>
      </c>
      <c r="R151" s="63">
        <v>652202.37534999999</v>
      </c>
      <c r="S151" s="63">
        <v>5772985.2699499996</v>
      </c>
      <c r="T151" s="26" t="s">
        <v>3316</v>
      </c>
      <c r="U151" s="64" t="s">
        <v>3262</v>
      </c>
      <c r="V151" s="64" t="s">
        <v>3263</v>
      </c>
      <c r="W151" s="64" t="s">
        <v>3258</v>
      </c>
      <c r="X151" s="64" t="s">
        <v>5614</v>
      </c>
      <c r="Y151" s="64"/>
      <c r="Z151" s="64"/>
      <c r="AA151" s="26"/>
      <c r="AB151" s="31"/>
      <c r="AC151" s="64" t="s">
        <v>3259</v>
      </c>
      <c r="AD151" s="35" t="s">
        <v>3260</v>
      </c>
      <c r="AE151" s="64" t="s">
        <v>3264</v>
      </c>
      <c r="AF151" s="26"/>
      <c r="AG151" s="64" t="s">
        <v>3264</v>
      </c>
      <c r="AH151" s="64" t="s">
        <v>3261</v>
      </c>
      <c r="AI151" s="64" t="s">
        <v>3270</v>
      </c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</row>
    <row r="152" spans="1:47" s="41" customFormat="1" ht="43.2" hidden="1" x14ac:dyDescent="0.3">
      <c r="A152" s="26" t="s">
        <v>2898</v>
      </c>
      <c r="B152" s="26">
        <v>0.1</v>
      </c>
      <c r="C152" s="26">
        <v>26</v>
      </c>
      <c r="D152" s="26">
        <v>1</v>
      </c>
      <c r="E152" s="26" t="s">
        <v>2918</v>
      </c>
      <c r="F152" s="26" t="s">
        <v>2904</v>
      </c>
      <c r="G152" s="26" t="s">
        <v>15</v>
      </c>
      <c r="H152" s="26" t="str">
        <f t="shared" si="2"/>
        <v>Box26_Temp1 [degC]</v>
      </c>
      <c r="I152" s="31" t="s">
        <v>3919</v>
      </c>
      <c r="J152" s="46" t="s">
        <v>5139</v>
      </c>
      <c r="K152" s="26">
        <v>-25</v>
      </c>
      <c r="L152" s="26">
        <v>50</v>
      </c>
      <c r="M152" s="26" t="s">
        <v>2916</v>
      </c>
      <c r="N152" s="38">
        <v>41459.591377314813</v>
      </c>
      <c r="O152" s="38"/>
      <c r="P152" s="26">
        <v>0.1</v>
      </c>
      <c r="Q152" s="26" t="s">
        <v>2915</v>
      </c>
      <c r="R152" s="66">
        <v>652213.93826600001</v>
      </c>
      <c r="S152" s="63">
        <v>5772998.9339399999</v>
      </c>
      <c r="T152" s="26" t="s">
        <v>3316</v>
      </c>
      <c r="U152" s="64" t="s">
        <v>3262</v>
      </c>
      <c r="V152" s="64" t="s">
        <v>3263</v>
      </c>
      <c r="W152" s="64" t="s">
        <v>3258</v>
      </c>
      <c r="X152" s="64" t="s">
        <v>5614</v>
      </c>
      <c r="Y152" s="64"/>
      <c r="Z152" s="64"/>
      <c r="AA152" s="26"/>
      <c r="AB152" s="31"/>
      <c r="AC152" s="64" t="s">
        <v>3259</v>
      </c>
      <c r="AD152" s="35" t="s">
        <v>3260</v>
      </c>
      <c r="AE152" s="64" t="s">
        <v>3264</v>
      </c>
      <c r="AF152" s="26"/>
      <c r="AG152" s="64" t="s">
        <v>3264</v>
      </c>
      <c r="AH152" s="64" t="s">
        <v>3261</v>
      </c>
      <c r="AI152" s="64" t="s">
        <v>3270</v>
      </c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</row>
    <row r="153" spans="1:47" s="41" customFormat="1" ht="43.2" hidden="1" x14ac:dyDescent="0.3">
      <c r="A153" s="26" t="s">
        <v>2899</v>
      </c>
      <c r="B153" s="26">
        <v>0.2</v>
      </c>
      <c r="C153" s="26">
        <v>26</v>
      </c>
      <c r="D153" s="26">
        <v>2</v>
      </c>
      <c r="E153" s="26" t="s">
        <v>2919</v>
      </c>
      <c r="F153" s="26" t="s">
        <v>2905</v>
      </c>
      <c r="G153" s="26" t="s">
        <v>15</v>
      </c>
      <c r="H153" s="26" t="str">
        <f t="shared" si="2"/>
        <v>Box26_Temp2 [degC]</v>
      </c>
      <c r="I153" s="31" t="s">
        <v>3921</v>
      </c>
      <c r="J153" s="46" t="s">
        <v>5139</v>
      </c>
      <c r="K153" s="26">
        <v>-25</v>
      </c>
      <c r="L153" s="26">
        <v>50</v>
      </c>
      <c r="M153" s="26" t="s">
        <v>2916</v>
      </c>
      <c r="N153" s="38">
        <v>41459.591377314813</v>
      </c>
      <c r="O153" s="38"/>
      <c r="P153" s="26">
        <v>0.1</v>
      </c>
      <c r="Q153" s="26" t="s">
        <v>2915</v>
      </c>
      <c r="R153" s="66">
        <v>652213.93826600001</v>
      </c>
      <c r="S153" s="63">
        <v>5772998.9339399999</v>
      </c>
      <c r="T153" s="26" t="s">
        <v>3316</v>
      </c>
      <c r="U153" s="64" t="s">
        <v>3262</v>
      </c>
      <c r="V153" s="64" t="s">
        <v>3263</v>
      </c>
      <c r="W153" s="64" t="s">
        <v>3258</v>
      </c>
      <c r="X153" s="64" t="s">
        <v>5614</v>
      </c>
      <c r="Y153" s="64"/>
      <c r="Z153" s="64"/>
      <c r="AA153" s="26"/>
      <c r="AB153" s="31"/>
      <c r="AC153" s="64" t="s">
        <v>3259</v>
      </c>
      <c r="AD153" s="35" t="s">
        <v>3260</v>
      </c>
      <c r="AE153" s="64" t="s">
        <v>3264</v>
      </c>
      <c r="AF153" s="26"/>
      <c r="AG153" s="64" t="s">
        <v>3264</v>
      </c>
      <c r="AH153" s="64" t="s">
        <v>3261</v>
      </c>
      <c r="AI153" s="64" t="s">
        <v>3270</v>
      </c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</row>
    <row r="154" spans="1:47" s="41" customFormat="1" ht="43.2" hidden="1" x14ac:dyDescent="0.3">
      <c r="A154" s="26" t="s">
        <v>2900</v>
      </c>
      <c r="B154" s="26">
        <v>0.30000000000000004</v>
      </c>
      <c r="C154" s="26">
        <v>26</v>
      </c>
      <c r="D154" s="26">
        <v>3</v>
      </c>
      <c r="E154" s="26" t="s">
        <v>2920</v>
      </c>
      <c r="F154" s="26" t="s">
        <v>2906</v>
      </c>
      <c r="G154" s="26" t="s">
        <v>15</v>
      </c>
      <c r="H154" s="26" t="str">
        <f t="shared" si="2"/>
        <v>Box26_Temp3 [degC]</v>
      </c>
      <c r="I154" s="31" t="s">
        <v>3920</v>
      </c>
      <c r="J154" s="46" t="s">
        <v>5139</v>
      </c>
      <c r="K154" s="26">
        <v>-25</v>
      </c>
      <c r="L154" s="26">
        <v>50</v>
      </c>
      <c r="M154" s="26" t="s">
        <v>2916</v>
      </c>
      <c r="N154" s="38">
        <v>41459.591377314813</v>
      </c>
      <c r="O154" s="38"/>
      <c r="P154" s="26">
        <v>0.1</v>
      </c>
      <c r="Q154" s="26" t="s">
        <v>2915</v>
      </c>
      <c r="R154" s="66">
        <v>652213.93826600001</v>
      </c>
      <c r="S154" s="63">
        <v>5772998.9339399999</v>
      </c>
      <c r="T154" s="26" t="s">
        <v>3316</v>
      </c>
      <c r="U154" s="64" t="s">
        <v>3262</v>
      </c>
      <c r="V154" s="64" t="s">
        <v>3263</v>
      </c>
      <c r="W154" s="64" t="s">
        <v>3258</v>
      </c>
      <c r="X154" s="64" t="s">
        <v>5614</v>
      </c>
      <c r="Y154" s="64"/>
      <c r="Z154" s="64"/>
      <c r="AA154" s="26"/>
      <c r="AB154" s="31"/>
      <c r="AC154" s="64" t="s">
        <v>3259</v>
      </c>
      <c r="AD154" s="35" t="s">
        <v>3260</v>
      </c>
      <c r="AE154" s="64" t="s">
        <v>3264</v>
      </c>
      <c r="AF154" s="26"/>
      <c r="AG154" s="64" t="s">
        <v>3264</v>
      </c>
      <c r="AH154" s="64" t="s">
        <v>3261</v>
      </c>
      <c r="AI154" s="64" t="s">
        <v>3270</v>
      </c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</row>
    <row r="155" spans="1:47" s="41" customFormat="1" ht="43.2" hidden="1" x14ac:dyDescent="0.3">
      <c r="A155" s="26" t="s">
        <v>2901</v>
      </c>
      <c r="B155" s="26">
        <v>0.1</v>
      </c>
      <c r="C155" s="26">
        <v>26</v>
      </c>
      <c r="D155" s="26">
        <v>4</v>
      </c>
      <c r="E155" s="26" t="s">
        <v>2921</v>
      </c>
      <c r="F155" s="26" t="s">
        <v>2907</v>
      </c>
      <c r="G155" s="26" t="s">
        <v>15</v>
      </c>
      <c r="H155" s="26" t="str">
        <f t="shared" si="2"/>
        <v>Box26_Temp4 [degC]</v>
      </c>
      <c r="I155" s="31" t="s">
        <v>3922</v>
      </c>
      <c r="J155" s="46" t="s">
        <v>5139</v>
      </c>
      <c r="K155" s="26">
        <v>-25</v>
      </c>
      <c r="L155" s="26">
        <v>50</v>
      </c>
      <c r="M155" s="26" t="s">
        <v>2917</v>
      </c>
      <c r="N155" s="38">
        <v>41459.591377314813</v>
      </c>
      <c r="O155" s="38"/>
      <c r="P155" s="26">
        <v>1</v>
      </c>
      <c r="Q155" s="26" t="s">
        <v>2915</v>
      </c>
      <c r="R155" s="66">
        <v>652213.93826600001</v>
      </c>
      <c r="S155" s="63">
        <v>5772998.9339399999</v>
      </c>
      <c r="T155" s="26" t="s">
        <v>3316</v>
      </c>
      <c r="U155" s="64" t="s">
        <v>3262</v>
      </c>
      <c r="V155" s="64" t="s">
        <v>3263</v>
      </c>
      <c r="W155" s="64" t="s">
        <v>3258</v>
      </c>
      <c r="X155" s="64" t="s">
        <v>5614</v>
      </c>
      <c r="Y155" s="64"/>
      <c r="Z155" s="64"/>
      <c r="AA155" s="26"/>
      <c r="AB155" s="31"/>
      <c r="AC155" s="64" t="s">
        <v>3259</v>
      </c>
      <c r="AD155" s="35" t="s">
        <v>3260</v>
      </c>
      <c r="AE155" s="64" t="s">
        <v>3264</v>
      </c>
      <c r="AF155" s="26"/>
      <c r="AG155" s="64" t="s">
        <v>3264</v>
      </c>
      <c r="AH155" s="64" t="s">
        <v>3261</v>
      </c>
      <c r="AI155" s="64" t="s">
        <v>3270</v>
      </c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</row>
    <row r="156" spans="1:47" s="41" customFormat="1" ht="43.2" hidden="1" x14ac:dyDescent="0.3">
      <c r="A156" s="26" t="s">
        <v>2902</v>
      </c>
      <c r="B156" s="26">
        <v>0.2</v>
      </c>
      <c r="C156" s="26">
        <v>26</v>
      </c>
      <c r="D156" s="26">
        <v>5</v>
      </c>
      <c r="E156" s="26" t="s">
        <v>2922</v>
      </c>
      <c r="F156" s="26" t="s">
        <v>2908</v>
      </c>
      <c r="G156" s="26" t="s">
        <v>15</v>
      </c>
      <c r="H156" s="26" t="str">
        <f t="shared" si="2"/>
        <v>Box26_Temp5 [degC]</v>
      </c>
      <c r="I156" s="31" t="s">
        <v>3923</v>
      </c>
      <c r="J156" s="46" t="s">
        <v>5139</v>
      </c>
      <c r="K156" s="26">
        <v>-25</v>
      </c>
      <c r="L156" s="26">
        <v>50</v>
      </c>
      <c r="M156" s="26" t="s">
        <v>2917</v>
      </c>
      <c r="N156" s="38">
        <v>41459.591377314813</v>
      </c>
      <c r="O156" s="38"/>
      <c r="P156" s="26">
        <v>1</v>
      </c>
      <c r="Q156" s="26" t="s">
        <v>2915</v>
      </c>
      <c r="R156" s="66">
        <v>652213.93826600001</v>
      </c>
      <c r="S156" s="63">
        <v>5772998.9339399999</v>
      </c>
      <c r="T156" s="26" t="s">
        <v>3316</v>
      </c>
      <c r="U156" s="64" t="s">
        <v>3262</v>
      </c>
      <c r="V156" s="64" t="s">
        <v>3263</v>
      </c>
      <c r="W156" s="64" t="s">
        <v>3258</v>
      </c>
      <c r="X156" s="64" t="s">
        <v>5614</v>
      </c>
      <c r="Y156" s="64"/>
      <c r="Z156" s="64"/>
      <c r="AA156" s="26"/>
      <c r="AB156" s="31"/>
      <c r="AC156" s="64" t="s">
        <v>3259</v>
      </c>
      <c r="AD156" s="35" t="s">
        <v>3260</v>
      </c>
      <c r="AE156" s="64" t="s">
        <v>3264</v>
      </c>
      <c r="AF156" s="26"/>
      <c r="AG156" s="64" t="s">
        <v>3264</v>
      </c>
      <c r="AH156" s="64" t="s">
        <v>3261</v>
      </c>
      <c r="AI156" s="64" t="s">
        <v>3270</v>
      </c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</row>
    <row r="157" spans="1:47" s="41" customFormat="1" ht="43.2" hidden="1" x14ac:dyDescent="0.3">
      <c r="A157" s="26" t="s">
        <v>2903</v>
      </c>
      <c r="B157" s="26">
        <v>0.30000000000000004</v>
      </c>
      <c r="C157" s="26">
        <v>26</v>
      </c>
      <c r="D157" s="26">
        <v>6</v>
      </c>
      <c r="E157" s="26" t="s">
        <v>2923</v>
      </c>
      <c r="F157" s="26" t="s">
        <v>2909</v>
      </c>
      <c r="G157" s="26" t="s">
        <v>15</v>
      </c>
      <c r="H157" s="26" t="str">
        <f t="shared" si="2"/>
        <v>Box26_Temp6 [degC]</v>
      </c>
      <c r="I157" s="31" t="s">
        <v>3924</v>
      </c>
      <c r="J157" s="46" t="s">
        <v>5139</v>
      </c>
      <c r="K157" s="26">
        <v>-10</v>
      </c>
      <c r="L157" s="26">
        <v>50</v>
      </c>
      <c r="M157" s="26" t="s">
        <v>2917</v>
      </c>
      <c r="N157" s="38">
        <v>41459.591377314813</v>
      </c>
      <c r="O157" s="38"/>
      <c r="P157" s="26">
        <v>1</v>
      </c>
      <c r="Q157" s="26" t="s">
        <v>2915</v>
      </c>
      <c r="R157" s="66">
        <v>652213.93826600001</v>
      </c>
      <c r="S157" s="63">
        <v>5772998.9339399999</v>
      </c>
      <c r="T157" s="26" t="s">
        <v>3316</v>
      </c>
      <c r="U157" s="64" t="s">
        <v>3262</v>
      </c>
      <c r="V157" s="64" t="s">
        <v>3263</v>
      </c>
      <c r="W157" s="64" t="s">
        <v>3258</v>
      </c>
      <c r="X157" s="64" t="s">
        <v>5614</v>
      </c>
      <c r="Y157" s="64"/>
      <c r="Z157" s="64"/>
      <c r="AA157" s="26"/>
      <c r="AB157" s="31"/>
      <c r="AC157" s="64" t="s">
        <v>3259</v>
      </c>
      <c r="AD157" s="35" t="s">
        <v>3260</v>
      </c>
      <c r="AE157" s="64" t="s">
        <v>3264</v>
      </c>
      <c r="AF157" s="26"/>
      <c r="AG157" s="64" t="s">
        <v>3264</v>
      </c>
      <c r="AH157" s="64" t="s">
        <v>3261</v>
      </c>
      <c r="AI157" s="64" t="s">
        <v>3270</v>
      </c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</row>
    <row r="158" spans="1:47" s="41" customFormat="1" ht="43.2" hidden="1" x14ac:dyDescent="0.3">
      <c r="A158" s="26" t="s">
        <v>1158</v>
      </c>
      <c r="B158" s="26">
        <v>0.05</v>
      </c>
      <c r="C158" s="26">
        <v>27</v>
      </c>
      <c r="D158" s="26">
        <v>1</v>
      </c>
      <c r="E158" s="26" t="s">
        <v>1159</v>
      </c>
      <c r="F158" s="26" t="s">
        <v>2807</v>
      </c>
      <c r="G158" s="26" t="s">
        <v>15</v>
      </c>
      <c r="H158" s="26" t="str">
        <f t="shared" si="2"/>
        <v>Box27_Temp1 [degC]</v>
      </c>
      <c r="I158" s="31" t="s">
        <v>3964</v>
      </c>
      <c r="J158" s="46" t="s">
        <v>5140</v>
      </c>
      <c r="K158" s="26">
        <v>-25</v>
      </c>
      <c r="L158" s="26">
        <v>50</v>
      </c>
      <c r="M158" s="26" t="s">
        <v>738</v>
      </c>
      <c r="N158" s="38">
        <v>41711.474537037036</v>
      </c>
      <c r="O158" s="38"/>
      <c r="P158" s="26"/>
      <c r="Q158" s="26" t="s">
        <v>739</v>
      </c>
      <c r="R158" s="63">
        <v>652242.08078099997</v>
      </c>
      <c r="S158" s="63">
        <v>5773033.0369499996</v>
      </c>
      <c r="T158" s="26" t="s">
        <v>3316</v>
      </c>
      <c r="U158" s="64" t="s">
        <v>3262</v>
      </c>
      <c r="V158" s="64" t="s">
        <v>3263</v>
      </c>
      <c r="W158" s="64" t="s">
        <v>3258</v>
      </c>
      <c r="X158" s="64" t="s">
        <v>5614</v>
      </c>
      <c r="Y158" s="64"/>
      <c r="Z158" s="64"/>
      <c r="AA158" s="26"/>
      <c r="AB158" s="31"/>
      <c r="AC158" s="64" t="s">
        <v>3259</v>
      </c>
      <c r="AD158" s="35" t="s">
        <v>3260</v>
      </c>
      <c r="AE158" s="64" t="s">
        <v>3264</v>
      </c>
      <c r="AF158" s="26"/>
      <c r="AG158" s="64" t="s">
        <v>3264</v>
      </c>
      <c r="AH158" s="64" t="s">
        <v>3261</v>
      </c>
      <c r="AI158" s="64" t="s">
        <v>3270</v>
      </c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</row>
    <row r="159" spans="1:47" s="41" customFormat="1" ht="43.2" hidden="1" x14ac:dyDescent="0.3">
      <c r="A159" s="26" t="s">
        <v>1160</v>
      </c>
      <c r="B159" s="26">
        <v>0.1</v>
      </c>
      <c r="C159" s="26">
        <v>27</v>
      </c>
      <c r="D159" s="26">
        <v>2</v>
      </c>
      <c r="E159" s="26" t="s">
        <v>1161</v>
      </c>
      <c r="F159" s="26" t="s">
        <v>2808</v>
      </c>
      <c r="G159" s="26" t="s">
        <v>15</v>
      </c>
      <c r="H159" s="26" t="str">
        <f t="shared" si="2"/>
        <v>Box27_Temp2 [degC]</v>
      </c>
      <c r="I159" s="31" t="s">
        <v>3965</v>
      </c>
      <c r="J159" s="46" t="s">
        <v>5140</v>
      </c>
      <c r="K159" s="26">
        <v>-25</v>
      </c>
      <c r="L159" s="26">
        <v>50</v>
      </c>
      <c r="M159" s="26" t="s">
        <v>738</v>
      </c>
      <c r="N159" s="38">
        <v>41711.474537037036</v>
      </c>
      <c r="O159" s="38"/>
      <c r="P159" s="26"/>
      <c r="Q159" s="26" t="s">
        <v>739</v>
      </c>
      <c r="R159" s="63">
        <v>652242.08078099997</v>
      </c>
      <c r="S159" s="63">
        <v>5773033.0369499996</v>
      </c>
      <c r="T159" s="26" t="s">
        <v>3316</v>
      </c>
      <c r="U159" s="64" t="s">
        <v>3262</v>
      </c>
      <c r="V159" s="64" t="s">
        <v>3263</v>
      </c>
      <c r="W159" s="64" t="s">
        <v>3258</v>
      </c>
      <c r="X159" s="64" t="s">
        <v>5614</v>
      </c>
      <c r="Y159" s="64"/>
      <c r="Z159" s="64"/>
      <c r="AA159" s="26"/>
      <c r="AB159" s="31"/>
      <c r="AC159" s="64" t="s">
        <v>3259</v>
      </c>
      <c r="AD159" s="35" t="s">
        <v>3260</v>
      </c>
      <c r="AE159" s="64" t="s">
        <v>3264</v>
      </c>
      <c r="AF159" s="26"/>
      <c r="AG159" s="64" t="s">
        <v>3264</v>
      </c>
      <c r="AH159" s="64" t="s">
        <v>3261</v>
      </c>
      <c r="AI159" s="64" t="s">
        <v>3270</v>
      </c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</row>
    <row r="160" spans="1:47" s="41" customFormat="1" ht="43.2" hidden="1" x14ac:dyDescent="0.3">
      <c r="A160" s="26" t="s">
        <v>1162</v>
      </c>
      <c r="B160" s="26">
        <v>0.2</v>
      </c>
      <c r="C160" s="26">
        <v>27</v>
      </c>
      <c r="D160" s="26">
        <v>3</v>
      </c>
      <c r="E160" s="26" t="s">
        <v>1163</v>
      </c>
      <c r="F160" s="26" t="s">
        <v>2809</v>
      </c>
      <c r="G160" s="26" t="s">
        <v>15</v>
      </c>
      <c r="H160" s="26" t="str">
        <f t="shared" si="2"/>
        <v>Box27_Temp3 [degC]</v>
      </c>
      <c r="I160" s="31" t="s">
        <v>3966</v>
      </c>
      <c r="J160" s="46" t="s">
        <v>5140</v>
      </c>
      <c r="K160" s="26">
        <v>-25</v>
      </c>
      <c r="L160" s="26">
        <v>50</v>
      </c>
      <c r="M160" s="26" t="s">
        <v>738</v>
      </c>
      <c r="N160" s="38">
        <v>41711.474537037036</v>
      </c>
      <c r="O160" s="38"/>
      <c r="P160" s="26"/>
      <c r="Q160" s="26" t="s">
        <v>739</v>
      </c>
      <c r="R160" s="63">
        <v>652242.08078099997</v>
      </c>
      <c r="S160" s="63">
        <v>5773033.0369499996</v>
      </c>
      <c r="T160" s="26" t="s">
        <v>3316</v>
      </c>
      <c r="U160" s="64" t="s">
        <v>3262</v>
      </c>
      <c r="V160" s="64" t="s">
        <v>3263</v>
      </c>
      <c r="W160" s="64" t="s">
        <v>3258</v>
      </c>
      <c r="X160" s="64" t="s">
        <v>5614</v>
      </c>
      <c r="Y160" s="64"/>
      <c r="Z160" s="64"/>
      <c r="AA160" s="26"/>
      <c r="AB160" s="31"/>
      <c r="AC160" s="64" t="s">
        <v>3259</v>
      </c>
      <c r="AD160" s="35" t="s">
        <v>3260</v>
      </c>
      <c r="AE160" s="64" t="s">
        <v>3264</v>
      </c>
      <c r="AF160" s="26"/>
      <c r="AG160" s="64" t="s">
        <v>3264</v>
      </c>
      <c r="AH160" s="64" t="s">
        <v>3261</v>
      </c>
      <c r="AI160" s="64" t="s">
        <v>3270</v>
      </c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</row>
    <row r="161" spans="1:47" s="41" customFormat="1" ht="43.2" hidden="1" x14ac:dyDescent="0.3">
      <c r="A161" s="26" t="s">
        <v>1164</v>
      </c>
      <c r="B161" s="26">
        <v>0.30000000000000004</v>
      </c>
      <c r="C161" s="26">
        <v>27</v>
      </c>
      <c r="D161" s="26">
        <v>4</v>
      </c>
      <c r="E161" s="26" t="s">
        <v>1165</v>
      </c>
      <c r="F161" s="26" t="s">
        <v>2810</v>
      </c>
      <c r="G161" s="26" t="s">
        <v>15</v>
      </c>
      <c r="H161" s="26" t="str">
        <f t="shared" si="2"/>
        <v>Box27_Temp4 [degC]</v>
      </c>
      <c r="I161" s="31" t="s">
        <v>3967</v>
      </c>
      <c r="J161" s="46" t="s">
        <v>5140</v>
      </c>
      <c r="K161" s="26">
        <v>-25</v>
      </c>
      <c r="L161" s="26">
        <v>50</v>
      </c>
      <c r="M161" s="26" t="s">
        <v>738</v>
      </c>
      <c r="N161" s="38">
        <v>41711.474537037036</v>
      </c>
      <c r="O161" s="38"/>
      <c r="P161" s="26"/>
      <c r="Q161" s="26" t="s">
        <v>739</v>
      </c>
      <c r="R161" s="63">
        <v>652242.08078099997</v>
      </c>
      <c r="S161" s="63">
        <v>5773033.0369499996</v>
      </c>
      <c r="T161" s="26" t="s">
        <v>3316</v>
      </c>
      <c r="U161" s="64" t="s">
        <v>3262</v>
      </c>
      <c r="V161" s="64" t="s">
        <v>3263</v>
      </c>
      <c r="W161" s="64" t="s">
        <v>3258</v>
      </c>
      <c r="X161" s="64" t="s">
        <v>5614</v>
      </c>
      <c r="Y161" s="64"/>
      <c r="Z161" s="64"/>
      <c r="AA161" s="26"/>
      <c r="AB161" s="31"/>
      <c r="AC161" s="64" t="s">
        <v>3259</v>
      </c>
      <c r="AD161" s="35" t="s">
        <v>3260</v>
      </c>
      <c r="AE161" s="64" t="s">
        <v>3264</v>
      </c>
      <c r="AF161" s="26"/>
      <c r="AG161" s="64" t="s">
        <v>3264</v>
      </c>
      <c r="AH161" s="64" t="s">
        <v>3261</v>
      </c>
      <c r="AI161" s="64" t="s">
        <v>3270</v>
      </c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</row>
    <row r="162" spans="1:47" s="41" customFormat="1" ht="43.2" hidden="1" x14ac:dyDescent="0.3">
      <c r="A162" s="26" t="s">
        <v>1166</v>
      </c>
      <c r="B162" s="26">
        <v>0.4</v>
      </c>
      <c r="C162" s="26">
        <v>27</v>
      </c>
      <c r="D162" s="26">
        <v>5</v>
      </c>
      <c r="E162" s="26" t="s">
        <v>1167</v>
      </c>
      <c r="F162" s="26" t="s">
        <v>2811</v>
      </c>
      <c r="G162" s="26" t="s">
        <v>15</v>
      </c>
      <c r="H162" s="26" t="str">
        <f t="shared" si="2"/>
        <v>Box27_Temp5 [degC]</v>
      </c>
      <c r="I162" s="31" t="s">
        <v>3968</v>
      </c>
      <c r="J162" s="46" t="s">
        <v>5140</v>
      </c>
      <c r="K162" s="26">
        <v>-15</v>
      </c>
      <c r="L162" s="26">
        <v>50</v>
      </c>
      <c r="M162" s="26" t="s">
        <v>738</v>
      </c>
      <c r="N162" s="38">
        <v>41711.474537037036</v>
      </c>
      <c r="O162" s="38"/>
      <c r="P162" s="26"/>
      <c r="Q162" s="26" t="s">
        <v>739</v>
      </c>
      <c r="R162" s="63">
        <v>652242.08078099997</v>
      </c>
      <c r="S162" s="63">
        <v>5773033.0369499996</v>
      </c>
      <c r="T162" s="26" t="s">
        <v>3316</v>
      </c>
      <c r="U162" s="64" t="s">
        <v>3262</v>
      </c>
      <c r="V162" s="64" t="s">
        <v>3263</v>
      </c>
      <c r="W162" s="64" t="s">
        <v>3258</v>
      </c>
      <c r="X162" s="64" t="s">
        <v>5614</v>
      </c>
      <c r="Y162" s="64"/>
      <c r="Z162" s="64"/>
      <c r="AA162" s="26"/>
      <c r="AB162" s="31"/>
      <c r="AC162" s="64" t="s">
        <v>3259</v>
      </c>
      <c r="AD162" s="35" t="s">
        <v>3260</v>
      </c>
      <c r="AE162" s="64" t="s">
        <v>3264</v>
      </c>
      <c r="AF162" s="26"/>
      <c r="AG162" s="64" t="s">
        <v>3264</v>
      </c>
      <c r="AH162" s="64" t="s">
        <v>3261</v>
      </c>
      <c r="AI162" s="64" t="s">
        <v>3270</v>
      </c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</row>
    <row r="163" spans="1:47" s="41" customFormat="1" ht="43.2" hidden="1" x14ac:dyDescent="0.3">
      <c r="A163" s="26" t="s">
        <v>1168</v>
      </c>
      <c r="B163" s="26">
        <v>0.5</v>
      </c>
      <c r="C163" s="26">
        <v>27</v>
      </c>
      <c r="D163" s="26">
        <v>6</v>
      </c>
      <c r="E163" s="26" t="s">
        <v>1169</v>
      </c>
      <c r="F163" s="26" t="s">
        <v>2812</v>
      </c>
      <c r="G163" s="26" t="s">
        <v>15</v>
      </c>
      <c r="H163" s="26" t="str">
        <f t="shared" si="2"/>
        <v>Box27_Temp6 [degC]</v>
      </c>
      <c r="I163" s="31" t="s">
        <v>3969</v>
      </c>
      <c r="J163" s="46" t="s">
        <v>5140</v>
      </c>
      <c r="K163" s="26">
        <v>-10</v>
      </c>
      <c r="L163" s="26">
        <v>50</v>
      </c>
      <c r="M163" s="26" t="s">
        <v>738</v>
      </c>
      <c r="N163" s="38">
        <v>41711.474537037036</v>
      </c>
      <c r="O163" s="38"/>
      <c r="P163" s="26"/>
      <c r="Q163" s="26" t="s">
        <v>739</v>
      </c>
      <c r="R163" s="63">
        <v>652242.08078099997</v>
      </c>
      <c r="S163" s="63">
        <v>5773033.0369499996</v>
      </c>
      <c r="T163" s="26" t="s">
        <v>3316</v>
      </c>
      <c r="U163" s="64" t="s">
        <v>3262</v>
      </c>
      <c r="V163" s="64" t="s">
        <v>3263</v>
      </c>
      <c r="W163" s="64" t="s">
        <v>3258</v>
      </c>
      <c r="X163" s="64" t="s">
        <v>5614</v>
      </c>
      <c r="Y163" s="64"/>
      <c r="Z163" s="64"/>
      <c r="AA163" s="26"/>
      <c r="AB163" s="31"/>
      <c r="AC163" s="64" t="s">
        <v>3259</v>
      </c>
      <c r="AD163" s="35" t="s">
        <v>3260</v>
      </c>
      <c r="AE163" s="64" t="s">
        <v>3264</v>
      </c>
      <c r="AF163" s="26"/>
      <c r="AG163" s="64" t="s">
        <v>3264</v>
      </c>
      <c r="AH163" s="64" t="s">
        <v>3261</v>
      </c>
      <c r="AI163" s="64" t="s">
        <v>3270</v>
      </c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</row>
    <row r="164" spans="1:47" s="41" customFormat="1" ht="43.2" hidden="1" x14ac:dyDescent="0.3">
      <c r="A164" s="26" t="s">
        <v>1170</v>
      </c>
      <c r="B164" s="26">
        <v>0.05</v>
      </c>
      <c r="C164" s="26">
        <v>28</v>
      </c>
      <c r="D164" s="26">
        <v>1</v>
      </c>
      <c r="E164" s="26" t="s">
        <v>1171</v>
      </c>
      <c r="F164" s="26" t="s">
        <v>2813</v>
      </c>
      <c r="G164" s="26" t="s">
        <v>15</v>
      </c>
      <c r="H164" s="26" t="str">
        <f t="shared" si="2"/>
        <v>Box28_Temp1 [degC]</v>
      </c>
      <c r="I164" s="31" t="s">
        <v>3978</v>
      </c>
      <c r="J164" s="46" t="s">
        <v>5141</v>
      </c>
      <c r="K164" s="26">
        <v>-25</v>
      </c>
      <c r="L164" s="26">
        <v>50</v>
      </c>
      <c r="M164" s="26" t="s">
        <v>751</v>
      </c>
      <c r="N164" s="38">
        <v>41704.611817129633</v>
      </c>
      <c r="O164" s="38"/>
      <c r="P164" s="26"/>
      <c r="Q164" s="26" t="s">
        <v>752</v>
      </c>
      <c r="R164" s="63">
        <v>652195.87657299999</v>
      </c>
      <c r="S164" s="63">
        <v>5772995.24376</v>
      </c>
      <c r="T164" s="26" t="s">
        <v>3316</v>
      </c>
      <c r="U164" s="64" t="s">
        <v>3262</v>
      </c>
      <c r="V164" s="64" t="s">
        <v>3263</v>
      </c>
      <c r="W164" s="64" t="s">
        <v>3258</v>
      </c>
      <c r="X164" s="64" t="s">
        <v>5614</v>
      </c>
      <c r="Y164" s="64"/>
      <c r="Z164" s="64"/>
      <c r="AA164" s="26"/>
      <c r="AB164" s="31"/>
      <c r="AC164" s="64" t="s">
        <v>3259</v>
      </c>
      <c r="AD164" s="35" t="s">
        <v>3260</v>
      </c>
      <c r="AE164" s="64" t="s">
        <v>3264</v>
      </c>
      <c r="AF164" s="26"/>
      <c r="AG164" s="64" t="s">
        <v>3264</v>
      </c>
      <c r="AH164" s="64" t="s">
        <v>3261</v>
      </c>
      <c r="AI164" s="64" t="s">
        <v>3270</v>
      </c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</row>
    <row r="165" spans="1:47" s="41" customFormat="1" ht="43.2" hidden="1" x14ac:dyDescent="0.3">
      <c r="A165" s="26" t="s">
        <v>1172</v>
      </c>
      <c r="B165" s="26">
        <v>0.1</v>
      </c>
      <c r="C165" s="26">
        <v>28</v>
      </c>
      <c r="D165" s="26">
        <v>2</v>
      </c>
      <c r="E165" s="26" t="s">
        <v>1173</v>
      </c>
      <c r="F165" s="26" t="s">
        <v>2814</v>
      </c>
      <c r="G165" s="26" t="s">
        <v>15</v>
      </c>
      <c r="H165" s="26" t="str">
        <f t="shared" si="2"/>
        <v>Box28_Temp2 [degC]</v>
      </c>
      <c r="I165" s="31" t="s">
        <v>3979</v>
      </c>
      <c r="J165" s="46" t="s">
        <v>5141</v>
      </c>
      <c r="K165" s="26">
        <v>-25</v>
      </c>
      <c r="L165" s="26">
        <v>50</v>
      </c>
      <c r="M165" s="26" t="s">
        <v>751</v>
      </c>
      <c r="N165" s="38">
        <v>41704.611817129633</v>
      </c>
      <c r="O165" s="38"/>
      <c r="P165" s="26"/>
      <c r="Q165" s="26" t="s">
        <v>752</v>
      </c>
      <c r="R165" s="63">
        <v>652195.87657299999</v>
      </c>
      <c r="S165" s="63">
        <v>5772995.24376</v>
      </c>
      <c r="T165" s="26" t="s">
        <v>3316</v>
      </c>
      <c r="U165" s="64" t="s">
        <v>3262</v>
      </c>
      <c r="V165" s="64" t="s">
        <v>3263</v>
      </c>
      <c r="W165" s="64" t="s">
        <v>3258</v>
      </c>
      <c r="X165" s="64" t="s">
        <v>5614</v>
      </c>
      <c r="Y165" s="64"/>
      <c r="Z165" s="64"/>
      <c r="AA165" s="26"/>
      <c r="AB165" s="31"/>
      <c r="AC165" s="64" t="s">
        <v>3259</v>
      </c>
      <c r="AD165" s="35" t="s">
        <v>3260</v>
      </c>
      <c r="AE165" s="64" t="s">
        <v>3264</v>
      </c>
      <c r="AF165" s="26"/>
      <c r="AG165" s="64" t="s">
        <v>3264</v>
      </c>
      <c r="AH165" s="64" t="s">
        <v>3261</v>
      </c>
      <c r="AI165" s="64" t="s">
        <v>3270</v>
      </c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</row>
    <row r="166" spans="1:47" s="41" customFormat="1" ht="43.2" hidden="1" x14ac:dyDescent="0.3">
      <c r="A166" s="26" t="s">
        <v>1174</v>
      </c>
      <c r="B166" s="26">
        <v>0.2</v>
      </c>
      <c r="C166" s="26">
        <v>28</v>
      </c>
      <c r="D166" s="26">
        <v>3</v>
      </c>
      <c r="E166" s="26" t="s">
        <v>1175</v>
      </c>
      <c r="F166" s="26" t="s">
        <v>2815</v>
      </c>
      <c r="G166" s="26" t="s">
        <v>15</v>
      </c>
      <c r="H166" s="26" t="str">
        <f t="shared" ref="H166:H231" si="3">CONCATENATE(F166," [",G166,"]")</f>
        <v>Box28_Temp3 [degC]</v>
      </c>
      <c r="I166" s="31" t="s">
        <v>3980</v>
      </c>
      <c r="J166" s="46" t="s">
        <v>5141</v>
      </c>
      <c r="K166" s="26">
        <v>-25</v>
      </c>
      <c r="L166" s="26">
        <v>50</v>
      </c>
      <c r="M166" s="26" t="s">
        <v>751</v>
      </c>
      <c r="N166" s="38">
        <v>41704.611817129633</v>
      </c>
      <c r="O166" s="38"/>
      <c r="P166" s="26"/>
      <c r="Q166" s="26" t="s">
        <v>755</v>
      </c>
      <c r="R166" s="63">
        <v>652195.87657299999</v>
      </c>
      <c r="S166" s="63">
        <v>5772995.24376</v>
      </c>
      <c r="T166" s="26" t="s">
        <v>3316</v>
      </c>
      <c r="U166" s="64" t="s">
        <v>3262</v>
      </c>
      <c r="V166" s="64" t="s">
        <v>3263</v>
      </c>
      <c r="W166" s="64" t="s">
        <v>3258</v>
      </c>
      <c r="X166" s="64" t="s">
        <v>5614</v>
      </c>
      <c r="Y166" s="64"/>
      <c r="Z166" s="64"/>
      <c r="AA166" s="26"/>
      <c r="AB166" s="31"/>
      <c r="AC166" s="64" t="s">
        <v>3259</v>
      </c>
      <c r="AD166" s="35" t="s">
        <v>3260</v>
      </c>
      <c r="AE166" s="64" t="s">
        <v>3264</v>
      </c>
      <c r="AF166" s="26"/>
      <c r="AG166" s="64" t="s">
        <v>3264</v>
      </c>
      <c r="AH166" s="64" t="s">
        <v>3261</v>
      </c>
      <c r="AI166" s="64" t="s">
        <v>3270</v>
      </c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</row>
    <row r="167" spans="1:47" s="41" customFormat="1" ht="43.2" hidden="1" x14ac:dyDescent="0.3">
      <c r="A167" s="26" t="s">
        <v>1176</v>
      </c>
      <c r="B167" s="26">
        <v>0.30000000000000004</v>
      </c>
      <c r="C167" s="26">
        <v>28</v>
      </c>
      <c r="D167" s="26">
        <v>4</v>
      </c>
      <c r="E167" s="26" t="s">
        <v>1177</v>
      </c>
      <c r="F167" s="26" t="s">
        <v>2816</v>
      </c>
      <c r="G167" s="26" t="s">
        <v>15</v>
      </c>
      <c r="H167" s="26" t="str">
        <f t="shared" si="3"/>
        <v>Box28_Temp4 [degC]</v>
      </c>
      <c r="I167" s="31" t="s">
        <v>3981</v>
      </c>
      <c r="J167" s="46" t="s">
        <v>5141</v>
      </c>
      <c r="K167" s="26">
        <v>-25</v>
      </c>
      <c r="L167" s="26">
        <v>50</v>
      </c>
      <c r="M167" s="26" t="s">
        <v>751</v>
      </c>
      <c r="N167" s="38">
        <v>41704.611817129633</v>
      </c>
      <c r="O167" s="38"/>
      <c r="P167" s="26"/>
      <c r="Q167" s="26" t="s">
        <v>752</v>
      </c>
      <c r="R167" s="63">
        <v>652195.87657299999</v>
      </c>
      <c r="S167" s="63">
        <v>5772995.24376</v>
      </c>
      <c r="T167" s="26" t="s">
        <v>3316</v>
      </c>
      <c r="U167" s="64" t="s">
        <v>3262</v>
      </c>
      <c r="V167" s="64" t="s">
        <v>3263</v>
      </c>
      <c r="W167" s="64" t="s">
        <v>3258</v>
      </c>
      <c r="X167" s="64" t="s">
        <v>5614</v>
      </c>
      <c r="Y167" s="64"/>
      <c r="Z167" s="64"/>
      <c r="AA167" s="26"/>
      <c r="AB167" s="31"/>
      <c r="AC167" s="64" t="s">
        <v>3259</v>
      </c>
      <c r="AD167" s="35" t="s">
        <v>3260</v>
      </c>
      <c r="AE167" s="64" t="s">
        <v>3264</v>
      </c>
      <c r="AF167" s="26"/>
      <c r="AG167" s="64" t="s">
        <v>3264</v>
      </c>
      <c r="AH167" s="64" t="s">
        <v>3261</v>
      </c>
      <c r="AI167" s="64" t="s">
        <v>3270</v>
      </c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</row>
    <row r="168" spans="1:47" s="41" customFormat="1" ht="43.2" hidden="1" x14ac:dyDescent="0.3">
      <c r="A168" s="26" t="s">
        <v>1178</v>
      </c>
      <c r="B168" s="26">
        <v>0.4</v>
      </c>
      <c r="C168" s="26">
        <v>28</v>
      </c>
      <c r="D168" s="26">
        <v>5</v>
      </c>
      <c r="E168" s="26" t="s">
        <v>1179</v>
      </c>
      <c r="F168" s="26" t="s">
        <v>2817</v>
      </c>
      <c r="G168" s="26" t="s">
        <v>15</v>
      </c>
      <c r="H168" s="26" t="str">
        <f t="shared" si="3"/>
        <v>Box28_Temp5 [degC]</v>
      </c>
      <c r="I168" s="31" t="s">
        <v>3982</v>
      </c>
      <c r="J168" s="46" t="s">
        <v>5141</v>
      </c>
      <c r="K168" s="26">
        <v>-15</v>
      </c>
      <c r="L168" s="26">
        <v>50</v>
      </c>
      <c r="M168" s="26" t="s">
        <v>751</v>
      </c>
      <c r="N168" s="38">
        <v>41704.611817129633</v>
      </c>
      <c r="O168" s="38">
        <v>42089.157951388886</v>
      </c>
      <c r="P168" s="26"/>
      <c r="Q168" s="26" t="s">
        <v>752</v>
      </c>
      <c r="R168" s="63">
        <v>652195.87657299999</v>
      </c>
      <c r="S168" s="63">
        <v>5772995.24376</v>
      </c>
      <c r="T168" s="26" t="s">
        <v>3316</v>
      </c>
      <c r="U168" s="64" t="s">
        <v>3262</v>
      </c>
      <c r="V168" s="64" t="s">
        <v>3263</v>
      </c>
      <c r="W168" s="64" t="s">
        <v>3258</v>
      </c>
      <c r="X168" s="64" t="s">
        <v>5614</v>
      </c>
      <c r="Y168" s="64"/>
      <c r="Z168" s="64"/>
      <c r="AA168" s="26"/>
      <c r="AB168" s="31"/>
      <c r="AC168" s="64" t="s">
        <v>3259</v>
      </c>
      <c r="AD168" s="35" t="s">
        <v>3260</v>
      </c>
      <c r="AE168" s="64" t="s">
        <v>3264</v>
      </c>
      <c r="AF168" s="26"/>
      <c r="AG168" s="64" t="s">
        <v>3264</v>
      </c>
      <c r="AH168" s="64" t="s">
        <v>3261</v>
      </c>
      <c r="AI168" s="64" t="s">
        <v>3270</v>
      </c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</row>
    <row r="169" spans="1:47" s="41" customFormat="1" ht="43.2" hidden="1" x14ac:dyDescent="0.3">
      <c r="A169" s="26" t="s">
        <v>1180</v>
      </c>
      <c r="B169" s="26">
        <v>0.5</v>
      </c>
      <c r="C169" s="26">
        <v>28</v>
      </c>
      <c r="D169" s="26">
        <v>6</v>
      </c>
      <c r="E169" s="26" t="s">
        <v>1181</v>
      </c>
      <c r="F169" s="26" t="s">
        <v>2818</v>
      </c>
      <c r="G169" s="26" t="s">
        <v>15</v>
      </c>
      <c r="H169" s="26" t="str">
        <f t="shared" si="3"/>
        <v>Box28_Temp6 [degC]</v>
      </c>
      <c r="I169" s="31" t="s">
        <v>3984</v>
      </c>
      <c r="J169" s="46" t="s">
        <v>5141</v>
      </c>
      <c r="K169" s="26">
        <v>-10</v>
      </c>
      <c r="L169" s="26">
        <v>50</v>
      </c>
      <c r="M169" s="26" t="s">
        <v>751</v>
      </c>
      <c r="N169" s="38">
        <v>41704.611817129633</v>
      </c>
      <c r="O169" s="38">
        <v>42089.157951388886</v>
      </c>
      <c r="P169" s="26"/>
      <c r="Q169" s="26" t="s">
        <v>3729</v>
      </c>
      <c r="R169" s="63">
        <v>652195.87657299999</v>
      </c>
      <c r="S169" s="63">
        <v>5772995.24376</v>
      </c>
      <c r="T169" s="26" t="s">
        <v>3316</v>
      </c>
      <c r="U169" s="64" t="s">
        <v>3262</v>
      </c>
      <c r="V169" s="64" t="s">
        <v>3263</v>
      </c>
      <c r="W169" s="64" t="s">
        <v>3258</v>
      </c>
      <c r="X169" s="64" t="s">
        <v>5614</v>
      </c>
      <c r="Y169" s="64"/>
      <c r="Z169" s="64"/>
      <c r="AA169" s="26"/>
      <c r="AB169" s="31"/>
      <c r="AC169" s="64" t="s">
        <v>3259</v>
      </c>
      <c r="AD169" s="35" t="s">
        <v>3260</v>
      </c>
      <c r="AE169" s="64" t="s">
        <v>3264</v>
      </c>
      <c r="AF169" s="26"/>
      <c r="AG169" s="64" t="s">
        <v>3264</v>
      </c>
      <c r="AH169" s="64" t="s">
        <v>3261</v>
      </c>
      <c r="AI169" s="64" t="s">
        <v>3270</v>
      </c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</row>
    <row r="170" spans="1:47" s="41" customFormat="1" ht="43.2" hidden="1" x14ac:dyDescent="0.3">
      <c r="A170" s="26" t="s">
        <v>3733</v>
      </c>
      <c r="B170" s="26">
        <v>0.5</v>
      </c>
      <c r="C170" s="26">
        <v>28</v>
      </c>
      <c r="D170" s="26">
        <v>5</v>
      </c>
      <c r="E170" s="26" t="s">
        <v>3734</v>
      </c>
      <c r="F170" s="26" t="s">
        <v>2817</v>
      </c>
      <c r="G170" s="26" t="s">
        <v>15</v>
      </c>
      <c r="H170" s="26" t="str">
        <f t="shared" ref="H170:H171" si="4">CONCATENATE(F170," [",G170,"]")</f>
        <v>Box28_Temp5 [degC]</v>
      </c>
      <c r="I170" s="31" t="s">
        <v>3983</v>
      </c>
      <c r="J170" s="46" t="s">
        <v>5141</v>
      </c>
      <c r="K170" s="26">
        <v>-10</v>
      </c>
      <c r="L170" s="26">
        <v>50</v>
      </c>
      <c r="M170" s="26" t="s">
        <v>751</v>
      </c>
      <c r="N170" s="38">
        <v>42131.564733796295</v>
      </c>
      <c r="O170" s="38"/>
      <c r="P170" s="26"/>
      <c r="Q170" s="26" t="s">
        <v>3729</v>
      </c>
      <c r="R170" s="63">
        <v>652195.87657299999</v>
      </c>
      <c r="S170" s="63">
        <v>5772995.24376</v>
      </c>
      <c r="T170" s="26" t="s">
        <v>3316</v>
      </c>
      <c r="U170" s="64" t="s">
        <v>3262</v>
      </c>
      <c r="V170" s="64" t="s">
        <v>3263</v>
      </c>
      <c r="W170" s="64" t="s">
        <v>3258</v>
      </c>
      <c r="X170" s="64" t="s">
        <v>5614</v>
      </c>
      <c r="Y170" s="64"/>
      <c r="Z170" s="64"/>
      <c r="AA170" s="26"/>
      <c r="AB170" s="31"/>
      <c r="AC170" s="64" t="s">
        <v>3259</v>
      </c>
      <c r="AD170" s="35" t="s">
        <v>3260</v>
      </c>
      <c r="AE170" s="64" t="s">
        <v>3264</v>
      </c>
      <c r="AF170" s="26"/>
      <c r="AG170" s="64" t="s">
        <v>3264</v>
      </c>
      <c r="AH170" s="64" t="s">
        <v>3261</v>
      </c>
      <c r="AI170" s="64" t="s">
        <v>3270</v>
      </c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</row>
    <row r="171" spans="1:47" s="41" customFormat="1" ht="43.2" hidden="1" x14ac:dyDescent="0.3">
      <c r="A171" s="26" t="s">
        <v>3735</v>
      </c>
      <c r="B171" s="26">
        <v>0.4</v>
      </c>
      <c r="C171" s="26">
        <v>28</v>
      </c>
      <c r="D171" s="26">
        <v>6</v>
      </c>
      <c r="E171" s="26" t="s">
        <v>3736</v>
      </c>
      <c r="F171" s="26" t="s">
        <v>2818</v>
      </c>
      <c r="G171" s="26" t="s">
        <v>15</v>
      </c>
      <c r="H171" s="26" t="str">
        <f t="shared" si="4"/>
        <v>Box28_Temp6 [degC]</v>
      </c>
      <c r="I171" s="31" t="s">
        <v>3985</v>
      </c>
      <c r="J171" s="46" t="s">
        <v>5141</v>
      </c>
      <c r="K171" s="26">
        <v>-15</v>
      </c>
      <c r="L171" s="26">
        <v>50</v>
      </c>
      <c r="M171" s="26" t="s">
        <v>751</v>
      </c>
      <c r="N171" s="38">
        <v>42131.564733796295</v>
      </c>
      <c r="O171" s="38"/>
      <c r="P171" s="26"/>
      <c r="Q171" s="26" t="s">
        <v>3729</v>
      </c>
      <c r="R171" s="63">
        <v>652195.87657299999</v>
      </c>
      <c r="S171" s="63">
        <v>5772995.24376</v>
      </c>
      <c r="T171" s="26" t="s">
        <v>3316</v>
      </c>
      <c r="U171" s="64" t="s">
        <v>3262</v>
      </c>
      <c r="V171" s="64" t="s">
        <v>3263</v>
      </c>
      <c r="W171" s="64" t="s">
        <v>3258</v>
      </c>
      <c r="X171" s="64" t="s">
        <v>5614</v>
      </c>
      <c r="Y171" s="64"/>
      <c r="Z171" s="64"/>
      <c r="AA171" s="26"/>
      <c r="AB171" s="31"/>
      <c r="AC171" s="64" t="s">
        <v>3259</v>
      </c>
      <c r="AD171" s="35" t="s">
        <v>3260</v>
      </c>
      <c r="AE171" s="64" t="s">
        <v>3264</v>
      </c>
      <c r="AF171" s="26"/>
      <c r="AG171" s="64" t="s">
        <v>3264</v>
      </c>
      <c r="AH171" s="64" t="s">
        <v>3261</v>
      </c>
      <c r="AI171" s="64" t="s">
        <v>3270</v>
      </c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</row>
    <row r="172" spans="1:47" s="41" customFormat="1" ht="43.2" hidden="1" x14ac:dyDescent="0.3">
      <c r="A172" s="26" t="s">
        <v>1182</v>
      </c>
      <c r="B172" s="26">
        <v>0.1</v>
      </c>
      <c r="C172" s="26">
        <v>29</v>
      </c>
      <c r="D172" s="26">
        <v>1</v>
      </c>
      <c r="E172" s="26" t="s">
        <v>1183</v>
      </c>
      <c r="F172" s="26" t="s">
        <v>2819</v>
      </c>
      <c r="G172" s="26" t="s">
        <v>15</v>
      </c>
      <c r="H172" s="26" t="str">
        <f t="shared" si="3"/>
        <v>Box29_Temp1 [degC]</v>
      </c>
      <c r="I172" s="31" t="s">
        <v>3992</v>
      </c>
      <c r="J172" s="46" t="s">
        <v>5142</v>
      </c>
      <c r="K172" s="26">
        <v>-25</v>
      </c>
      <c r="L172" s="26">
        <v>50</v>
      </c>
      <c r="M172" s="26" t="s">
        <v>760</v>
      </c>
      <c r="N172" s="38">
        <v>41620.534120370372</v>
      </c>
      <c r="O172" s="38"/>
      <c r="P172" s="26"/>
      <c r="Q172" s="26" t="s">
        <v>761</v>
      </c>
      <c r="R172" s="63">
        <v>652203.74230100005</v>
      </c>
      <c r="S172" s="63">
        <v>5772982.1432699999</v>
      </c>
      <c r="T172" s="26" t="s">
        <v>3316</v>
      </c>
      <c r="U172" s="64" t="s">
        <v>3262</v>
      </c>
      <c r="V172" s="64" t="s">
        <v>3263</v>
      </c>
      <c r="W172" s="64" t="s">
        <v>3258</v>
      </c>
      <c r="X172" s="64" t="s">
        <v>5614</v>
      </c>
      <c r="Y172" s="64"/>
      <c r="Z172" s="64"/>
      <c r="AA172" s="26"/>
      <c r="AB172" s="31"/>
      <c r="AC172" s="64" t="s">
        <v>3259</v>
      </c>
      <c r="AD172" s="35" t="s">
        <v>3260</v>
      </c>
      <c r="AE172" s="64" t="s">
        <v>3264</v>
      </c>
      <c r="AF172" s="26"/>
      <c r="AG172" s="64" t="s">
        <v>3264</v>
      </c>
      <c r="AH172" s="64" t="s">
        <v>3261</v>
      </c>
      <c r="AI172" s="64" t="s">
        <v>3270</v>
      </c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</row>
    <row r="173" spans="1:47" s="41" customFormat="1" ht="43.2" hidden="1" x14ac:dyDescent="0.3">
      <c r="A173" s="26" t="s">
        <v>1184</v>
      </c>
      <c r="B173" s="26">
        <v>0.2</v>
      </c>
      <c r="C173" s="26">
        <v>29</v>
      </c>
      <c r="D173" s="26">
        <v>2</v>
      </c>
      <c r="E173" s="26" t="s">
        <v>1185</v>
      </c>
      <c r="F173" s="26" t="s">
        <v>2820</v>
      </c>
      <c r="G173" s="26" t="s">
        <v>15</v>
      </c>
      <c r="H173" s="26" t="str">
        <f t="shared" si="3"/>
        <v>Box29_Temp2 [degC]</v>
      </c>
      <c r="I173" s="31" t="s">
        <v>3993</v>
      </c>
      <c r="J173" s="46" t="s">
        <v>5142</v>
      </c>
      <c r="K173" s="26">
        <v>-25</v>
      </c>
      <c r="L173" s="26">
        <v>50</v>
      </c>
      <c r="M173" s="26" t="s">
        <v>760</v>
      </c>
      <c r="N173" s="38">
        <v>41620.534120370372</v>
      </c>
      <c r="O173" s="38"/>
      <c r="P173" s="26"/>
      <c r="Q173" s="26" t="s">
        <v>761</v>
      </c>
      <c r="R173" s="63">
        <v>652203.74230100005</v>
      </c>
      <c r="S173" s="63">
        <v>5772982.1432699999</v>
      </c>
      <c r="T173" s="26" t="s">
        <v>3316</v>
      </c>
      <c r="U173" s="64" t="s">
        <v>3262</v>
      </c>
      <c r="V173" s="64" t="s">
        <v>3263</v>
      </c>
      <c r="W173" s="64" t="s">
        <v>3258</v>
      </c>
      <c r="X173" s="64" t="s">
        <v>5614</v>
      </c>
      <c r="Y173" s="64"/>
      <c r="Z173" s="64"/>
      <c r="AA173" s="26"/>
      <c r="AB173" s="31"/>
      <c r="AC173" s="64" t="s">
        <v>3259</v>
      </c>
      <c r="AD173" s="35" t="s">
        <v>3260</v>
      </c>
      <c r="AE173" s="64" t="s">
        <v>3264</v>
      </c>
      <c r="AF173" s="26"/>
      <c r="AG173" s="64" t="s">
        <v>3264</v>
      </c>
      <c r="AH173" s="64" t="s">
        <v>3261</v>
      </c>
      <c r="AI173" s="64" t="s">
        <v>3270</v>
      </c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</row>
    <row r="174" spans="1:47" s="41" customFormat="1" ht="43.2" hidden="1" x14ac:dyDescent="0.3">
      <c r="A174" s="26" t="s">
        <v>1186</v>
      </c>
      <c r="B174" s="26">
        <v>0.30000000000000004</v>
      </c>
      <c r="C174" s="26">
        <v>29</v>
      </c>
      <c r="D174" s="26">
        <v>3</v>
      </c>
      <c r="E174" s="26" t="s">
        <v>1187</v>
      </c>
      <c r="F174" s="26" t="s">
        <v>2821</v>
      </c>
      <c r="G174" s="26" t="s">
        <v>15</v>
      </c>
      <c r="H174" s="26" t="str">
        <f t="shared" si="3"/>
        <v>Box29_Temp3 [degC]</v>
      </c>
      <c r="I174" s="31" t="s">
        <v>3994</v>
      </c>
      <c r="J174" s="46" t="s">
        <v>5142</v>
      </c>
      <c r="K174" s="26">
        <v>-25</v>
      </c>
      <c r="L174" s="26">
        <v>50</v>
      </c>
      <c r="M174" s="26" t="s">
        <v>760</v>
      </c>
      <c r="N174" s="38">
        <v>41620.534120370372</v>
      </c>
      <c r="O174" s="38"/>
      <c r="P174" s="26"/>
      <c r="Q174" s="26" t="s">
        <v>761</v>
      </c>
      <c r="R174" s="63">
        <v>652203.74230100005</v>
      </c>
      <c r="S174" s="63">
        <v>5772982.1432699999</v>
      </c>
      <c r="T174" s="26" t="s">
        <v>3316</v>
      </c>
      <c r="U174" s="64" t="s">
        <v>3262</v>
      </c>
      <c r="V174" s="64" t="s">
        <v>3263</v>
      </c>
      <c r="W174" s="64" t="s">
        <v>3258</v>
      </c>
      <c r="X174" s="64" t="s">
        <v>5614</v>
      </c>
      <c r="Y174" s="64"/>
      <c r="Z174" s="64"/>
      <c r="AA174" s="26"/>
      <c r="AB174" s="31"/>
      <c r="AC174" s="64" t="s">
        <v>3259</v>
      </c>
      <c r="AD174" s="35" t="s">
        <v>3260</v>
      </c>
      <c r="AE174" s="64" t="s">
        <v>3264</v>
      </c>
      <c r="AF174" s="26"/>
      <c r="AG174" s="64" t="s">
        <v>3264</v>
      </c>
      <c r="AH174" s="64" t="s">
        <v>3261</v>
      </c>
      <c r="AI174" s="64" t="s">
        <v>3270</v>
      </c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</row>
    <row r="175" spans="1:47" s="41" customFormat="1" ht="43.2" hidden="1" x14ac:dyDescent="0.3">
      <c r="A175" s="26" t="s">
        <v>1188</v>
      </c>
      <c r="B175" s="26">
        <v>0.4</v>
      </c>
      <c r="C175" s="26">
        <v>29</v>
      </c>
      <c r="D175" s="26">
        <v>4</v>
      </c>
      <c r="E175" s="26" t="s">
        <v>1189</v>
      </c>
      <c r="F175" s="26" t="s">
        <v>2822</v>
      </c>
      <c r="G175" s="26" t="s">
        <v>15</v>
      </c>
      <c r="H175" s="26" t="str">
        <f t="shared" si="3"/>
        <v>Box29_Temp4 [degC]</v>
      </c>
      <c r="I175" s="31" t="s">
        <v>3995</v>
      </c>
      <c r="J175" s="46" t="s">
        <v>5142</v>
      </c>
      <c r="K175" s="26">
        <v>-15</v>
      </c>
      <c r="L175" s="26">
        <v>50</v>
      </c>
      <c r="M175" s="26" t="s">
        <v>760</v>
      </c>
      <c r="N175" s="38">
        <v>41620.534120370372</v>
      </c>
      <c r="O175" s="38"/>
      <c r="P175" s="26"/>
      <c r="Q175" s="26" t="s">
        <v>761</v>
      </c>
      <c r="R175" s="63">
        <v>652203.74230100005</v>
      </c>
      <c r="S175" s="63">
        <v>5772982.1432699999</v>
      </c>
      <c r="T175" s="26" t="s">
        <v>3316</v>
      </c>
      <c r="U175" s="64" t="s">
        <v>3262</v>
      </c>
      <c r="V175" s="64" t="s">
        <v>3263</v>
      </c>
      <c r="W175" s="64" t="s">
        <v>3258</v>
      </c>
      <c r="X175" s="64" t="s">
        <v>5614</v>
      </c>
      <c r="Y175" s="64"/>
      <c r="Z175" s="64"/>
      <c r="AA175" s="26"/>
      <c r="AB175" s="31"/>
      <c r="AC175" s="64" t="s">
        <v>3259</v>
      </c>
      <c r="AD175" s="35" t="s">
        <v>3260</v>
      </c>
      <c r="AE175" s="64" t="s">
        <v>3264</v>
      </c>
      <c r="AF175" s="26"/>
      <c r="AG175" s="64" t="s">
        <v>3264</v>
      </c>
      <c r="AH175" s="64" t="s">
        <v>3261</v>
      </c>
      <c r="AI175" s="64" t="s">
        <v>3270</v>
      </c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</row>
    <row r="176" spans="1:47" s="41" customFormat="1" ht="43.2" hidden="1" x14ac:dyDescent="0.3">
      <c r="A176" s="26" t="s">
        <v>1190</v>
      </c>
      <c r="B176" s="26">
        <v>0.5</v>
      </c>
      <c r="C176" s="26">
        <v>29</v>
      </c>
      <c r="D176" s="26">
        <v>5</v>
      </c>
      <c r="E176" s="26" t="s">
        <v>1191</v>
      </c>
      <c r="F176" s="26" t="s">
        <v>2823</v>
      </c>
      <c r="G176" s="26" t="s">
        <v>15</v>
      </c>
      <c r="H176" s="26" t="str">
        <f t="shared" si="3"/>
        <v>Box29_Temp5 [degC]</v>
      </c>
      <c r="I176" s="31" t="s">
        <v>3996</v>
      </c>
      <c r="J176" s="46" t="s">
        <v>5142</v>
      </c>
      <c r="K176" s="26">
        <v>-10</v>
      </c>
      <c r="L176" s="26">
        <v>50</v>
      </c>
      <c r="M176" s="26" t="s">
        <v>760</v>
      </c>
      <c r="N176" s="38">
        <v>41620.534120370372</v>
      </c>
      <c r="O176" s="38"/>
      <c r="P176" s="26"/>
      <c r="Q176" s="26" t="s">
        <v>761</v>
      </c>
      <c r="R176" s="63">
        <v>652203.74230100005</v>
      </c>
      <c r="S176" s="63">
        <v>5772982.1432699999</v>
      </c>
      <c r="T176" s="26" t="s">
        <v>3316</v>
      </c>
      <c r="U176" s="64" t="s">
        <v>3262</v>
      </c>
      <c r="V176" s="64" t="s">
        <v>3263</v>
      </c>
      <c r="W176" s="64" t="s">
        <v>3258</v>
      </c>
      <c r="X176" s="64" t="s">
        <v>5614</v>
      </c>
      <c r="Y176" s="64"/>
      <c r="Z176" s="64"/>
      <c r="AA176" s="26"/>
      <c r="AB176" s="31"/>
      <c r="AC176" s="64" t="s">
        <v>3259</v>
      </c>
      <c r="AD176" s="35" t="s">
        <v>3260</v>
      </c>
      <c r="AE176" s="64" t="s">
        <v>3264</v>
      </c>
      <c r="AF176" s="26"/>
      <c r="AG176" s="64" t="s">
        <v>3264</v>
      </c>
      <c r="AH176" s="64" t="s">
        <v>3261</v>
      </c>
      <c r="AI176" s="64" t="s">
        <v>3270</v>
      </c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</row>
    <row r="177" spans="1:47" s="41" customFormat="1" ht="43.2" hidden="1" x14ac:dyDescent="0.3">
      <c r="A177" s="26" t="s">
        <v>1192</v>
      </c>
      <c r="B177" s="26">
        <v>0.60000000000000009</v>
      </c>
      <c r="C177" s="26">
        <v>29</v>
      </c>
      <c r="D177" s="26">
        <v>6</v>
      </c>
      <c r="E177" s="26" t="s">
        <v>1193</v>
      </c>
      <c r="F177" s="26" t="s">
        <v>2824</v>
      </c>
      <c r="G177" s="26" t="s">
        <v>15</v>
      </c>
      <c r="H177" s="26" t="str">
        <f t="shared" si="3"/>
        <v>Box29_Temp6 [degC]</v>
      </c>
      <c r="I177" s="31" t="s">
        <v>3997</v>
      </c>
      <c r="J177" s="46" t="s">
        <v>5142</v>
      </c>
      <c r="K177" s="26">
        <v>-10</v>
      </c>
      <c r="L177" s="26">
        <v>50</v>
      </c>
      <c r="M177" s="26" t="s">
        <v>760</v>
      </c>
      <c r="N177" s="38">
        <v>41620.534120370372</v>
      </c>
      <c r="O177" s="38"/>
      <c r="P177" s="26"/>
      <c r="Q177" s="26" t="s">
        <v>761</v>
      </c>
      <c r="R177" s="63">
        <v>652203.74230100005</v>
      </c>
      <c r="S177" s="63">
        <v>5772982.1432699999</v>
      </c>
      <c r="T177" s="26" t="s">
        <v>3316</v>
      </c>
      <c r="U177" s="64" t="s">
        <v>3262</v>
      </c>
      <c r="V177" s="64" t="s">
        <v>3263</v>
      </c>
      <c r="W177" s="64" t="s">
        <v>3258</v>
      </c>
      <c r="X177" s="64" t="s">
        <v>5614</v>
      </c>
      <c r="Y177" s="64"/>
      <c r="Z177" s="64"/>
      <c r="AA177" s="26"/>
      <c r="AB177" s="31"/>
      <c r="AC177" s="64" t="s">
        <v>3259</v>
      </c>
      <c r="AD177" s="35" t="s">
        <v>3260</v>
      </c>
      <c r="AE177" s="64" t="s">
        <v>3264</v>
      </c>
      <c r="AF177" s="26"/>
      <c r="AG177" s="64" t="s">
        <v>3264</v>
      </c>
      <c r="AH177" s="64" t="s">
        <v>3261</v>
      </c>
      <c r="AI177" s="64" t="s">
        <v>3270</v>
      </c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</row>
    <row r="178" spans="1:47" s="41" customFormat="1" ht="43.2" hidden="1" x14ac:dyDescent="0.3">
      <c r="A178" s="26" t="s">
        <v>1194</v>
      </c>
      <c r="B178" s="26">
        <v>0.1</v>
      </c>
      <c r="C178" s="26">
        <v>30</v>
      </c>
      <c r="D178" s="26">
        <v>1</v>
      </c>
      <c r="E178" s="26" t="s">
        <v>1195</v>
      </c>
      <c r="F178" s="26" t="s">
        <v>2825</v>
      </c>
      <c r="G178" s="26" t="s">
        <v>15</v>
      </c>
      <c r="H178" s="26" t="str">
        <f t="shared" si="3"/>
        <v>Box30_Temp1 [degC]</v>
      </c>
      <c r="I178" s="31" t="s">
        <v>4148</v>
      </c>
      <c r="J178" s="46" t="s">
        <v>5143</v>
      </c>
      <c r="K178" s="26">
        <v>-25</v>
      </c>
      <c r="L178" s="26">
        <v>50</v>
      </c>
      <c r="M178" s="26" t="s">
        <v>769</v>
      </c>
      <c r="N178" s="38">
        <v>41620.513622685183</v>
      </c>
      <c r="O178" s="38">
        <v>42421.25072916667</v>
      </c>
      <c r="P178" s="26"/>
      <c r="Q178" s="26" t="s">
        <v>770</v>
      </c>
      <c r="R178" s="63">
        <v>652201.90421299997</v>
      </c>
      <c r="S178" s="63">
        <v>5773019.0169700002</v>
      </c>
      <c r="T178" s="26" t="s">
        <v>3316</v>
      </c>
      <c r="U178" s="64" t="s">
        <v>3262</v>
      </c>
      <c r="V178" s="64" t="s">
        <v>3263</v>
      </c>
      <c r="W178" s="64" t="s">
        <v>3258</v>
      </c>
      <c r="X178" s="64" t="s">
        <v>5614</v>
      </c>
      <c r="Y178" s="64"/>
      <c r="Z178" s="64"/>
      <c r="AA178" s="26"/>
      <c r="AB178" s="31"/>
      <c r="AC178" s="64" t="s">
        <v>3259</v>
      </c>
      <c r="AD178" s="35" t="s">
        <v>3260</v>
      </c>
      <c r="AE178" s="64" t="s">
        <v>3264</v>
      </c>
      <c r="AF178" s="26"/>
      <c r="AG178" s="64" t="s">
        <v>3264</v>
      </c>
      <c r="AH178" s="64" t="s">
        <v>3261</v>
      </c>
      <c r="AI178" s="64" t="s">
        <v>3270</v>
      </c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</row>
    <row r="179" spans="1:47" s="41" customFormat="1" ht="43.2" hidden="1" x14ac:dyDescent="0.3">
      <c r="A179" s="26" t="s">
        <v>1196</v>
      </c>
      <c r="B179" s="26">
        <v>0.2</v>
      </c>
      <c r="C179" s="26">
        <v>30</v>
      </c>
      <c r="D179" s="26">
        <v>2</v>
      </c>
      <c r="E179" s="26" t="s">
        <v>1197</v>
      </c>
      <c r="F179" s="26" t="s">
        <v>2826</v>
      </c>
      <c r="G179" s="26" t="s">
        <v>15</v>
      </c>
      <c r="H179" s="26" t="str">
        <f t="shared" si="3"/>
        <v>Box30_Temp2 [degC]</v>
      </c>
      <c r="I179" s="31" t="s">
        <v>4149</v>
      </c>
      <c r="J179" s="46" t="s">
        <v>5143</v>
      </c>
      <c r="K179" s="26">
        <v>-25</v>
      </c>
      <c r="L179" s="26">
        <v>50</v>
      </c>
      <c r="M179" s="26" t="s">
        <v>769</v>
      </c>
      <c r="N179" s="38">
        <v>41620.513622685183</v>
      </c>
      <c r="O179" s="38">
        <v>42421.25072916667</v>
      </c>
      <c r="P179" s="26"/>
      <c r="Q179" s="26" t="s">
        <v>770</v>
      </c>
      <c r="R179" s="63">
        <v>652201.90421299997</v>
      </c>
      <c r="S179" s="63">
        <v>5773019.0169700002</v>
      </c>
      <c r="T179" s="26" t="s">
        <v>3316</v>
      </c>
      <c r="U179" s="64" t="s">
        <v>3262</v>
      </c>
      <c r="V179" s="64" t="s">
        <v>3263</v>
      </c>
      <c r="W179" s="64" t="s">
        <v>3258</v>
      </c>
      <c r="X179" s="64" t="s">
        <v>5614</v>
      </c>
      <c r="Y179" s="64"/>
      <c r="Z179" s="64"/>
      <c r="AA179" s="26"/>
      <c r="AB179" s="31"/>
      <c r="AC179" s="64" t="s">
        <v>3259</v>
      </c>
      <c r="AD179" s="35" t="s">
        <v>3260</v>
      </c>
      <c r="AE179" s="64" t="s">
        <v>3264</v>
      </c>
      <c r="AF179" s="26"/>
      <c r="AG179" s="64" t="s">
        <v>3264</v>
      </c>
      <c r="AH179" s="64" t="s">
        <v>3261</v>
      </c>
      <c r="AI179" s="64" t="s">
        <v>3270</v>
      </c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</row>
    <row r="180" spans="1:47" s="41" customFormat="1" ht="43.2" hidden="1" x14ac:dyDescent="0.3">
      <c r="A180" s="26" t="s">
        <v>1198</v>
      </c>
      <c r="B180" s="26">
        <v>0.30000000000000004</v>
      </c>
      <c r="C180" s="26">
        <v>30</v>
      </c>
      <c r="D180" s="26">
        <v>3</v>
      </c>
      <c r="E180" s="26" t="s">
        <v>1199</v>
      </c>
      <c r="F180" s="26" t="s">
        <v>2827</v>
      </c>
      <c r="G180" s="26" t="s">
        <v>15</v>
      </c>
      <c r="H180" s="26" t="str">
        <f t="shared" si="3"/>
        <v>Box30_Temp3 [degC]</v>
      </c>
      <c r="I180" s="31" t="s">
        <v>4150</v>
      </c>
      <c r="J180" s="46" t="s">
        <v>5143</v>
      </c>
      <c r="K180" s="26">
        <v>-25</v>
      </c>
      <c r="L180" s="26">
        <v>50</v>
      </c>
      <c r="M180" s="26" t="s">
        <v>769</v>
      </c>
      <c r="N180" s="38">
        <v>41620.513622685183</v>
      </c>
      <c r="O180" s="38">
        <v>42421.25072916667</v>
      </c>
      <c r="P180" s="26"/>
      <c r="Q180" s="26" t="s">
        <v>770</v>
      </c>
      <c r="R180" s="63">
        <v>652201.90421299997</v>
      </c>
      <c r="S180" s="63">
        <v>5773019.0169700002</v>
      </c>
      <c r="T180" s="26" t="s">
        <v>3316</v>
      </c>
      <c r="U180" s="64" t="s">
        <v>3262</v>
      </c>
      <c r="V180" s="64" t="s">
        <v>3263</v>
      </c>
      <c r="W180" s="64" t="s">
        <v>3258</v>
      </c>
      <c r="X180" s="64" t="s">
        <v>5614</v>
      </c>
      <c r="Y180" s="64"/>
      <c r="Z180" s="64"/>
      <c r="AA180" s="26"/>
      <c r="AB180" s="31"/>
      <c r="AC180" s="64" t="s">
        <v>3259</v>
      </c>
      <c r="AD180" s="35" t="s">
        <v>3260</v>
      </c>
      <c r="AE180" s="64" t="s">
        <v>3264</v>
      </c>
      <c r="AF180" s="26"/>
      <c r="AG180" s="64" t="s">
        <v>3264</v>
      </c>
      <c r="AH180" s="64" t="s">
        <v>3261</v>
      </c>
      <c r="AI180" s="64" t="s">
        <v>3270</v>
      </c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</row>
    <row r="181" spans="1:47" s="41" customFormat="1" ht="43.2" hidden="1" x14ac:dyDescent="0.3">
      <c r="A181" s="26" t="s">
        <v>1200</v>
      </c>
      <c r="B181" s="26">
        <v>0.4</v>
      </c>
      <c r="C181" s="26">
        <v>30</v>
      </c>
      <c r="D181" s="26">
        <v>4</v>
      </c>
      <c r="E181" s="26" t="s">
        <v>1201</v>
      </c>
      <c r="F181" s="26" t="s">
        <v>2828</v>
      </c>
      <c r="G181" s="26" t="s">
        <v>15</v>
      </c>
      <c r="H181" s="26" t="str">
        <f t="shared" si="3"/>
        <v>Box30_Temp4 [degC]</v>
      </c>
      <c r="I181" s="31" t="s">
        <v>4151</v>
      </c>
      <c r="J181" s="46" t="s">
        <v>5143</v>
      </c>
      <c r="K181" s="26">
        <v>-15</v>
      </c>
      <c r="L181" s="26">
        <v>50</v>
      </c>
      <c r="M181" s="26" t="s">
        <v>769</v>
      </c>
      <c r="N181" s="38">
        <v>41620.513622685183</v>
      </c>
      <c r="O181" s="38">
        <v>42421.25072916667</v>
      </c>
      <c r="P181" s="26"/>
      <c r="Q181" s="26" t="s">
        <v>770</v>
      </c>
      <c r="R181" s="63">
        <v>652201.90421299997</v>
      </c>
      <c r="S181" s="63">
        <v>5773019.0169700002</v>
      </c>
      <c r="T181" s="26" t="s">
        <v>3316</v>
      </c>
      <c r="U181" s="64" t="s">
        <v>3262</v>
      </c>
      <c r="V181" s="64" t="s">
        <v>3263</v>
      </c>
      <c r="W181" s="64" t="s">
        <v>3258</v>
      </c>
      <c r="X181" s="64" t="s">
        <v>5614</v>
      </c>
      <c r="Y181" s="64"/>
      <c r="Z181" s="64"/>
      <c r="AA181" s="26"/>
      <c r="AB181" s="31"/>
      <c r="AC181" s="64" t="s">
        <v>3259</v>
      </c>
      <c r="AD181" s="35" t="s">
        <v>3260</v>
      </c>
      <c r="AE181" s="64" t="s">
        <v>3264</v>
      </c>
      <c r="AF181" s="26"/>
      <c r="AG181" s="64" t="s">
        <v>3264</v>
      </c>
      <c r="AH181" s="64" t="s">
        <v>3261</v>
      </c>
      <c r="AI181" s="64" t="s">
        <v>3270</v>
      </c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</row>
    <row r="182" spans="1:47" s="41" customFormat="1" ht="43.2" hidden="1" x14ac:dyDescent="0.3">
      <c r="A182" s="26" t="s">
        <v>1202</v>
      </c>
      <c r="B182" s="26">
        <v>0.5</v>
      </c>
      <c r="C182" s="26">
        <v>30</v>
      </c>
      <c r="D182" s="26">
        <v>5</v>
      </c>
      <c r="E182" s="26" t="s">
        <v>1203</v>
      </c>
      <c r="F182" s="26" t="s">
        <v>2829</v>
      </c>
      <c r="G182" s="26" t="s">
        <v>15</v>
      </c>
      <c r="H182" s="26" t="str">
        <f t="shared" si="3"/>
        <v>Box30_Temp5 [degC]</v>
      </c>
      <c r="I182" s="31" t="s">
        <v>4152</v>
      </c>
      <c r="J182" s="46" t="s">
        <v>5143</v>
      </c>
      <c r="K182" s="26">
        <v>-10</v>
      </c>
      <c r="L182" s="26">
        <v>50</v>
      </c>
      <c r="M182" s="26" t="s">
        <v>769</v>
      </c>
      <c r="N182" s="38">
        <v>41620.513622685183</v>
      </c>
      <c r="O182" s="38">
        <v>42421.25072916667</v>
      </c>
      <c r="P182" s="26"/>
      <c r="Q182" s="26" t="s">
        <v>770</v>
      </c>
      <c r="R182" s="63">
        <v>652201.90421299997</v>
      </c>
      <c r="S182" s="63">
        <v>5773019.0169700002</v>
      </c>
      <c r="T182" s="26" t="s">
        <v>3316</v>
      </c>
      <c r="U182" s="64" t="s">
        <v>3262</v>
      </c>
      <c r="V182" s="64" t="s">
        <v>3263</v>
      </c>
      <c r="W182" s="64" t="s">
        <v>3258</v>
      </c>
      <c r="X182" s="64" t="s">
        <v>5614</v>
      </c>
      <c r="Y182" s="64"/>
      <c r="Z182" s="64"/>
      <c r="AA182" s="26"/>
      <c r="AB182" s="31"/>
      <c r="AC182" s="64" t="s">
        <v>3259</v>
      </c>
      <c r="AD182" s="35" t="s">
        <v>3260</v>
      </c>
      <c r="AE182" s="64" t="s">
        <v>3264</v>
      </c>
      <c r="AF182" s="26"/>
      <c r="AG182" s="64" t="s">
        <v>3264</v>
      </c>
      <c r="AH182" s="64" t="s">
        <v>3261</v>
      </c>
      <c r="AI182" s="64" t="s">
        <v>3270</v>
      </c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</row>
    <row r="183" spans="1:47" s="41" customFormat="1" ht="43.2" hidden="1" x14ac:dyDescent="0.3">
      <c r="A183" s="26" t="s">
        <v>1204</v>
      </c>
      <c r="B183" s="26">
        <v>0.60000000000000009</v>
      </c>
      <c r="C183" s="26">
        <v>30</v>
      </c>
      <c r="D183" s="26">
        <v>6</v>
      </c>
      <c r="E183" s="26" t="s">
        <v>1205</v>
      </c>
      <c r="F183" s="26" t="s">
        <v>2830</v>
      </c>
      <c r="G183" s="26" t="s">
        <v>15</v>
      </c>
      <c r="H183" s="26" t="str">
        <f t="shared" si="3"/>
        <v>Box30_Temp6 [degC]</v>
      </c>
      <c r="I183" s="31" t="s">
        <v>4153</v>
      </c>
      <c r="J183" s="46" t="s">
        <v>5143</v>
      </c>
      <c r="K183" s="26">
        <v>-10</v>
      </c>
      <c r="L183" s="26">
        <v>50</v>
      </c>
      <c r="M183" s="26" t="s">
        <v>769</v>
      </c>
      <c r="N183" s="38">
        <v>41620.513622685183</v>
      </c>
      <c r="O183" s="38">
        <v>42421.25072916667</v>
      </c>
      <c r="P183" s="26"/>
      <c r="Q183" s="26" t="s">
        <v>770</v>
      </c>
      <c r="R183" s="63">
        <v>652201.90421299997</v>
      </c>
      <c r="S183" s="63">
        <v>5773019.0169700002</v>
      </c>
      <c r="T183" s="26" t="s">
        <v>3316</v>
      </c>
      <c r="U183" s="64" t="s">
        <v>3262</v>
      </c>
      <c r="V183" s="64" t="s">
        <v>3263</v>
      </c>
      <c r="W183" s="64" t="s">
        <v>3258</v>
      </c>
      <c r="X183" s="64" t="s">
        <v>5614</v>
      </c>
      <c r="Y183" s="64"/>
      <c r="Z183" s="64"/>
      <c r="AA183" s="26"/>
      <c r="AB183" s="31"/>
      <c r="AC183" s="64" t="s">
        <v>3259</v>
      </c>
      <c r="AD183" s="35" t="s">
        <v>3260</v>
      </c>
      <c r="AE183" s="64" t="s">
        <v>3264</v>
      </c>
      <c r="AF183" s="26"/>
      <c r="AG183" s="64" t="s">
        <v>3264</v>
      </c>
      <c r="AH183" s="64" t="s">
        <v>3261</v>
      </c>
      <c r="AI183" s="64" t="s">
        <v>3270</v>
      </c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</row>
    <row r="184" spans="1:47" s="41" customFormat="1" ht="43.2" hidden="1" x14ac:dyDescent="0.3">
      <c r="A184" s="26" t="s">
        <v>1206</v>
      </c>
      <c r="B184" s="26">
        <v>0.05</v>
      </c>
      <c r="C184" s="26">
        <v>31</v>
      </c>
      <c r="D184" s="26">
        <v>1</v>
      </c>
      <c r="E184" s="26" t="s">
        <v>1207</v>
      </c>
      <c r="F184" s="26" t="s">
        <v>2831</v>
      </c>
      <c r="G184" s="26" t="s">
        <v>15</v>
      </c>
      <c r="H184" s="26" t="str">
        <f t="shared" si="3"/>
        <v>Box31_Temp1 [degC]</v>
      </c>
      <c r="I184" s="31" t="s">
        <v>4004</v>
      </c>
      <c r="J184" s="46" t="s">
        <v>5144</v>
      </c>
      <c r="K184" s="26">
        <v>-25</v>
      </c>
      <c r="L184" s="26">
        <v>50</v>
      </c>
      <c r="M184" s="26" t="s">
        <v>783</v>
      </c>
      <c r="N184" s="38">
        <v>41620.515856481485</v>
      </c>
      <c r="O184" s="38"/>
      <c r="P184" s="26"/>
      <c r="Q184" s="26" t="s">
        <v>784</v>
      </c>
      <c r="R184" s="63">
        <v>652201.90421299997</v>
      </c>
      <c r="S184" s="63">
        <v>5773019.0169700002</v>
      </c>
      <c r="T184" s="26" t="s">
        <v>3316</v>
      </c>
      <c r="U184" s="64" t="s">
        <v>3262</v>
      </c>
      <c r="V184" s="64" t="s">
        <v>3263</v>
      </c>
      <c r="W184" s="64" t="s">
        <v>3258</v>
      </c>
      <c r="X184" s="64" t="s">
        <v>5614</v>
      </c>
      <c r="Y184" s="64"/>
      <c r="Z184" s="64"/>
      <c r="AA184" s="26"/>
      <c r="AB184" s="31"/>
      <c r="AC184" s="64" t="s">
        <v>3259</v>
      </c>
      <c r="AD184" s="35" t="s">
        <v>3260</v>
      </c>
      <c r="AE184" s="64" t="s">
        <v>3264</v>
      </c>
      <c r="AF184" s="26"/>
      <c r="AG184" s="64" t="s">
        <v>3264</v>
      </c>
      <c r="AH184" s="64" t="s">
        <v>3261</v>
      </c>
      <c r="AI184" s="64" t="s">
        <v>3270</v>
      </c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</row>
    <row r="185" spans="1:47" s="41" customFormat="1" ht="43.2" hidden="1" x14ac:dyDescent="0.3">
      <c r="A185" s="26" t="s">
        <v>1208</v>
      </c>
      <c r="B185" s="26">
        <v>0.1</v>
      </c>
      <c r="C185" s="26">
        <v>31</v>
      </c>
      <c r="D185" s="26">
        <v>2</v>
      </c>
      <c r="E185" s="26" t="s">
        <v>1209</v>
      </c>
      <c r="F185" s="26" t="s">
        <v>2832</v>
      </c>
      <c r="G185" s="26" t="s">
        <v>15</v>
      </c>
      <c r="H185" s="26" t="str">
        <f t="shared" si="3"/>
        <v>Box31_Temp2 [degC]</v>
      </c>
      <c r="I185" s="31" t="s">
        <v>4005</v>
      </c>
      <c r="J185" s="46" t="s">
        <v>5144</v>
      </c>
      <c r="K185" s="26">
        <v>-25</v>
      </c>
      <c r="L185" s="26">
        <v>50</v>
      </c>
      <c r="M185" s="26" t="s">
        <v>783</v>
      </c>
      <c r="N185" s="38">
        <v>41620.515856481485</v>
      </c>
      <c r="O185" s="38"/>
      <c r="P185" s="26"/>
      <c r="Q185" s="26" t="s">
        <v>784</v>
      </c>
      <c r="R185" s="63">
        <v>652201.90421299997</v>
      </c>
      <c r="S185" s="63">
        <v>5773019.0169700002</v>
      </c>
      <c r="T185" s="26" t="s">
        <v>3316</v>
      </c>
      <c r="U185" s="64" t="s">
        <v>3262</v>
      </c>
      <c r="V185" s="64" t="s">
        <v>3263</v>
      </c>
      <c r="W185" s="64" t="s">
        <v>3258</v>
      </c>
      <c r="X185" s="64" t="s">
        <v>5614</v>
      </c>
      <c r="Y185" s="64"/>
      <c r="Z185" s="64"/>
      <c r="AA185" s="26"/>
      <c r="AB185" s="31"/>
      <c r="AC185" s="64" t="s">
        <v>3259</v>
      </c>
      <c r="AD185" s="35" t="s">
        <v>3260</v>
      </c>
      <c r="AE185" s="64" t="s">
        <v>3264</v>
      </c>
      <c r="AF185" s="26"/>
      <c r="AG185" s="64" t="s">
        <v>3264</v>
      </c>
      <c r="AH185" s="64" t="s">
        <v>3261</v>
      </c>
      <c r="AI185" s="64" t="s">
        <v>3270</v>
      </c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</row>
    <row r="186" spans="1:47" s="41" customFormat="1" ht="43.2" hidden="1" x14ac:dyDescent="0.3">
      <c r="A186" s="26" t="s">
        <v>1210</v>
      </c>
      <c r="B186" s="26">
        <v>0.2</v>
      </c>
      <c r="C186" s="26">
        <v>31</v>
      </c>
      <c r="D186" s="26">
        <v>3</v>
      </c>
      <c r="E186" s="26" t="s">
        <v>1211</v>
      </c>
      <c r="F186" s="26" t="s">
        <v>2833</v>
      </c>
      <c r="G186" s="26" t="s">
        <v>15</v>
      </c>
      <c r="H186" s="26" t="str">
        <f t="shared" si="3"/>
        <v>Box31_Temp3 [degC]</v>
      </c>
      <c r="I186" s="31" t="s">
        <v>4006</v>
      </c>
      <c r="J186" s="46" t="s">
        <v>5144</v>
      </c>
      <c r="K186" s="26">
        <v>-25</v>
      </c>
      <c r="L186" s="26">
        <v>50</v>
      </c>
      <c r="M186" s="26" t="s">
        <v>783</v>
      </c>
      <c r="N186" s="38">
        <v>41620.515856481485</v>
      </c>
      <c r="O186" s="38"/>
      <c r="P186" s="26"/>
      <c r="Q186" s="26" t="s">
        <v>784</v>
      </c>
      <c r="R186" s="63">
        <v>652201.90421299997</v>
      </c>
      <c r="S186" s="63">
        <v>5773019.0169700002</v>
      </c>
      <c r="T186" s="26" t="s">
        <v>3316</v>
      </c>
      <c r="U186" s="64" t="s">
        <v>3262</v>
      </c>
      <c r="V186" s="64" t="s">
        <v>3263</v>
      </c>
      <c r="W186" s="64" t="s">
        <v>3258</v>
      </c>
      <c r="X186" s="64" t="s">
        <v>5614</v>
      </c>
      <c r="Y186" s="64"/>
      <c r="Z186" s="64"/>
      <c r="AA186" s="26"/>
      <c r="AB186" s="31"/>
      <c r="AC186" s="64" t="s">
        <v>3259</v>
      </c>
      <c r="AD186" s="35" t="s">
        <v>3260</v>
      </c>
      <c r="AE186" s="64" t="s">
        <v>3264</v>
      </c>
      <c r="AF186" s="26"/>
      <c r="AG186" s="64" t="s">
        <v>3264</v>
      </c>
      <c r="AH186" s="64" t="s">
        <v>3261</v>
      </c>
      <c r="AI186" s="64" t="s">
        <v>3270</v>
      </c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</row>
    <row r="187" spans="1:47" s="41" customFormat="1" ht="43.2" hidden="1" x14ac:dyDescent="0.3">
      <c r="A187" s="26" t="s">
        <v>1212</v>
      </c>
      <c r="B187" s="26">
        <v>0.30000000000000004</v>
      </c>
      <c r="C187" s="26">
        <v>31</v>
      </c>
      <c r="D187" s="26">
        <v>4</v>
      </c>
      <c r="E187" s="26" t="s">
        <v>1213</v>
      </c>
      <c r="F187" s="26" t="s">
        <v>2834</v>
      </c>
      <c r="G187" s="26" t="s">
        <v>15</v>
      </c>
      <c r="H187" s="26" t="str">
        <f t="shared" si="3"/>
        <v>Box31_Temp4 [degC]</v>
      </c>
      <c r="I187" s="31" t="s">
        <v>4007</v>
      </c>
      <c r="J187" s="46" t="s">
        <v>5144</v>
      </c>
      <c r="K187" s="26">
        <v>-25</v>
      </c>
      <c r="L187" s="26">
        <v>50</v>
      </c>
      <c r="M187" s="26" t="s">
        <v>783</v>
      </c>
      <c r="N187" s="38">
        <v>41620.515856481485</v>
      </c>
      <c r="O187" s="38"/>
      <c r="P187" s="26"/>
      <c r="Q187" s="26" t="s">
        <v>784</v>
      </c>
      <c r="R187" s="63">
        <v>652201.90421299997</v>
      </c>
      <c r="S187" s="63">
        <v>5773019.0169700002</v>
      </c>
      <c r="T187" s="26" t="s">
        <v>3316</v>
      </c>
      <c r="U187" s="64" t="s">
        <v>3262</v>
      </c>
      <c r="V187" s="64" t="s">
        <v>3263</v>
      </c>
      <c r="W187" s="64" t="s">
        <v>3258</v>
      </c>
      <c r="X187" s="64" t="s">
        <v>5614</v>
      </c>
      <c r="Y187" s="64"/>
      <c r="Z187" s="64"/>
      <c r="AA187" s="26"/>
      <c r="AB187" s="31"/>
      <c r="AC187" s="64" t="s">
        <v>3259</v>
      </c>
      <c r="AD187" s="35" t="s">
        <v>3260</v>
      </c>
      <c r="AE187" s="64" t="s">
        <v>3264</v>
      </c>
      <c r="AF187" s="26"/>
      <c r="AG187" s="64" t="s">
        <v>3264</v>
      </c>
      <c r="AH187" s="64" t="s">
        <v>3261</v>
      </c>
      <c r="AI187" s="64" t="s">
        <v>3270</v>
      </c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</row>
    <row r="188" spans="1:47" s="41" customFormat="1" ht="43.2" hidden="1" x14ac:dyDescent="0.3">
      <c r="A188" s="26" t="s">
        <v>1214</v>
      </c>
      <c r="B188" s="26">
        <v>0.4</v>
      </c>
      <c r="C188" s="26">
        <v>31</v>
      </c>
      <c r="D188" s="26">
        <v>5</v>
      </c>
      <c r="E188" s="26" t="s">
        <v>1215</v>
      </c>
      <c r="F188" s="26" t="s">
        <v>2835</v>
      </c>
      <c r="G188" s="26" t="s">
        <v>15</v>
      </c>
      <c r="H188" s="26" t="str">
        <f t="shared" si="3"/>
        <v>Box31_Temp5 [degC]</v>
      </c>
      <c r="I188" s="31" t="s">
        <v>4008</v>
      </c>
      <c r="J188" s="46" t="s">
        <v>5144</v>
      </c>
      <c r="K188" s="26">
        <v>-15</v>
      </c>
      <c r="L188" s="26">
        <v>50</v>
      </c>
      <c r="M188" s="26" t="s">
        <v>783</v>
      </c>
      <c r="N188" s="38">
        <v>41620.515856481485</v>
      </c>
      <c r="O188" s="38"/>
      <c r="P188" s="26"/>
      <c r="Q188" s="26" t="s">
        <v>784</v>
      </c>
      <c r="R188" s="63">
        <v>652201.90421299997</v>
      </c>
      <c r="S188" s="63">
        <v>5773019.0169700002</v>
      </c>
      <c r="T188" s="26" t="s">
        <v>3316</v>
      </c>
      <c r="U188" s="64" t="s">
        <v>3262</v>
      </c>
      <c r="V188" s="64" t="s">
        <v>3263</v>
      </c>
      <c r="W188" s="64" t="s">
        <v>3258</v>
      </c>
      <c r="X188" s="64" t="s">
        <v>5614</v>
      </c>
      <c r="Y188" s="64"/>
      <c r="Z188" s="64"/>
      <c r="AA188" s="26"/>
      <c r="AB188" s="31"/>
      <c r="AC188" s="64" t="s">
        <v>3259</v>
      </c>
      <c r="AD188" s="35" t="s">
        <v>3260</v>
      </c>
      <c r="AE188" s="64" t="s">
        <v>3264</v>
      </c>
      <c r="AF188" s="26"/>
      <c r="AG188" s="64" t="s">
        <v>3264</v>
      </c>
      <c r="AH188" s="64" t="s">
        <v>3261</v>
      </c>
      <c r="AI188" s="64" t="s">
        <v>3270</v>
      </c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</row>
    <row r="189" spans="1:47" s="41" customFormat="1" ht="43.2" hidden="1" x14ac:dyDescent="0.3">
      <c r="A189" s="26" t="s">
        <v>1216</v>
      </c>
      <c r="B189" s="26">
        <v>0.60000000000000009</v>
      </c>
      <c r="C189" s="26">
        <v>31</v>
      </c>
      <c r="D189" s="26">
        <v>6</v>
      </c>
      <c r="E189" s="26" t="s">
        <v>1217</v>
      </c>
      <c r="F189" s="26" t="s">
        <v>2836</v>
      </c>
      <c r="G189" s="26" t="s">
        <v>15</v>
      </c>
      <c r="H189" s="26" t="str">
        <f t="shared" si="3"/>
        <v>Box31_Temp6 [degC]</v>
      </c>
      <c r="I189" s="31" t="s">
        <v>4009</v>
      </c>
      <c r="J189" s="46" t="s">
        <v>5144</v>
      </c>
      <c r="K189" s="26">
        <v>-10</v>
      </c>
      <c r="L189" s="26">
        <v>30</v>
      </c>
      <c r="M189" s="26" t="s">
        <v>783</v>
      </c>
      <c r="N189" s="38">
        <v>41620.515856481485</v>
      </c>
      <c r="O189" s="38"/>
      <c r="P189" s="26"/>
      <c r="Q189" s="26" t="s">
        <v>784</v>
      </c>
      <c r="R189" s="63">
        <v>652201.90421299997</v>
      </c>
      <c r="S189" s="63">
        <v>5773019.0169700002</v>
      </c>
      <c r="T189" s="26" t="s">
        <v>3316</v>
      </c>
      <c r="U189" s="64" t="s">
        <v>3262</v>
      </c>
      <c r="V189" s="64" t="s">
        <v>3263</v>
      </c>
      <c r="W189" s="64" t="s">
        <v>3258</v>
      </c>
      <c r="X189" s="64" t="s">
        <v>5614</v>
      </c>
      <c r="Y189" s="64"/>
      <c r="Z189" s="64"/>
      <c r="AA189" s="26"/>
      <c r="AB189" s="31"/>
      <c r="AC189" s="64" t="s">
        <v>3259</v>
      </c>
      <c r="AD189" s="35" t="s">
        <v>3260</v>
      </c>
      <c r="AE189" s="64" t="s">
        <v>3264</v>
      </c>
      <c r="AF189" s="26"/>
      <c r="AG189" s="64" t="s">
        <v>3264</v>
      </c>
      <c r="AH189" s="64" t="s">
        <v>3261</v>
      </c>
      <c r="AI189" s="64" t="s">
        <v>3270</v>
      </c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</row>
    <row r="190" spans="1:47" s="41" customFormat="1" ht="43.2" hidden="1" x14ac:dyDescent="0.3">
      <c r="A190" s="26" t="s">
        <v>1218</v>
      </c>
      <c r="B190" s="26">
        <v>0.1</v>
      </c>
      <c r="C190" s="26">
        <v>32</v>
      </c>
      <c r="D190" s="26">
        <v>1</v>
      </c>
      <c r="E190" s="26" t="s">
        <v>1219</v>
      </c>
      <c r="F190" s="26" t="s">
        <v>2837</v>
      </c>
      <c r="G190" s="26" t="s">
        <v>15</v>
      </c>
      <c r="H190" s="26" t="str">
        <f t="shared" si="3"/>
        <v>Box32_Temp1 [degC]</v>
      </c>
      <c r="I190" s="31" t="s">
        <v>4016</v>
      </c>
      <c r="J190" s="46" t="s">
        <v>5145</v>
      </c>
      <c r="K190" s="26">
        <v>-25</v>
      </c>
      <c r="L190" s="26">
        <v>50</v>
      </c>
      <c r="M190" s="26" t="s">
        <v>797</v>
      </c>
      <c r="N190" s="38">
        <v>41508.535810185182</v>
      </c>
      <c r="O190" s="38"/>
      <c r="P190" s="26" t="s">
        <v>798</v>
      </c>
      <c r="Q190" s="26" t="s">
        <v>799</v>
      </c>
      <c r="R190" s="63">
        <v>652237.08702631004</v>
      </c>
      <c r="S190" s="63">
        <v>5772967.1974094901</v>
      </c>
      <c r="T190" s="26" t="s">
        <v>3316</v>
      </c>
      <c r="U190" s="64" t="s">
        <v>3262</v>
      </c>
      <c r="V190" s="64" t="s">
        <v>3263</v>
      </c>
      <c r="W190" s="64" t="s">
        <v>3258</v>
      </c>
      <c r="X190" s="64" t="s">
        <v>5614</v>
      </c>
      <c r="Y190" s="64"/>
      <c r="Z190" s="64"/>
      <c r="AA190" s="26"/>
      <c r="AB190" s="31"/>
      <c r="AC190" s="64" t="s">
        <v>3259</v>
      </c>
      <c r="AD190" s="35" t="s">
        <v>3260</v>
      </c>
      <c r="AE190" s="64" t="s">
        <v>3264</v>
      </c>
      <c r="AF190" s="26"/>
      <c r="AG190" s="64" t="s">
        <v>3264</v>
      </c>
      <c r="AH190" s="64" t="s">
        <v>3261</v>
      </c>
      <c r="AI190" s="64" t="s">
        <v>3270</v>
      </c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</row>
    <row r="191" spans="1:47" s="41" customFormat="1" ht="43.2" hidden="1" x14ac:dyDescent="0.3">
      <c r="A191" s="26" t="s">
        <v>1220</v>
      </c>
      <c r="B191" s="26">
        <v>0.30000000000000004</v>
      </c>
      <c r="C191" s="26">
        <v>32</v>
      </c>
      <c r="D191" s="26">
        <v>2</v>
      </c>
      <c r="E191" s="26" t="s">
        <v>1221</v>
      </c>
      <c r="F191" s="26" t="s">
        <v>2838</v>
      </c>
      <c r="G191" s="26" t="s">
        <v>15</v>
      </c>
      <c r="H191" s="26" t="str">
        <f t="shared" si="3"/>
        <v>Box32_Temp2 [degC]</v>
      </c>
      <c r="I191" s="31" t="s">
        <v>4017</v>
      </c>
      <c r="J191" s="46" t="s">
        <v>5145</v>
      </c>
      <c r="K191" s="26">
        <v>-25</v>
      </c>
      <c r="L191" s="26">
        <v>50</v>
      </c>
      <c r="M191" s="26" t="s">
        <v>797</v>
      </c>
      <c r="N191" s="38">
        <v>41508.535810185182</v>
      </c>
      <c r="O191" s="38"/>
      <c r="P191" s="26" t="s">
        <v>798</v>
      </c>
      <c r="Q191" s="26" t="s">
        <v>799</v>
      </c>
      <c r="R191" s="63">
        <v>652237.08702631004</v>
      </c>
      <c r="S191" s="63">
        <v>5772967.1974094901</v>
      </c>
      <c r="T191" s="26" t="s">
        <v>3316</v>
      </c>
      <c r="U191" s="64" t="s">
        <v>3262</v>
      </c>
      <c r="V191" s="64" t="s">
        <v>3263</v>
      </c>
      <c r="W191" s="64" t="s">
        <v>3258</v>
      </c>
      <c r="X191" s="64" t="s">
        <v>5614</v>
      </c>
      <c r="Y191" s="64"/>
      <c r="Z191" s="64"/>
      <c r="AA191" s="26"/>
      <c r="AB191" s="31"/>
      <c r="AC191" s="64" t="s">
        <v>3259</v>
      </c>
      <c r="AD191" s="35" t="s">
        <v>3260</v>
      </c>
      <c r="AE191" s="64" t="s">
        <v>3264</v>
      </c>
      <c r="AF191" s="26"/>
      <c r="AG191" s="64" t="s">
        <v>3264</v>
      </c>
      <c r="AH191" s="64" t="s">
        <v>3261</v>
      </c>
      <c r="AI191" s="64" t="s">
        <v>3270</v>
      </c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</row>
    <row r="192" spans="1:47" s="41" customFormat="1" ht="43.2" hidden="1" x14ac:dyDescent="0.3">
      <c r="A192" s="26" t="s">
        <v>1222</v>
      </c>
      <c r="B192" s="26">
        <v>0.1</v>
      </c>
      <c r="C192" s="26">
        <v>32</v>
      </c>
      <c r="D192" s="26">
        <v>3</v>
      </c>
      <c r="E192" s="26" t="s">
        <v>1223</v>
      </c>
      <c r="F192" s="26" t="s">
        <v>2839</v>
      </c>
      <c r="G192" s="26" t="s">
        <v>15</v>
      </c>
      <c r="H192" s="26" t="str">
        <f t="shared" si="3"/>
        <v>Box32_Temp3 [degC]</v>
      </c>
      <c r="I192" s="31" t="s">
        <v>4018</v>
      </c>
      <c r="J192" s="46" t="s">
        <v>5145</v>
      </c>
      <c r="K192" s="26">
        <v>-25</v>
      </c>
      <c r="L192" s="26">
        <v>50</v>
      </c>
      <c r="M192" s="26" t="s">
        <v>804</v>
      </c>
      <c r="N192" s="38">
        <v>41508.535810185182</v>
      </c>
      <c r="O192" s="38"/>
      <c r="P192" s="26"/>
      <c r="Q192" s="26"/>
      <c r="R192" s="63">
        <v>652235.42279381002</v>
      </c>
      <c r="S192" s="63">
        <v>5772958.5779287098</v>
      </c>
      <c r="T192" s="26" t="s">
        <v>3316</v>
      </c>
      <c r="U192" s="64" t="s">
        <v>3262</v>
      </c>
      <c r="V192" s="64" t="s">
        <v>3263</v>
      </c>
      <c r="W192" s="64" t="s">
        <v>3258</v>
      </c>
      <c r="X192" s="64" t="s">
        <v>5614</v>
      </c>
      <c r="Y192" s="64"/>
      <c r="Z192" s="64"/>
      <c r="AA192" s="26"/>
      <c r="AB192" s="31"/>
      <c r="AC192" s="64" t="s">
        <v>3259</v>
      </c>
      <c r="AD192" s="35" t="s">
        <v>3260</v>
      </c>
      <c r="AE192" s="64" t="s">
        <v>3264</v>
      </c>
      <c r="AF192" s="26"/>
      <c r="AG192" s="64" t="s">
        <v>3264</v>
      </c>
      <c r="AH192" s="64" t="s">
        <v>3261</v>
      </c>
      <c r="AI192" s="64" t="s">
        <v>3270</v>
      </c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</row>
    <row r="193" spans="1:47" s="41" customFormat="1" ht="43.2" hidden="1" x14ac:dyDescent="0.3">
      <c r="A193" s="26" t="s">
        <v>1224</v>
      </c>
      <c r="B193" s="26">
        <v>0.30000000000000004</v>
      </c>
      <c r="C193" s="26">
        <v>32</v>
      </c>
      <c r="D193" s="26">
        <v>4</v>
      </c>
      <c r="E193" s="26" t="s">
        <v>1225</v>
      </c>
      <c r="F193" s="26" t="s">
        <v>2840</v>
      </c>
      <c r="G193" s="26" t="s">
        <v>15</v>
      </c>
      <c r="H193" s="26" t="str">
        <f t="shared" si="3"/>
        <v>Box32_Temp4 [degC]</v>
      </c>
      <c r="I193" s="31" t="s">
        <v>4019</v>
      </c>
      <c r="J193" s="46" t="s">
        <v>5145</v>
      </c>
      <c r="K193" s="26">
        <v>-25</v>
      </c>
      <c r="L193" s="26">
        <v>50</v>
      </c>
      <c r="M193" s="26" t="s">
        <v>804</v>
      </c>
      <c r="N193" s="38">
        <v>41508.535810185182</v>
      </c>
      <c r="O193" s="38"/>
      <c r="P193" s="26"/>
      <c r="Q193" s="26"/>
      <c r="R193" s="63">
        <v>652235.42279381002</v>
      </c>
      <c r="S193" s="63">
        <v>5772958.5779287098</v>
      </c>
      <c r="T193" s="26" t="s">
        <v>3316</v>
      </c>
      <c r="U193" s="64" t="s">
        <v>3262</v>
      </c>
      <c r="V193" s="64" t="s">
        <v>3263</v>
      </c>
      <c r="W193" s="64" t="s">
        <v>3258</v>
      </c>
      <c r="X193" s="64" t="s">
        <v>5614</v>
      </c>
      <c r="Y193" s="64"/>
      <c r="Z193" s="64"/>
      <c r="AA193" s="26"/>
      <c r="AB193" s="31"/>
      <c r="AC193" s="64" t="s">
        <v>3259</v>
      </c>
      <c r="AD193" s="35" t="s">
        <v>3260</v>
      </c>
      <c r="AE193" s="64" t="s">
        <v>3264</v>
      </c>
      <c r="AF193" s="26"/>
      <c r="AG193" s="64" t="s">
        <v>3264</v>
      </c>
      <c r="AH193" s="64" t="s">
        <v>3261</v>
      </c>
      <c r="AI193" s="64" t="s">
        <v>3270</v>
      </c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</row>
    <row r="194" spans="1:47" s="41" customFormat="1" ht="43.2" hidden="1" x14ac:dyDescent="0.3">
      <c r="A194" s="26" t="s">
        <v>1226</v>
      </c>
      <c r="B194" s="26">
        <v>0.1</v>
      </c>
      <c r="C194" s="26">
        <v>32</v>
      </c>
      <c r="D194" s="26">
        <v>5</v>
      </c>
      <c r="E194" s="26" t="s">
        <v>1227</v>
      </c>
      <c r="F194" s="26" t="s">
        <v>2841</v>
      </c>
      <c r="G194" s="26" t="s">
        <v>15</v>
      </c>
      <c r="H194" s="26" t="str">
        <f t="shared" si="3"/>
        <v>Box32_Temp5 [degC]</v>
      </c>
      <c r="I194" s="31" t="s">
        <v>4020</v>
      </c>
      <c r="J194" s="46" t="s">
        <v>5145</v>
      </c>
      <c r="K194" s="26">
        <v>-25</v>
      </c>
      <c r="L194" s="26">
        <v>50</v>
      </c>
      <c r="M194" s="26" t="s">
        <v>809</v>
      </c>
      <c r="N194" s="38">
        <v>41508.535810185182</v>
      </c>
      <c r="O194" s="38"/>
      <c r="P194" s="26" t="s">
        <v>810</v>
      </c>
      <c r="Q194" s="26"/>
      <c r="R194" s="63">
        <v>652228.07794579002</v>
      </c>
      <c r="S194" s="63">
        <v>5772958.9113043798</v>
      </c>
      <c r="T194" s="26" t="s">
        <v>3316</v>
      </c>
      <c r="U194" s="64" t="s">
        <v>3262</v>
      </c>
      <c r="V194" s="64" t="s">
        <v>3263</v>
      </c>
      <c r="W194" s="64" t="s">
        <v>3258</v>
      </c>
      <c r="X194" s="64" t="s">
        <v>5614</v>
      </c>
      <c r="Y194" s="64"/>
      <c r="Z194" s="64"/>
      <c r="AA194" s="26"/>
      <c r="AB194" s="31"/>
      <c r="AC194" s="64" t="s">
        <v>3259</v>
      </c>
      <c r="AD194" s="35" t="s">
        <v>3260</v>
      </c>
      <c r="AE194" s="64" t="s">
        <v>3264</v>
      </c>
      <c r="AF194" s="26"/>
      <c r="AG194" s="64" t="s">
        <v>3264</v>
      </c>
      <c r="AH194" s="64" t="s">
        <v>3261</v>
      </c>
      <c r="AI194" s="64" t="s">
        <v>3270</v>
      </c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</row>
    <row r="195" spans="1:47" s="41" customFormat="1" ht="43.2" hidden="1" x14ac:dyDescent="0.3">
      <c r="A195" s="26" t="s">
        <v>1228</v>
      </c>
      <c r="B195" s="26">
        <v>0.30000000000000004</v>
      </c>
      <c r="C195" s="26">
        <v>32</v>
      </c>
      <c r="D195" s="26">
        <v>6</v>
      </c>
      <c r="E195" s="26" t="s">
        <v>1229</v>
      </c>
      <c r="F195" s="26" t="s">
        <v>2842</v>
      </c>
      <c r="G195" s="26" t="s">
        <v>15</v>
      </c>
      <c r="H195" s="26" t="str">
        <f t="shared" si="3"/>
        <v>Box32_Temp6 [degC]</v>
      </c>
      <c r="I195" s="31" t="s">
        <v>4021</v>
      </c>
      <c r="J195" s="46" t="s">
        <v>5145</v>
      </c>
      <c r="K195" s="26">
        <v>-25</v>
      </c>
      <c r="L195" s="26">
        <v>50</v>
      </c>
      <c r="M195" s="26" t="s">
        <v>809</v>
      </c>
      <c r="N195" s="38">
        <v>41508.535810185182</v>
      </c>
      <c r="O195" s="38"/>
      <c r="P195" s="26" t="s">
        <v>810</v>
      </c>
      <c r="Q195" s="26" t="s">
        <v>813</v>
      </c>
      <c r="R195" s="63">
        <v>652228.07794579002</v>
      </c>
      <c r="S195" s="63">
        <v>5772958.9113043798</v>
      </c>
      <c r="T195" s="26" t="s">
        <v>3316</v>
      </c>
      <c r="U195" s="64" t="s">
        <v>3262</v>
      </c>
      <c r="V195" s="64" t="s">
        <v>3263</v>
      </c>
      <c r="W195" s="64" t="s">
        <v>3258</v>
      </c>
      <c r="X195" s="64" t="s">
        <v>5614</v>
      </c>
      <c r="Y195" s="64"/>
      <c r="Z195" s="64"/>
      <c r="AA195" s="26"/>
      <c r="AB195" s="31"/>
      <c r="AC195" s="64" t="s">
        <v>3259</v>
      </c>
      <c r="AD195" s="35" t="s">
        <v>3260</v>
      </c>
      <c r="AE195" s="64" t="s">
        <v>3264</v>
      </c>
      <c r="AF195" s="26"/>
      <c r="AG195" s="64" t="s">
        <v>3264</v>
      </c>
      <c r="AH195" s="64" t="s">
        <v>3261</v>
      </c>
      <c r="AI195" s="64" t="s">
        <v>3270</v>
      </c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</row>
    <row r="196" spans="1:47" s="41" customFormat="1" ht="43.2" hidden="1" x14ac:dyDescent="0.3">
      <c r="A196" s="26" t="s">
        <v>1230</v>
      </c>
      <c r="B196" s="26">
        <v>0.05</v>
      </c>
      <c r="C196" s="26">
        <v>33</v>
      </c>
      <c r="D196" s="26">
        <v>1</v>
      </c>
      <c r="E196" s="26" t="s">
        <v>1231</v>
      </c>
      <c r="F196" s="26" t="s">
        <v>2843</v>
      </c>
      <c r="G196" s="26" t="s">
        <v>15</v>
      </c>
      <c r="H196" s="26" t="str">
        <f t="shared" si="3"/>
        <v>Box33_Temp1 [degC]</v>
      </c>
      <c r="I196" s="31" t="s">
        <v>4028</v>
      </c>
      <c r="J196" s="46" t="s">
        <v>5146</v>
      </c>
      <c r="K196" s="26">
        <v>-25</v>
      </c>
      <c r="L196" s="26">
        <v>50</v>
      </c>
      <c r="M196" s="26" t="s">
        <v>816</v>
      </c>
      <c r="N196" s="38">
        <v>41704.625925925924</v>
      </c>
      <c r="O196" s="38">
        <v>42459.32236111111</v>
      </c>
      <c r="P196" s="26"/>
      <c r="Q196" s="26" t="s">
        <v>817</v>
      </c>
      <c r="R196" s="63">
        <v>652193.31437499996</v>
      </c>
      <c r="S196" s="63">
        <v>5773010.7555600004</v>
      </c>
      <c r="T196" s="26" t="s">
        <v>3316</v>
      </c>
      <c r="U196" s="64" t="s">
        <v>3262</v>
      </c>
      <c r="V196" s="64" t="s">
        <v>3263</v>
      </c>
      <c r="W196" s="64" t="s">
        <v>3258</v>
      </c>
      <c r="X196" s="64" t="s">
        <v>5614</v>
      </c>
      <c r="Y196" s="64"/>
      <c r="Z196" s="64"/>
      <c r="AA196" s="26"/>
      <c r="AB196" s="31"/>
      <c r="AC196" s="64" t="s">
        <v>3259</v>
      </c>
      <c r="AD196" s="35" t="s">
        <v>3260</v>
      </c>
      <c r="AE196" s="64" t="s">
        <v>3264</v>
      </c>
      <c r="AF196" s="26"/>
      <c r="AG196" s="64" t="s">
        <v>3264</v>
      </c>
      <c r="AH196" s="64" t="s">
        <v>3261</v>
      </c>
      <c r="AI196" s="64" t="s">
        <v>3270</v>
      </c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</row>
    <row r="197" spans="1:47" s="41" customFormat="1" ht="43.2" hidden="1" x14ac:dyDescent="0.3">
      <c r="A197" s="26" t="s">
        <v>1232</v>
      </c>
      <c r="B197" s="26">
        <v>0.1</v>
      </c>
      <c r="C197" s="26">
        <v>33</v>
      </c>
      <c r="D197" s="26">
        <v>2</v>
      </c>
      <c r="E197" s="26" t="s">
        <v>1233</v>
      </c>
      <c r="F197" s="26" t="s">
        <v>2844</v>
      </c>
      <c r="G197" s="26" t="s">
        <v>15</v>
      </c>
      <c r="H197" s="26" t="str">
        <f t="shared" si="3"/>
        <v>Box33_Temp2 [degC]</v>
      </c>
      <c r="I197" s="31" t="s">
        <v>4029</v>
      </c>
      <c r="J197" s="46" t="s">
        <v>5146</v>
      </c>
      <c r="K197" s="26">
        <v>-25</v>
      </c>
      <c r="L197" s="26">
        <v>50</v>
      </c>
      <c r="M197" s="26" t="s">
        <v>816</v>
      </c>
      <c r="N197" s="38">
        <v>41704.625925925924</v>
      </c>
      <c r="O197" s="38">
        <v>42459.32236111111</v>
      </c>
      <c r="P197" s="26"/>
      <c r="Q197" s="26" t="s">
        <v>817</v>
      </c>
      <c r="R197" s="63">
        <v>652193.31437499996</v>
      </c>
      <c r="S197" s="63">
        <v>5773010.7555600004</v>
      </c>
      <c r="T197" s="26" t="s">
        <v>3316</v>
      </c>
      <c r="U197" s="64" t="s">
        <v>3262</v>
      </c>
      <c r="V197" s="64" t="s">
        <v>3263</v>
      </c>
      <c r="W197" s="64" t="s">
        <v>3258</v>
      </c>
      <c r="X197" s="64" t="s">
        <v>5614</v>
      </c>
      <c r="Y197" s="64"/>
      <c r="Z197" s="64"/>
      <c r="AA197" s="26"/>
      <c r="AB197" s="31"/>
      <c r="AC197" s="64" t="s">
        <v>3259</v>
      </c>
      <c r="AD197" s="35" t="s">
        <v>3260</v>
      </c>
      <c r="AE197" s="64" t="s">
        <v>3264</v>
      </c>
      <c r="AF197" s="26"/>
      <c r="AG197" s="64" t="s">
        <v>3264</v>
      </c>
      <c r="AH197" s="64" t="s">
        <v>3261</v>
      </c>
      <c r="AI197" s="64" t="s">
        <v>3270</v>
      </c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</row>
    <row r="198" spans="1:47" s="41" customFormat="1" ht="43.2" hidden="1" x14ac:dyDescent="0.3">
      <c r="A198" s="26" t="s">
        <v>1234</v>
      </c>
      <c r="B198" s="26">
        <v>0.2</v>
      </c>
      <c r="C198" s="26">
        <v>33</v>
      </c>
      <c r="D198" s="26">
        <v>3</v>
      </c>
      <c r="E198" s="26" t="s">
        <v>1235</v>
      </c>
      <c r="F198" s="26" t="s">
        <v>2845</v>
      </c>
      <c r="G198" s="26" t="s">
        <v>15</v>
      </c>
      <c r="H198" s="26" t="str">
        <f t="shared" si="3"/>
        <v>Box33_Temp3 [degC]</v>
      </c>
      <c r="I198" s="31" t="s">
        <v>4030</v>
      </c>
      <c r="J198" s="46" t="s">
        <v>5146</v>
      </c>
      <c r="K198" s="26">
        <v>-25</v>
      </c>
      <c r="L198" s="26">
        <v>50</v>
      </c>
      <c r="M198" s="26" t="s">
        <v>816</v>
      </c>
      <c r="N198" s="38">
        <v>41704.625925925924</v>
      </c>
      <c r="O198" s="38">
        <v>42459.32236111111</v>
      </c>
      <c r="P198" s="26"/>
      <c r="Q198" s="26" t="s">
        <v>817</v>
      </c>
      <c r="R198" s="63">
        <v>652193.31437499996</v>
      </c>
      <c r="S198" s="63">
        <v>5773010.7555600004</v>
      </c>
      <c r="T198" s="26" t="s">
        <v>3316</v>
      </c>
      <c r="U198" s="64" t="s">
        <v>3262</v>
      </c>
      <c r="V198" s="64" t="s">
        <v>3263</v>
      </c>
      <c r="W198" s="64" t="s">
        <v>3258</v>
      </c>
      <c r="X198" s="64" t="s">
        <v>5614</v>
      </c>
      <c r="Y198" s="64"/>
      <c r="Z198" s="64"/>
      <c r="AA198" s="26"/>
      <c r="AB198" s="31"/>
      <c r="AC198" s="64" t="s">
        <v>3259</v>
      </c>
      <c r="AD198" s="35" t="s">
        <v>3260</v>
      </c>
      <c r="AE198" s="64" t="s">
        <v>3264</v>
      </c>
      <c r="AF198" s="26"/>
      <c r="AG198" s="64" t="s">
        <v>3264</v>
      </c>
      <c r="AH198" s="64" t="s">
        <v>3261</v>
      </c>
      <c r="AI198" s="64" t="s">
        <v>3270</v>
      </c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</row>
    <row r="199" spans="1:47" s="41" customFormat="1" ht="43.2" hidden="1" x14ac:dyDescent="0.3">
      <c r="A199" s="26" t="s">
        <v>1236</v>
      </c>
      <c r="B199" s="26">
        <v>0.30000000000000004</v>
      </c>
      <c r="C199" s="26">
        <v>33</v>
      </c>
      <c r="D199" s="26">
        <v>4</v>
      </c>
      <c r="E199" s="26" t="s">
        <v>1237</v>
      </c>
      <c r="F199" s="26" t="s">
        <v>2846</v>
      </c>
      <c r="G199" s="26" t="s">
        <v>15</v>
      </c>
      <c r="H199" s="26" t="str">
        <f t="shared" si="3"/>
        <v>Box33_Temp4 [degC]</v>
      </c>
      <c r="I199" s="31" t="s">
        <v>4031</v>
      </c>
      <c r="J199" s="46" t="s">
        <v>5146</v>
      </c>
      <c r="K199" s="26">
        <v>-20</v>
      </c>
      <c r="L199" s="26">
        <v>50</v>
      </c>
      <c r="M199" s="26" t="s">
        <v>816</v>
      </c>
      <c r="N199" s="38">
        <v>41704.625925925924</v>
      </c>
      <c r="O199" s="38">
        <v>42459.32236111111</v>
      </c>
      <c r="P199" s="26"/>
      <c r="Q199" s="26" t="s">
        <v>817</v>
      </c>
      <c r="R199" s="63">
        <v>652193.31437499996</v>
      </c>
      <c r="S199" s="63">
        <v>5773010.7555600004</v>
      </c>
      <c r="T199" s="26" t="s">
        <v>3316</v>
      </c>
      <c r="U199" s="64" t="s">
        <v>3262</v>
      </c>
      <c r="V199" s="64" t="s">
        <v>3263</v>
      </c>
      <c r="W199" s="64" t="s">
        <v>3258</v>
      </c>
      <c r="X199" s="64" t="s">
        <v>5614</v>
      </c>
      <c r="Y199" s="64"/>
      <c r="Z199" s="64"/>
      <c r="AA199" s="26"/>
      <c r="AB199" s="31"/>
      <c r="AC199" s="64" t="s">
        <v>3259</v>
      </c>
      <c r="AD199" s="35" t="s">
        <v>3260</v>
      </c>
      <c r="AE199" s="64" t="s">
        <v>3264</v>
      </c>
      <c r="AF199" s="26"/>
      <c r="AG199" s="64" t="s">
        <v>3264</v>
      </c>
      <c r="AH199" s="64" t="s">
        <v>3261</v>
      </c>
      <c r="AI199" s="64" t="s">
        <v>3270</v>
      </c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</row>
    <row r="200" spans="1:47" s="41" customFormat="1" ht="43.2" hidden="1" x14ac:dyDescent="0.3">
      <c r="A200" s="26" t="s">
        <v>1238</v>
      </c>
      <c r="B200" s="26">
        <v>0.4</v>
      </c>
      <c r="C200" s="26">
        <v>33</v>
      </c>
      <c r="D200" s="26">
        <v>5</v>
      </c>
      <c r="E200" s="26" t="s">
        <v>1239</v>
      </c>
      <c r="F200" s="26" t="s">
        <v>2847</v>
      </c>
      <c r="G200" s="26" t="s">
        <v>15</v>
      </c>
      <c r="H200" s="26" t="str">
        <f t="shared" si="3"/>
        <v>Box33_Temp5 [degC]</v>
      </c>
      <c r="I200" s="31" t="s">
        <v>4032</v>
      </c>
      <c r="J200" s="46" t="s">
        <v>5146</v>
      </c>
      <c r="K200" s="26">
        <v>-15</v>
      </c>
      <c r="L200" s="26">
        <v>50</v>
      </c>
      <c r="M200" s="26" t="s">
        <v>816</v>
      </c>
      <c r="N200" s="38">
        <v>41704.625925925924</v>
      </c>
      <c r="O200" s="38">
        <v>42459.32236111111</v>
      </c>
      <c r="P200" s="26"/>
      <c r="Q200" s="26" t="s">
        <v>817</v>
      </c>
      <c r="R200" s="63">
        <v>652193.31437499996</v>
      </c>
      <c r="S200" s="63">
        <v>5773010.7555600004</v>
      </c>
      <c r="T200" s="26" t="s">
        <v>3316</v>
      </c>
      <c r="U200" s="64" t="s">
        <v>3262</v>
      </c>
      <c r="V200" s="64" t="s">
        <v>3263</v>
      </c>
      <c r="W200" s="64" t="s">
        <v>3258</v>
      </c>
      <c r="X200" s="64" t="s">
        <v>5614</v>
      </c>
      <c r="Y200" s="64"/>
      <c r="Z200" s="64"/>
      <c r="AA200" s="26"/>
      <c r="AB200" s="31"/>
      <c r="AC200" s="64" t="s">
        <v>3259</v>
      </c>
      <c r="AD200" s="35" t="s">
        <v>3260</v>
      </c>
      <c r="AE200" s="64" t="s">
        <v>3264</v>
      </c>
      <c r="AF200" s="26"/>
      <c r="AG200" s="64" t="s">
        <v>3264</v>
      </c>
      <c r="AH200" s="64" t="s">
        <v>3261</v>
      </c>
      <c r="AI200" s="64" t="s">
        <v>3270</v>
      </c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</row>
    <row r="201" spans="1:47" s="41" customFormat="1" ht="43.2" hidden="1" x14ac:dyDescent="0.3">
      <c r="A201" s="26" t="s">
        <v>1240</v>
      </c>
      <c r="B201" s="26">
        <v>0.5</v>
      </c>
      <c r="C201" s="26">
        <v>33</v>
      </c>
      <c r="D201" s="26">
        <v>6</v>
      </c>
      <c r="E201" s="26" t="s">
        <v>1241</v>
      </c>
      <c r="F201" s="26" t="s">
        <v>2848</v>
      </c>
      <c r="G201" s="26" t="s">
        <v>15</v>
      </c>
      <c r="H201" s="26" t="str">
        <f t="shared" si="3"/>
        <v>Box33_Temp6 [degC]</v>
      </c>
      <c r="I201" s="31" t="s">
        <v>4033</v>
      </c>
      <c r="J201" s="46" t="s">
        <v>5146</v>
      </c>
      <c r="K201" s="26">
        <v>-10</v>
      </c>
      <c r="L201" s="26">
        <v>30</v>
      </c>
      <c r="M201" s="26" t="s">
        <v>816</v>
      </c>
      <c r="N201" s="38">
        <v>41704.625925925924</v>
      </c>
      <c r="O201" s="38">
        <v>42459.32236111111</v>
      </c>
      <c r="P201" s="26"/>
      <c r="Q201" s="26" t="s">
        <v>817</v>
      </c>
      <c r="R201" s="63">
        <v>652193.31437499996</v>
      </c>
      <c r="S201" s="63">
        <v>5773010.7555600004</v>
      </c>
      <c r="T201" s="26" t="s">
        <v>3316</v>
      </c>
      <c r="U201" s="64" t="s">
        <v>3262</v>
      </c>
      <c r="V201" s="64" t="s">
        <v>3263</v>
      </c>
      <c r="W201" s="64" t="s">
        <v>3258</v>
      </c>
      <c r="X201" s="64" t="s">
        <v>5614</v>
      </c>
      <c r="Y201" s="64"/>
      <c r="Z201" s="64"/>
      <c r="AA201" s="26"/>
      <c r="AB201" s="31"/>
      <c r="AC201" s="64" t="s">
        <v>3259</v>
      </c>
      <c r="AD201" s="35" t="s">
        <v>3260</v>
      </c>
      <c r="AE201" s="64" t="s">
        <v>3264</v>
      </c>
      <c r="AF201" s="26"/>
      <c r="AG201" s="64" t="s">
        <v>3264</v>
      </c>
      <c r="AH201" s="64" t="s">
        <v>3261</v>
      </c>
      <c r="AI201" s="64" t="s">
        <v>3270</v>
      </c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</row>
    <row r="202" spans="1:47" s="41" customFormat="1" ht="43.2" hidden="1" x14ac:dyDescent="0.3">
      <c r="A202" s="26" t="s">
        <v>1242</v>
      </c>
      <c r="B202" s="26">
        <v>0.05</v>
      </c>
      <c r="C202" s="26">
        <v>34</v>
      </c>
      <c r="D202" s="26">
        <v>1</v>
      </c>
      <c r="E202" s="26" t="s">
        <v>1243</v>
      </c>
      <c r="F202" s="26" t="s">
        <v>2849</v>
      </c>
      <c r="G202" s="26" t="s">
        <v>15</v>
      </c>
      <c r="H202" s="26" t="str">
        <f t="shared" si="3"/>
        <v>Box34_Temp1 [degC]</v>
      </c>
      <c r="I202" s="31" t="s">
        <v>4040</v>
      </c>
      <c r="J202" s="46" t="s">
        <v>5147</v>
      </c>
      <c r="K202" s="26">
        <v>-25</v>
      </c>
      <c r="L202" s="26">
        <v>50</v>
      </c>
      <c r="M202" s="26" t="s">
        <v>829</v>
      </c>
      <c r="N202" s="38">
        <v>41613.499513888892</v>
      </c>
      <c r="O202" s="38"/>
      <c r="P202" s="26"/>
      <c r="Q202" s="26" t="s">
        <v>830</v>
      </c>
      <c r="R202" s="63">
        <v>652197.83248099999</v>
      </c>
      <c r="S202" s="63">
        <v>5773002.1077399999</v>
      </c>
      <c r="T202" s="26" t="s">
        <v>3316</v>
      </c>
      <c r="U202" s="64" t="s">
        <v>3262</v>
      </c>
      <c r="V202" s="64" t="s">
        <v>3263</v>
      </c>
      <c r="W202" s="64" t="s">
        <v>3258</v>
      </c>
      <c r="X202" s="64" t="s">
        <v>5614</v>
      </c>
      <c r="Y202" s="64"/>
      <c r="Z202" s="64"/>
      <c r="AA202" s="26"/>
      <c r="AB202" s="31"/>
      <c r="AC202" s="64" t="s">
        <v>3259</v>
      </c>
      <c r="AD202" s="35" t="s">
        <v>3260</v>
      </c>
      <c r="AE202" s="64" t="s">
        <v>3264</v>
      </c>
      <c r="AF202" s="26"/>
      <c r="AG202" s="64" t="s">
        <v>3264</v>
      </c>
      <c r="AH202" s="64" t="s">
        <v>3261</v>
      </c>
      <c r="AI202" s="64" t="s">
        <v>3270</v>
      </c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</row>
    <row r="203" spans="1:47" s="41" customFormat="1" ht="43.2" hidden="1" x14ac:dyDescent="0.3">
      <c r="A203" s="26" t="s">
        <v>1244</v>
      </c>
      <c r="B203" s="26">
        <v>0.1</v>
      </c>
      <c r="C203" s="26">
        <v>34</v>
      </c>
      <c r="D203" s="26">
        <v>2</v>
      </c>
      <c r="E203" s="26" t="s">
        <v>1245</v>
      </c>
      <c r="F203" s="26" t="s">
        <v>2850</v>
      </c>
      <c r="G203" s="26" t="s">
        <v>15</v>
      </c>
      <c r="H203" s="26" t="str">
        <f t="shared" si="3"/>
        <v>Box34_Temp2 [degC]</v>
      </c>
      <c r="I203" s="31" t="s">
        <v>4041</v>
      </c>
      <c r="J203" s="46" t="s">
        <v>5147</v>
      </c>
      <c r="K203" s="26">
        <v>-25</v>
      </c>
      <c r="L203" s="26">
        <v>50</v>
      </c>
      <c r="M203" s="26" t="s">
        <v>829</v>
      </c>
      <c r="N203" s="38">
        <v>41613.499513888892</v>
      </c>
      <c r="O203" s="38"/>
      <c r="P203" s="26"/>
      <c r="Q203" s="26" t="s">
        <v>830</v>
      </c>
      <c r="R203" s="63">
        <v>652197.83248099999</v>
      </c>
      <c r="S203" s="63">
        <v>5773002.1077399999</v>
      </c>
      <c r="T203" s="26" t="s">
        <v>3316</v>
      </c>
      <c r="U203" s="64" t="s">
        <v>3262</v>
      </c>
      <c r="V203" s="64" t="s">
        <v>3263</v>
      </c>
      <c r="W203" s="64" t="s">
        <v>3258</v>
      </c>
      <c r="X203" s="64" t="s">
        <v>5614</v>
      </c>
      <c r="Y203" s="64"/>
      <c r="Z203" s="64"/>
      <c r="AA203" s="26"/>
      <c r="AB203" s="31"/>
      <c r="AC203" s="64" t="s">
        <v>3259</v>
      </c>
      <c r="AD203" s="35" t="s">
        <v>3260</v>
      </c>
      <c r="AE203" s="64" t="s">
        <v>3264</v>
      </c>
      <c r="AF203" s="26"/>
      <c r="AG203" s="64" t="s">
        <v>3264</v>
      </c>
      <c r="AH203" s="64" t="s">
        <v>3261</v>
      </c>
      <c r="AI203" s="64" t="s">
        <v>3270</v>
      </c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</row>
    <row r="204" spans="1:47" s="41" customFormat="1" ht="43.2" hidden="1" x14ac:dyDescent="0.3">
      <c r="A204" s="26" t="s">
        <v>1246</v>
      </c>
      <c r="B204" s="26">
        <v>0.2</v>
      </c>
      <c r="C204" s="26">
        <v>34</v>
      </c>
      <c r="D204" s="26">
        <v>3</v>
      </c>
      <c r="E204" s="26" t="s">
        <v>1247</v>
      </c>
      <c r="F204" s="26" t="s">
        <v>2851</v>
      </c>
      <c r="G204" s="26" t="s">
        <v>15</v>
      </c>
      <c r="H204" s="26" t="str">
        <f t="shared" si="3"/>
        <v>Box34_Temp3 [degC]</v>
      </c>
      <c r="I204" s="31" t="s">
        <v>4042</v>
      </c>
      <c r="J204" s="46" t="s">
        <v>5147</v>
      </c>
      <c r="K204" s="26">
        <v>-25</v>
      </c>
      <c r="L204" s="26">
        <v>50</v>
      </c>
      <c r="M204" s="26" t="s">
        <v>829</v>
      </c>
      <c r="N204" s="38">
        <v>41613.499513888892</v>
      </c>
      <c r="O204" s="38"/>
      <c r="P204" s="26"/>
      <c r="Q204" s="26" t="s">
        <v>830</v>
      </c>
      <c r="R204" s="63">
        <v>652197.83248099999</v>
      </c>
      <c r="S204" s="63">
        <v>5773002.1077399999</v>
      </c>
      <c r="T204" s="26" t="s">
        <v>3316</v>
      </c>
      <c r="U204" s="64" t="s">
        <v>3262</v>
      </c>
      <c r="V204" s="64" t="s">
        <v>3263</v>
      </c>
      <c r="W204" s="64" t="s">
        <v>3258</v>
      </c>
      <c r="X204" s="64" t="s">
        <v>5614</v>
      </c>
      <c r="Y204" s="64"/>
      <c r="Z204" s="64"/>
      <c r="AA204" s="26"/>
      <c r="AB204" s="31"/>
      <c r="AC204" s="64" t="s">
        <v>3259</v>
      </c>
      <c r="AD204" s="35" t="s">
        <v>3260</v>
      </c>
      <c r="AE204" s="64" t="s">
        <v>3264</v>
      </c>
      <c r="AF204" s="26"/>
      <c r="AG204" s="64" t="s">
        <v>3264</v>
      </c>
      <c r="AH204" s="64" t="s">
        <v>3261</v>
      </c>
      <c r="AI204" s="64" t="s">
        <v>3270</v>
      </c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</row>
    <row r="205" spans="1:47" s="41" customFormat="1" ht="43.2" hidden="1" x14ac:dyDescent="0.3">
      <c r="A205" s="26" t="s">
        <v>1248</v>
      </c>
      <c r="B205" s="26">
        <v>0.30000000000000004</v>
      </c>
      <c r="C205" s="26">
        <v>34</v>
      </c>
      <c r="D205" s="26">
        <v>4</v>
      </c>
      <c r="E205" s="26" t="s">
        <v>1249</v>
      </c>
      <c r="F205" s="26" t="s">
        <v>2852</v>
      </c>
      <c r="G205" s="26" t="s">
        <v>15</v>
      </c>
      <c r="H205" s="26" t="str">
        <f t="shared" si="3"/>
        <v>Box34_Temp4 [degC]</v>
      </c>
      <c r="I205" s="31" t="s">
        <v>4043</v>
      </c>
      <c r="J205" s="46" t="s">
        <v>5147</v>
      </c>
      <c r="K205" s="26">
        <v>-25</v>
      </c>
      <c r="L205" s="26">
        <v>50</v>
      </c>
      <c r="M205" s="26" t="s">
        <v>829</v>
      </c>
      <c r="N205" s="38">
        <v>41613.499513888892</v>
      </c>
      <c r="O205" s="38"/>
      <c r="P205" s="26"/>
      <c r="Q205" s="26" t="s">
        <v>830</v>
      </c>
      <c r="R205" s="63">
        <v>652197.83248099999</v>
      </c>
      <c r="S205" s="63">
        <v>5773002.1077399999</v>
      </c>
      <c r="T205" s="26" t="s">
        <v>3316</v>
      </c>
      <c r="U205" s="64" t="s">
        <v>3262</v>
      </c>
      <c r="V205" s="64" t="s">
        <v>3263</v>
      </c>
      <c r="W205" s="64" t="s">
        <v>3258</v>
      </c>
      <c r="X205" s="64" t="s">
        <v>5614</v>
      </c>
      <c r="Y205" s="64"/>
      <c r="Z205" s="64"/>
      <c r="AA205" s="26"/>
      <c r="AB205" s="31"/>
      <c r="AC205" s="64" t="s">
        <v>3259</v>
      </c>
      <c r="AD205" s="35" t="s">
        <v>3260</v>
      </c>
      <c r="AE205" s="64" t="s">
        <v>3264</v>
      </c>
      <c r="AF205" s="26"/>
      <c r="AG205" s="64" t="s">
        <v>3264</v>
      </c>
      <c r="AH205" s="64" t="s">
        <v>3261</v>
      </c>
      <c r="AI205" s="64" t="s">
        <v>3270</v>
      </c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</row>
    <row r="206" spans="1:47" s="41" customFormat="1" ht="43.2" hidden="1" x14ac:dyDescent="0.3">
      <c r="A206" s="26" t="s">
        <v>1250</v>
      </c>
      <c r="B206" s="26">
        <v>0.4</v>
      </c>
      <c r="C206" s="26">
        <v>34</v>
      </c>
      <c r="D206" s="26">
        <v>5</v>
      </c>
      <c r="E206" s="26" t="s">
        <v>1251</v>
      </c>
      <c r="F206" s="26" t="s">
        <v>2853</v>
      </c>
      <c r="G206" s="26" t="s">
        <v>15</v>
      </c>
      <c r="H206" s="26" t="str">
        <f t="shared" si="3"/>
        <v>Box34_Temp5 [degC]</v>
      </c>
      <c r="I206" s="31" t="s">
        <v>4044</v>
      </c>
      <c r="J206" s="46" t="s">
        <v>5147</v>
      </c>
      <c r="K206" s="26">
        <v>-15</v>
      </c>
      <c r="L206" s="26">
        <v>50</v>
      </c>
      <c r="M206" s="26" t="s">
        <v>829</v>
      </c>
      <c r="N206" s="38">
        <v>41613.499513888892</v>
      </c>
      <c r="O206" s="38"/>
      <c r="P206" s="26"/>
      <c r="Q206" s="26" t="s">
        <v>830</v>
      </c>
      <c r="R206" s="63">
        <v>652197.83248099999</v>
      </c>
      <c r="S206" s="63">
        <v>5773002.1077399999</v>
      </c>
      <c r="T206" s="26" t="s">
        <v>3316</v>
      </c>
      <c r="U206" s="64" t="s">
        <v>3262</v>
      </c>
      <c r="V206" s="64" t="s">
        <v>3263</v>
      </c>
      <c r="W206" s="64" t="s">
        <v>3258</v>
      </c>
      <c r="X206" s="64" t="s">
        <v>5614</v>
      </c>
      <c r="Y206" s="64"/>
      <c r="Z206" s="64"/>
      <c r="AA206" s="26"/>
      <c r="AB206" s="31"/>
      <c r="AC206" s="64" t="s">
        <v>3259</v>
      </c>
      <c r="AD206" s="35" t="s">
        <v>3260</v>
      </c>
      <c r="AE206" s="64" t="s">
        <v>3264</v>
      </c>
      <c r="AF206" s="26"/>
      <c r="AG206" s="64" t="s">
        <v>3264</v>
      </c>
      <c r="AH206" s="64" t="s">
        <v>3261</v>
      </c>
      <c r="AI206" s="64" t="s">
        <v>3270</v>
      </c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</row>
    <row r="207" spans="1:47" s="41" customFormat="1" ht="43.2" hidden="1" x14ac:dyDescent="0.3">
      <c r="A207" s="26" t="s">
        <v>1252</v>
      </c>
      <c r="B207" s="26">
        <v>0.5</v>
      </c>
      <c r="C207" s="26">
        <v>34</v>
      </c>
      <c r="D207" s="26">
        <v>6</v>
      </c>
      <c r="E207" s="26" t="s">
        <v>1253</v>
      </c>
      <c r="F207" s="26" t="s">
        <v>2854</v>
      </c>
      <c r="G207" s="26" t="s">
        <v>15</v>
      </c>
      <c r="H207" s="26" t="str">
        <f t="shared" si="3"/>
        <v>Box34_Temp6 [degC]</v>
      </c>
      <c r="I207" s="31" t="s">
        <v>4045</v>
      </c>
      <c r="J207" s="46" t="s">
        <v>5147</v>
      </c>
      <c r="K207" s="26">
        <v>-10</v>
      </c>
      <c r="L207" s="26">
        <v>30</v>
      </c>
      <c r="M207" s="26" t="s">
        <v>829</v>
      </c>
      <c r="N207" s="38">
        <v>41613.499513888892</v>
      </c>
      <c r="O207" s="38"/>
      <c r="P207" s="26"/>
      <c r="Q207" s="26" t="s">
        <v>830</v>
      </c>
      <c r="R207" s="63">
        <v>652197.83248099999</v>
      </c>
      <c r="S207" s="63">
        <v>5773002.1077399999</v>
      </c>
      <c r="T207" s="26" t="s">
        <v>3316</v>
      </c>
      <c r="U207" s="64" t="s">
        <v>3262</v>
      </c>
      <c r="V207" s="64" t="s">
        <v>3263</v>
      </c>
      <c r="W207" s="64" t="s">
        <v>3258</v>
      </c>
      <c r="X207" s="64" t="s">
        <v>5614</v>
      </c>
      <c r="Y207" s="64"/>
      <c r="Z207" s="64"/>
      <c r="AA207" s="26"/>
      <c r="AB207" s="31"/>
      <c r="AC207" s="64" t="s">
        <v>3259</v>
      </c>
      <c r="AD207" s="35" t="s">
        <v>3260</v>
      </c>
      <c r="AE207" s="64" t="s">
        <v>3264</v>
      </c>
      <c r="AF207" s="26"/>
      <c r="AG207" s="64" t="s">
        <v>3264</v>
      </c>
      <c r="AH207" s="64" t="s">
        <v>3261</v>
      </c>
      <c r="AI207" s="64" t="s">
        <v>3270</v>
      </c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</row>
    <row r="208" spans="1:47" s="41" customFormat="1" ht="43.2" hidden="1" x14ac:dyDescent="0.3">
      <c r="A208" s="26" t="s">
        <v>1254</v>
      </c>
      <c r="B208" s="26">
        <v>0.1</v>
      </c>
      <c r="C208" s="26">
        <v>35</v>
      </c>
      <c r="D208" s="26">
        <v>1</v>
      </c>
      <c r="E208" s="26" t="s">
        <v>1255</v>
      </c>
      <c r="F208" s="26" t="s">
        <v>2855</v>
      </c>
      <c r="G208" s="26" t="s">
        <v>15</v>
      </c>
      <c r="H208" s="26" t="str">
        <f t="shared" si="3"/>
        <v>Box35_Temp1 [degC]</v>
      </c>
      <c r="I208" s="26" t="s">
        <v>3710</v>
      </c>
      <c r="J208" s="46" t="s">
        <v>5148</v>
      </c>
      <c r="K208" s="26">
        <v>-25</v>
      </c>
      <c r="L208" s="26">
        <v>50</v>
      </c>
      <c r="M208" s="26" t="s">
        <v>838</v>
      </c>
      <c r="N208" s="38">
        <v>41529.622141203705</v>
      </c>
      <c r="O208" s="38"/>
      <c r="P208" s="26" t="s">
        <v>839</v>
      </c>
      <c r="Q208" s="26"/>
      <c r="R208" s="63">
        <v>652213.34360120003</v>
      </c>
      <c r="S208" s="63">
        <v>5772982.01862578</v>
      </c>
      <c r="T208" s="26" t="s">
        <v>3316</v>
      </c>
      <c r="U208" s="64" t="s">
        <v>3262</v>
      </c>
      <c r="V208" s="64" t="s">
        <v>3263</v>
      </c>
      <c r="W208" s="64" t="s">
        <v>3258</v>
      </c>
      <c r="X208" s="64" t="s">
        <v>5614</v>
      </c>
      <c r="Y208" s="64"/>
      <c r="Z208" s="64"/>
      <c r="AA208" s="26"/>
      <c r="AB208" s="31"/>
      <c r="AC208" s="64" t="s">
        <v>3259</v>
      </c>
      <c r="AD208" s="35" t="s">
        <v>3260</v>
      </c>
      <c r="AE208" s="64" t="s">
        <v>3264</v>
      </c>
      <c r="AF208" s="26"/>
      <c r="AG208" s="64" t="s">
        <v>3264</v>
      </c>
      <c r="AH208" s="64" t="s">
        <v>3261</v>
      </c>
      <c r="AI208" s="64" t="s">
        <v>3270</v>
      </c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</row>
    <row r="209" spans="1:47" s="41" customFormat="1" ht="43.2" hidden="1" x14ac:dyDescent="0.3">
      <c r="A209" s="26" t="s">
        <v>1256</v>
      </c>
      <c r="B209" s="26">
        <v>0.30000000000000004</v>
      </c>
      <c r="C209" s="26">
        <v>35</v>
      </c>
      <c r="D209" s="26">
        <v>2</v>
      </c>
      <c r="E209" s="26" t="s">
        <v>1257</v>
      </c>
      <c r="F209" s="26" t="s">
        <v>2856</v>
      </c>
      <c r="G209" s="26" t="s">
        <v>15</v>
      </c>
      <c r="H209" s="26" t="str">
        <f t="shared" si="3"/>
        <v>Box35_Temp2 [degC]</v>
      </c>
      <c r="I209" s="26" t="s">
        <v>3711</v>
      </c>
      <c r="J209" s="46" t="s">
        <v>5148</v>
      </c>
      <c r="K209" s="26">
        <v>-25</v>
      </c>
      <c r="L209" s="26">
        <v>50</v>
      </c>
      <c r="M209" s="26" t="s">
        <v>838</v>
      </c>
      <c r="N209" s="38">
        <v>41529.622141203705</v>
      </c>
      <c r="O209" s="38"/>
      <c r="P209" s="26" t="s">
        <v>839</v>
      </c>
      <c r="Q209" s="26"/>
      <c r="R209" s="63">
        <v>652213.34360120003</v>
      </c>
      <c r="S209" s="63">
        <v>5772982.01862578</v>
      </c>
      <c r="T209" s="26" t="s">
        <v>3316</v>
      </c>
      <c r="U209" s="64" t="s">
        <v>3262</v>
      </c>
      <c r="V209" s="64" t="s">
        <v>3263</v>
      </c>
      <c r="W209" s="64" t="s">
        <v>3258</v>
      </c>
      <c r="X209" s="64" t="s">
        <v>5614</v>
      </c>
      <c r="Y209" s="64"/>
      <c r="Z209" s="64"/>
      <c r="AA209" s="26"/>
      <c r="AB209" s="31"/>
      <c r="AC209" s="64" t="s">
        <v>3259</v>
      </c>
      <c r="AD209" s="35" t="s">
        <v>3260</v>
      </c>
      <c r="AE209" s="64" t="s">
        <v>3264</v>
      </c>
      <c r="AF209" s="26"/>
      <c r="AG209" s="64" t="s">
        <v>3264</v>
      </c>
      <c r="AH209" s="64" t="s">
        <v>3261</v>
      </c>
      <c r="AI209" s="64" t="s">
        <v>3270</v>
      </c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</row>
    <row r="210" spans="1:47" s="41" customFormat="1" ht="43.2" hidden="1" x14ac:dyDescent="0.3">
      <c r="A210" s="26" t="s">
        <v>1258</v>
      </c>
      <c r="B210" s="26">
        <v>0.1</v>
      </c>
      <c r="C210" s="26">
        <v>35</v>
      </c>
      <c r="D210" s="26">
        <v>3</v>
      </c>
      <c r="E210" s="26" t="s">
        <v>1259</v>
      </c>
      <c r="F210" s="26" t="s">
        <v>2857</v>
      </c>
      <c r="G210" s="26" t="s">
        <v>15</v>
      </c>
      <c r="H210" s="26" t="str">
        <f t="shared" si="3"/>
        <v>Box35_Temp3 [degC]</v>
      </c>
      <c r="I210" s="26" t="s">
        <v>3712</v>
      </c>
      <c r="J210" s="46" t="s">
        <v>5148</v>
      </c>
      <c r="K210" s="26">
        <v>-25</v>
      </c>
      <c r="L210" s="26">
        <v>50</v>
      </c>
      <c r="M210" s="26" t="s">
        <v>844</v>
      </c>
      <c r="N210" s="38">
        <v>41529.622141203705</v>
      </c>
      <c r="O210" s="38"/>
      <c r="P210" s="26" t="s">
        <v>845</v>
      </c>
      <c r="Q210" s="26"/>
      <c r="R210" s="63">
        <v>652203.34762287</v>
      </c>
      <c r="S210" s="63">
        <v>5772993.4645236796</v>
      </c>
      <c r="T210" s="26" t="s">
        <v>3316</v>
      </c>
      <c r="U210" s="64" t="s">
        <v>3262</v>
      </c>
      <c r="V210" s="64" t="s">
        <v>3263</v>
      </c>
      <c r="W210" s="64" t="s">
        <v>3258</v>
      </c>
      <c r="X210" s="64" t="s">
        <v>5614</v>
      </c>
      <c r="Y210" s="64"/>
      <c r="Z210" s="64"/>
      <c r="AA210" s="26"/>
      <c r="AB210" s="31"/>
      <c r="AC210" s="64" t="s">
        <v>3259</v>
      </c>
      <c r="AD210" s="35" t="s">
        <v>3260</v>
      </c>
      <c r="AE210" s="64" t="s">
        <v>3264</v>
      </c>
      <c r="AF210" s="26"/>
      <c r="AG210" s="64" t="s">
        <v>3264</v>
      </c>
      <c r="AH210" s="64" t="s">
        <v>3261</v>
      </c>
      <c r="AI210" s="64" t="s">
        <v>3270</v>
      </c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</row>
    <row r="211" spans="1:47" s="41" customFormat="1" ht="43.2" hidden="1" x14ac:dyDescent="0.3">
      <c r="A211" s="26" t="s">
        <v>1260</v>
      </c>
      <c r="B211" s="26">
        <v>0.30000000000000004</v>
      </c>
      <c r="C211" s="26">
        <v>35</v>
      </c>
      <c r="D211" s="26">
        <v>4</v>
      </c>
      <c r="E211" s="26" t="s">
        <v>1261</v>
      </c>
      <c r="F211" s="26" t="s">
        <v>2858</v>
      </c>
      <c r="G211" s="26" t="s">
        <v>15</v>
      </c>
      <c r="H211" s="26" t="str">
        <f t="shared" si="3"/>
        <v>Box35_Temp4 [degC]</v>
      </c>
      <c r="I211" s="26" t="s">
        <v>3713</v>
      </c>
      <c r="J211" s="46" t="s">
        <v>5148</v>
      </c>
      <c r="K211" s="26">
        <v>-25</v>
      </c>
      <c r="L211" s="26">
        <v>50</v>
      </c>
      <c r="M211" s="26" t="s">
        <v>844</v>
      </c>
      <c r="N211" s="38">
        <v>41529.622141203705</v>
      </c>
      <c r="O211" s="38"/>
      <c r="P211" s="26" t="s">
        <v>845</v>
      </c>
      <c r="Q211" s="26"/>
      <c r="R211" s="63">
        <v>652203.34762287</v>
      </c>
      <c r="S211" s="63">
        <v>5772993.4645236796</v>
      </c>
      <c r="T211" s="26" t="s">
        <v>3316</v>
      </c>
      <c r="U211" s="64" t="s">
        <v>3262</v>
      </c>
      <c r="V211" s="64" t="s">
        <v>3263</v>
      </c>
      <c r="W211" s="64" t="s">
        <v>3258</v>
      </c>
      <c r="X211" s="64" t="s">
        <v>5614</v>
      </c>
      <c r="Y211" s="64"/>
      <c r="Z211" s="64"/>
      <c r="AA211" s="26"/>
      <c r="AB211" s="31"/>
      <c r="AC211" s="64" t="s">
        <v>3259</v>
      </c>
      <c r="AD211" s="35" t="s">
        <v>3260</v>
      </c>
      <c r="AE211" s="64" t="s">
        <v>3264</v>
      </c>
      <c r="AF211" s="26"/>
      <c r="AG211" s="64" t="s">
        <v>3264</v>
      </c>
      <c r="AH211" s="64" t="s">
        <v>3261</v>
      </c>
      <c r="AI211" s="64" t="s">
        <v>3270</v>
      </c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</row>
    <row r="212" spans="1:47" s="41" customFormat="1" ht="43.2" hidden="1" x14ac:dyDescent="0.3">
      <c r="A212" s="26" t="s">
        <v>1262</v>
      </c>
      <c r="B212" s="26">
        <v>0.1</v>
      </c>
      <c r="C212" s="26">
        <v>35</v>
      </c>
      <c r="D212" s="26">
        <v>5</v>
      </c>
      <c r="E212" s="26" t="s">
        <v>1263</v>
      </c>
      <c r="F212" s="26" t="s">
        <v>2859</v>
      </c>
      <c r="G212" s="26" t="s">
        <v>15</v>
      </c>
      <c r="H212" s="26" t="str">
        <f t="shared" si="3"/>
        <v>Box35_Temp5 [degC]</v>
      </c>
      <c r="I212" s="26" t="s">
        <v>3714</v>
      </c>
      <c r="J212" s="46" t="s">
        <v>5148</v>
      </c>
      <c r="K212" s="26">
        <v>-25</v>
      </c>
      <c r="L212" s="26">
        <v>50</v>
      </c>
      <c r="M212" s="26" t="s">
        <v>850</v>
      </c>
      <c r="N212" s="38">
        <v>41529.622141203705</v>
      </c>
      <c r="O212" s="38"/>
      <c r="P212" s="26" t="s">
        <v>562</v>
      </c>
      <c r="Q212" s="26"/>
      <c r="R212" s="63">
        <v>652215.85185622005</v>
      </c>
      <c r="S212" s="63">
        <v>5772999.8104794296</v>
      </c>
      <c r="T212" s="26" t="s">
        <v>3316</v>
      </c>
      <c r="U212" s="64" t="s">
        <v>3262</v>
      </c>
      <c r="V212" s="64" t="s">
        <v>3263</v>
      </c>
      <c r="W212" s="64" t="s">
        <v>3258</v>
      </c>
      <c r="X212" s="64" t="s">
        <v>5614</v>
      </c>
      <c r="Y212" s="64"/>
      <c r="Z212" s="64"/>
      <c r="AA212" s="26"/>
      <c r="AB212" s="31"/>
      <c r="AC212" s="64" t="s">
        <v>3259</v>
      </c>
      <c r="AD212" s="35" t="s">
        <v>3260</v>
      </c>
      <c r="AE212" s="64" t="s">
        <v>3264</v>
      </c>
      <c r="AF212" s="26"/>
      <c r="AG212" s="64" t="s">
        <v>3264</v>
      </c>
      <c r="AH212" s="64" t="s">
        <v>3261</v>
      </c>
      <c r="AI212" s="64" t="s">
        <v>3270</v>
      </c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</row>
    <row r="213" spans="1:47" s="41" customFormat="1" ht="43.2" hidden="1" x14ac:dyDescent="0.3">
      <c r="A213" s="26" t="s">
        <v>1264</v>
      </c>
      <c r="B213" s="26">
        <v>0.30000000000000004</v>
      </c>
      <c r="C213" s="26">
        <v>35</v>
      </c>
      <c r="D213" s="26">
        <v>6</v>
      </c>
      <c r="E213" s="26" t="s">
        <v>1265</v>
      </c>
      <c r="F213" s="26" t="s">
        <v>2860</v>
      </c>
      <c r="G213" s="26" t="s">
        <v>15</v>
      </c>
      <c r="H213" s="26" t="str">
        <f t="shared" si="3"/>
        <v>Box35_Temp6 [degC]</v>
      </c>
      <c r="I213" s="26" t="s">
        <v>3715</v>
      </c>
      <c r="J213" s="46" t="s">
        <v>5148</v>
      </c>
      <c r="K213" s="26">
        <v>-25</v>
      </c>
      <c r="L213" s="26">
        <v>50</v>
      </c>
      <c r="M213" s="26" t="s">
        <v>850</v>
      </c>
      <c r="N213" s="38">
        <v>41529.622141203705</v>
      </c>
      <c r="O213" s="38"/>
      <c r="P213" s="26" t="s">
        <v>562</v>
      </c>
      <c r="Q213" s="26"/>
      <c r="R213" s="63">
        <v>652215.85185622005</v>
      </c>
      <c r="S213" s="63">
        <v>5772999.8104794296</v>
      </c>
      <c r="T213" s="26" t="s">
        <v>3316</v>
      </c>
      <c r="U213" s="64" t="s">
        <v>3262</v>
      </c>
      <c r="V213" s="64" t="s">
        <v>3263</v>
      </c>
      <c r="W213" s="64" t="s">
        <v>3258</v>
      </c>
      <c r="X213" s="64" t="s">
        <v>5614</v>
      </c>
      <c r="Y213" s="64"/>
      <c r="Z213" s="64"/>
      <c r="AA213" s="26"/>
      <c r="AB213" s="31"/>
      <c r="AC213" s="64" t="s">
        <v>3259</v>
      </c>
      <c r="AD213" s="35" t="s">
        <v>3260</v>
      </c>
      <c r="AE213" s="64" t="s">
        <v>3264</v>
      </c>
      <c r="AF213" s="26"/>
      <c r="AG213" s="64" t="s">
        <v>3264</v>
      </c>
      <c r="AH213" s="64" t="s">
        <v>3261</v>
      </c>
      <c r="AI213" s="64" t="s">
        <v>3270</v>
      </c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</row>
    <row r="214" spans="1:47" s="41" customFormat="1" ht="43.2" hidden="1" x14ac:dyDescent="0.3">
      <c r="A214" s="26" t="s">
        <v>1266</v>
      </c>
      <c r="B214" s="26">
        <v>0.05</v>
      </c>
      <c r="C214" s="26">
        <v>36</v>
      </c>
      <c r="D214" s="26">
        <v>1</v>
      </c>
      <c r="E214" s="26" t="s">
        <v>1267</v>
      </c>
      <c r="F214" s="26" t="s">
        <v>2861</v>
      </c>
      <c r="G214" s="26" t="s">
        <v>15</v>
      </c>
      <c r="H214" s="26" t="str">
        <f t="shared" si="3"/>
        <v>Box36_Temp1 [degC]</v>
      </c>
      <c r="I214" s="31" t="s">
        <v>4052</v>
      </c>
      <c r="J214" s="46" t="s">
        <v>5149</v>
      </c>
      <c r="K214" s="26">
        <v>-25</v>
      </c>
      <c r="L214" s="26">
        <v>50</v>
      </c>
      <c r="M214" s="26" t="s">
        <v>854</v>
      </c>
      <c r="N214" s="38">
        <v>41704.608761574076</v>
      </c>
      <c r="O214" s="38"/>
      <c r="P214" s="26"/>
      <c r="Q214" s="26" t="s">
        <v>855</v>
      </c>
      <c r="R214" s="63">
        <v>652195.87657299999</v>
      </c>
      <c r="S214" s="63">
        <v>5772995.24376</v>
      </c>
      <c r="T214" s="26" t="s">
        <v>3316</v>
      </c>
      <c r="U214" s="64" t="s">
        <v>3262</v>
      </c>
      <c r="V214" s="64" t="s">
        <v>3263</v>
      </c>
      <c r="W214" s="64" t="s">
        <v>3258</v>
      </c>
      <c r="X214" s="64" t="s">
        <v>5614</v>
      </c>
      <c r="Y214" s="64"/>
      <c r="Z214" s="64"/>
      <c r="AA214" s="26"/>
      <c r="AB214" s="31"/>
      <c r="AC214" s="64" t="s">
        <v>3259</v>
      </c>
      <c r="AD214" s="35" t="s">
        <v>3260</v>
      </c>
      <c r="AE214" s="64" t="s">
        <v>3264</v>
      </c>
      <c r="AF214" s="26"/>
      <c r="AG214" s="64" t="s">
        <v>3264</v>
      </c>
      <c r="AH214" s="64" t="s">
        <v>3261</v>
      </c>
      <c r="AI214" s="64" t="s">
        <v>3270</v>
      </c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</row>
    <row r="215" spans="1:47" s="41" customFormat="1" ht="43.2" hidden="1" x14ac:dyDescent="0.3">
      <c r="A215" s="26" t="s">
        <v>1268</v>
      </c>
      <c r="B215" s="26">
        <v>0.1</v>
      </c>
      <c r="C215" s="26">
        <v>36</v>
      </c>
      <c r="D215" s="26">
        <v>2</v>
      </c>
      <c r="E215" s="26" t="s">
        <v>1269</v>
      </c>
      <c r="F215" s="26" t="s">
        <v>2862</v>
      </c>
      <c r="G215" s="26" t="s">
        <v>15</v>
      </c>
      <c r="H215" s="26" t="str">
        <f t="shared" si="3"/>
        <v>Box36_Temp2 [degC]</v>
      </c>
      <c r="I215" s="31" t="s">
        <v>4053</v>
      </c>
      <c r="J215" s="46" t="s">
        <v>5149</v>
      </c>
      <c r="K215" s="26">
        <v>-25</v>
      </c>
      <c r="L215" s="26">
        <v>50</v>
      </c>
      <c r="M215" s="26" t="s">
        <v>854</v>
      </c>
      <c r="N215" s="38">
        <v>41704.608761574076</v>
      </c>
      <c r="O215" s="38"/>
      <c r="P215" s="26"/>
      <c r="Q215" s="26" t="s">
        <v>855</v>
      </c>
      <c r="R215" s="63">
        <v>652195.87657299999</v>
      </c>
      <c r="S215" s="63">
        <v>5772995.24376</v>
      </c>
      <c r="T215" s="26" t="s">
        <v>3316</v>
      </c>
      <c r="U215" s="64" t="s">
        <v>3262</v>
      </c>
      <c r="V215" s="64" t="s">
        <v>3263</v>
      </c>
      <c r="W215" s="64" t="s">
        <v>3258</v>
      </c>
      <c r="X215" s="64" t="s">
        <v>5614</v>
      </c>
      <c r="Y215" s="64"/>
      <c r="Z215" s="64"/>
      <c r="AA215" s="26"/>
      <c r="AB215" s="31"/>
      <c r="AC215" s="64" t="s">
        <v>3259</v>
      </c>
      <c r="AD215" s="35" t="s">
        <v>3260</v>
      </c>
      <c r="AE215" s="64" t="s">
        <v>3264</v>
      </c>
      <c r="AF215" s="26"/>
      <c r="AG215" s="64" t="s">
        <v>3264</v>
      </c>
      <c r="AH215" s="64" t="s">
        <v>3261</v>
      </c>
      <c r="AI215" s="64" t="s">
        <v>3270</v>
      </c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</row>
    <row r="216" spans="1:47" s="41" customFormat="1" ht="43.2" hidden="1" x14ac:dyDescent="0.3">
      <c r="A216" s="26" t="s">
        <v>1270</v>
      </c>
      <c r="B216" s="26">
        <v>0.2</v>
      </c>
      <c r="C216" s="26">
        <v>36</v>
      </c>
      <c r="D216" s="26">
        <v>3</v>
      </c>
      <c r="E216" s="26" t="s">
        <v>1271</v>
      </c>
      <c r="F216" s="26" t="s">
        <v>2863</v>
      </c>
      <c r="G216" s="26" t="s">
        <v>15</v>
      </c>
      <c r="H216" s="26" t="str">
        <f t="shared" si="3"/>
        <v>Box36_Temp3 [degC]</v>
      </c>
      <c r="I216" s="31" t="s">
        <v>4054</v>
      </c>
      <c r="J216" s="46" t="s">
        <v>5149</v>
      </c>
      <c r="K216" s="26">
        <v>-25</v>
      </c>
      <c r="L216" s="26">
        <v>50</v>
      </c>
      <c r="M216" s="26" t="s">
        <v>854</v>
      </c>
      <c r="N216" s="38">
        <v>41704.608761574076</v>
      </c>
      <c r="O216" s="38"/>
      <c r="P216" s="26"/>
      <c r="Q216" s="26" t="s">
        <v>855</v>
      </c>
      <c r="R216" s="63">
        <v>652195.87657299999</v>
      </c>
      <c r="S216" s="63">
        <v>5772995.24376</v>
      </c>
      <c r="T216" s="26" t="s">
        <v>3316</v>
      </c>
      <c r="U216" s="64" t="s">
        <v>3262</v>
      </c>
      <c r="V216" s="64" t="s">
        <v>3263</v>
      </c>
      <c r="W216" s="64" t="s">
        <v>3258</v>
      </c>
      <c r="X216" s="64" t="s">
        <v>5614</v>
      </c>
      <c r="Y216" s="64"/>
      <c r="Z216" s="64"/>
      <c r="AA216" s="26"/>
      <c r="AB216" s="31"/>
      <c r="AC216" s="64" t="s">
        <v>3259</v>
      </c>
      <c r="AD216" s="35" t="s">
        <v>3260</v>
      </c>
      <c r="AE216" s="64" t="s">
        <v>3264</v>
      </c>
      <c r="AF216" s="26"/>
      <c r="AG216" s="64" t="s">
        <v>3264</v>
      </c>
      <c r="AH216" s="64" t="s">
        <v>3261</v>
      </c>
      <c r="AI216" s="64" t="s">
        <v>3270</v>
      </c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</row>
    <row r="217" spans="1:47" s="41" customFormat="1" ht="43.2" hidden="1" x14ac:dyDescent="0.3">
      <c r="A217" s="26" t="s">
        <v>1272</v>
      </c>
      <c r="B217" s="26">
        <v>0.30000000000000004</v>
      </c>
      <c r="C217" s="26">
        <v>36</v>
      </c>
      <c r="D217" s="26">
        <v>4</v>
      </c>
      <c r="E217" s="26" t="s">
        <v>1273</v>
      </c>
      <c r="F217" s="26" t="s">
        <v>2864</v>
      </c>
      <c r="G217" s="26" t="s">
        <v>15</v>
      </c>
      <c r="H217" s="26" t="str">
        <f t="shared" si="3"/>
        <v>Box36_Temp4 [degC]</v>
      </c>
      <c r="I217" s="31" t="s">
        <v>4055</v>
      </c>
      <c r="J217" s="46" t="s">
        <v>5149</v>
      </c>
      <c r="K217" s="26">
        <v>-25</v>
      </c>
      <c r="L217" s="26">
        <v>50</v>
      </c>
      <c r="M217" s="26" t="s">
        <v>854</v>
      </c>
      <c r="N217" s="38">
        <v>41704.608761574076</v>
      </c>
      <c r="O217" s="38"/>
      <c r="P217" s="26"/>
      <c r="Q217" s="26" t="s">
        <v>855</v>
      </c>
      <c r="R217" s="63">
        <v>652195.87657299999</v>
      </c>
      <c r="S217" s="63">
        <v>5772995.24376</v>
      </c>
      <c r="T217" s="26" t="s">
        <v>3316</v>
      </c>
      <c r="U217" s="64" t="s">
        <v>3262</v>
      </c>
      <c r="V217" s="64" t="s">
        <v>3263</v>
      </c>
      <c r="W217" s="64" t="s">
        <v>3258</v>
      </c>
      <c r="X217" s="64" t="s">
        <v>5614</v>
      </c>
      <c r="Y217" s="64"/>
      <c r="Z217" s="64"/>
      <c r="AA217" s="26"/>
      <c r="AB217" s="31"/>
      <c r="AC217" s="64" t="s">
        <v>3259</v>
      </c>
      <c r="AD217" s="35" t="s">
        <v>3260</v>
      </c>
      <c r="AE217" s="64" t="s">
        <v>3264</v>
      </c>
      <c r="AF217" s="26"/>
      <c r="AG217" s="64" t="s">
        <v>3264</v>
      </c>
      <c r="AH217" s="64" t="s">
        <v>3261</v>
      </c>
      <c r="AI217" s="64" t="s">
        <v>3270</v>
      </c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</row>
    <row r="218" spans="1:47" s="41" customFormat="1" ht="43.2" hidden="1" x14ac:dyDescent="0.3">
      <c r="A218" s="26" t="s">
        <v>1274</v>
      </c>
      <c r="B218" s="26">
        <v>0.4</v>
      </c>
      <c r="C218" s="26">
        <v>36</v>
      </c>
      <c r="D218" s="26">
        <v>5</v>
      </c>
      <c r="E218" s="26" t="s">
        <v>1275</v>
      </c>
      <c r="F218" s="26" t="s">
        <v>2865</v>
      </c>
      <c r="G218" s="26" t="s">
        <v>15</v>
      </c>
      <c r="H218" s="26" t="str">
        <f t="shared" si="3"/>
        <v>Box36_Temp5 [degC]</v>
      </c>
      <c r="I218" s="31" t="s">
        <v>4056</v>
      </c>
      <c r="J218" s="46" t="s">
        <v>5149</v>
      </c>
      <c r="K218" s="26">
        <v>-15</v>
      </c>
      <c r="L218" s="26">
        <v>50</v>
      </c>
      <c r="M218" s="26" t="s">
        <v>854</v>
      </c>
      <c r="N218" s="38">
        <v>41704.608761574076</v>
      </c>
      <c r="O218" s="38"/>
      <c r="P218" s="26"/>
      <c r="Q218" s="26" t="s">
        <v>855</v>
      </c>
      <c r="R218" s="63">
        <v>652195.87657299999</v>
      </c>
      <c r="S218" s="63">
        <v>5772995.24376</v>
      </c>
      <c r="T218" s="26" t="s">
        <v>3316</v>
      </c>
      <c r="U218" s="64" t="s">
        <v>3262</v>
      </c>
      <c r="V218" s="64" t="s">
        <v>3263</v>
      </c>
      <c r="W218" s="64" t="s">
        <v>3258</v>
      </c>
      <c r="X218" s="64" t="s">
        <v>5614</v>
      </c>
      <c r="Y218" s="64"/>
      <c r="Z218" s="64"/>
      <c r="AA218" s="26"/>
      <c r="AB218" s="31"/>
      <c r="AC218" s="64" t="s">
        <v>3259</v>
      </c>
      <c r="AD218" s="35" t="s">
        <v>3260</v>
      </c>
      <c r="AE218" s="64" t="s">
        <v>3264</v>
      </c>
      <c r="AF218" s="26"/>
      <c r="AG218" s="64" t="s">
        <v>3264</v>
      </c>
      <c r="AH218" s="64" t="s">
        <v>3261</v>
      </c>
      <c r="AI218" s="64" t="s">
        <v>3270</v>
      </c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</row>
    <row r="219" spans="1:47" s="41" customFormat="1" ht="43.2" hidden="1" x14ac:dyDescent="0.3">
      <c r="A219" s="26" t="s">
        <v>1276</v>
      </c>
      <c r="B219" s="26">
        <v>0.5</v>
      </c>
      <c r="C219" s="26">
        <v>36</v>
      </c>
      <c r="D219" s="26">
        <v>6</v>
      </c>
      <c r="E219" s="26" t="s">
        <v>1277</v>
      </c>
      <c r="F219" s="26" t="s">
        <v>2866</v>
      </c>
      <c r="G219" s="26" t="s">
        <v>15</v>
      </c>
      <c r="H219" s="26" t="str">
        <f t="shared" si="3"/>
        <v>Box36_Temp6 [degC]</v>
      </c>
      <c r="I219" s="31" t="s">
        <v>4057</v>
      </c>
      <c r="J219" s="46" t="s">
        <v>5149</v>
      </c>
      <c r="K219" s="26">
        <v>-10</v>
      </c>
      <c r="L219" s="26">
        <v>30</v>
      </c>
      <c r="M219" s="26" t="s">
        <v>854</v>
      </c>
      <c r="N219" s="38">
        <v>41704.608761574076</v>
      </c>
      <c r="O219" s="38"/>
      <c r="P219" s="26"/>
      <c r="Q219" s="26" t="s">
        <v>855</v>
      </c>
      <c r="R219" s="63">
        <v>652195.87657299999</v>
      </c>
      <c r="S219" s="63">
        <v>5772995.24376</v>
      </c>
      <c r="T219" s="26" t="s">
        <v>3316</v>
      </c>
      <c r="U219" s="64" t="s">
        <v>3262</v>
      </c>
      <c r="V219" s="64" t="s">
        <v>3263</v>
      </c>
      <c r="W219" s="64" t="s">
        <v>3258</v>
      </c>
      <c r="X219" s="64" t="s">
        <v>5614</v>
      </c>
      <c r="Y219" s="64"/>
      <c r="Z219" s="64"/>
      <c r="AA219" s="26"/>
      <c r="AB219" s="31"/>
      <c r="AC219" s="64" t="s">
        <v>3259</v>
      </c>
      <c r="AD219" s="35" t="s">
        <v>3260</v>
      </c>
      <c r="AE219" s="64" t="s">
        <v>3264</v>
      </c>
      <c r="AF219" s="26"/>
      <c r="AG219" s="64" t="s">
        <v>3264</v>
      </c>
      <c r="AH219" s="64" t="s">
        <v>3261</v>
      </c>
      <c r="AI219" s="64" t="s">
        <v>3270</v>
      </c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</row>
    <row r="220" spans="1:47" s="41" customFormat="1" ht="43.2" hidden="1" x14ac:dyDescent="0.3">
      <c r="A220" s="26" t="s">
        <v>1278</v>
      </c>
      <c r="B220" s="26">
        <v>0.2</v>
      </c>
      <c r="C220" s="26">
        <v>37</v>
      </c>
      <c r="D220" s="26">
        <v>1</v>
      </c>
      <c r="E220" s="26" t="s">
        <v>1279</v>
      </c>
      <c r="F220" s="26" t="s">
        <v>2867</v>
      </c>
      <c r="G220" s="26" t="s">
        <v>15</v>
      </c>
      <c r="H220" s="26" t="str">
        <f t="shared" si="3"/>
        <v>Box37_Temp1 [degC]</v>
      </c>
      <c r="I220" s="31" t="s">
        <v>4159</v>
      </c>
      <c r="J220" s="46" t="s">
        <v>5150</v>
      </c>
      <c r="K220" s="26">
        <v>-25</v>
      </c>
      <c r="L220" s="26">
        <v>50</v>
      </c>
      <c r="M220" s="26" t="s">
        <v>862</v>
      </c>
      <c r="N220" s="38">
        <v>41613.509062500001</v>
      </c>
      <c r="O220" s="38"/>
      <c r="P220" s="26"/>
      <c r="Q220" s="26" t="s">
        <v>863</v>
      </c>
      <c r="R220" s="63">
        <v>652197.83248099999</v>
      </c>
      <c r="S220" s="63">
        <v>5773002.1077399999</v>
      </c>
      <c r="T220" s="26" t="s">
        <v>3316</v>
      </c>
      <c r="U220" s="64" t="s">
        <v>3262</v>
      </c>
      <c r="V220" s="64" t="s">
        <v>3263</v>
      </c>
      <c r="W220" s="64" t="s">
        <v>3258</v>
      </c>
      <c r="X220" s="64" t="s">
        <v>5614</v>
      </c>
      <c r="Y220" s="64"/>
      <c r="Z220" s="64"/>
      <c r="AA220" s="26"/>
      <c r="AB220" s="31"/>
      <c r="AC220" s="64" t="s">
        <v>3259</v>
      </c>
      <c r="AD220" s="35" t="s">
        <v>3260</v>
      </c>
      <c r="AE220" s="64" t="s">
        <v>3264</v>
      </c>
      <c r="AF220" s="26"/>
      <c r="AG220" s="64" t="s">
        <v>3264</v>
      </c>
      <c r="AH220" s="64" t="s">
        <v>3261</v>
      </c>
      <c r="AI220" s="64" t="s">
        <v>3270</v>
      </c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</row>
    <row r="221" spans="1:47" s="41" customFormat="1" ht="43.2" hidden="1" x14ac:dyDescent="0.3">
      <c r="A221" s="26" t="s">
        <v>1280</v>
      </c>
      <c r="B221" s="26">
        <v>0.30000000000000004</v>
      </c>
      <c r="C221" s="26">
        <v>37</v>
      </c>
      <c r="D221" s="26">
        <v>2</v>
      </c>
      <c r="E221" s="26" t="s">
        <v>1281</v>
      </c>
      <c r="F221" s="26" t="s">
        <v>2868</v>
      </c>
      <c r="G221" s="26" t="s">
        <v>15</v>
      </c>
      <c r="H221" s="26" t="str">
        <f t="shared" si="3"/>
        <v>Box37_Temp2 [degC]</v>
      </c>
      <c r="I221" s="31" t="s">
        <v>4160</v>
      </c>
      <c r="J221" s="46" t="s">
        <v>5150</v>
      </c>
      <c r="K221" s="26">
        <v>-25</v>
      </c>
      <c r="L221" s="26">
        <v>50</v>
      </c>
      <c r="M221" s="26" t="s">
        <v>862</v>
      </c>
      <c r="N221" s="38">
        <v>41613.509062500001</v>
      </c>
      <c r="O221" s="38"/>
      <c r="P221" s="26"/>
      <c r="Q221" s="26" t="s">
        <v>863</v>
      </c>
      <c r="R221" s="63">
        <v>652197.83248099999</v>
      </c>
      <c r="S221" s="63">
        <v>5773002.1077399999</v>
      </c>
      <c r="T221" s="26" t="s">
        <v>3316</v>
      </c>
      <c r="U221" s="64" t="s">
        <v>3262</v>
      </c>
      <c r="V221" s="64" t="s">
        <v>3263</v>
      </c>
      <c r="W221" s="64" t="s">
        <v>3258</v>
      </c>
      <c r="X221" s="64" t="s">
        <v>5614</v>
      </c>
      <c r="Y221" s="64"/>
      <c r="Z221" s="64"/>
      <c r="AA221" s="26"/>
      <c r="AB221" s="31"/>
      <c r="AC221" s="64" t="s">
        <v>3259</v>
      </c>
      <c r="AD221" s="35" t="s">
        <v>3260</v>
      </c>
      <c r="AE221" s="64" t="s">
        <v>3264</v>
      </c>
      <c r="AF221" s="26"/>
      <c r="AG221" s="64" t="s">
        <v>3264</v>
      </c>
      <c r="AH221" s="64" t="s">
        <v>3261</v>
      </c>
      <c r="AI221" s="64" t="s">
        <v>3270</v>
      </c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</row>
    <row r="222" spans="1:47" s="41" customFormat="1" ht="43.2" hidden="1" x14ac:dyDescent="0.3">
      <c r="A222" s="26" t="s">
        <v>1282</v>
      </c>
      <c r="B222" s="26">
        <v>0.4</v>
      </c>
      <c r="C222" s="26">
        <v>37</v>
      </c>
      <c r="D222" s="26">
        <v>3</v>
      </c>
      <c r="E222" s="26" t="s">
        <v>1283</v>
      </c>
      <c r="F222" s="26" t="s">
        <v>2869</v>
      </c>
      <c r="G222" s="26" t="s">
        <v>15</v>
      </c>
      <c r="H222" s="26" t="str">
        <f t="shared" si="3"/>
        <v>Box37_Temp3 [degC]</v>
      </c>
      <c r="I222" s="31" t="s">
        <v>4161</v>
      </c>
      <c r="J222" s="46" t="s">
        <v>5150</v>
      </c>
      <c r="K222" s="26">
        <v>-15</v>
      </c>
      <c r="L222" s="26">
        <v>50</v>
      </c>
      <c r="M222" s="26" t="s">
        <v>862</v>
      </c>
      <c r="N222" s="38">
        <v>41613.509062500001</v>
      </c>
      <c r="O222" s="38"/>
      <c r="P222" s="26"/>
      <c r="Q222" s="26" t="s">
        <v>863</v>
      </c>
      <c r="R222" s="63">
        <v>652197.83248099999</v>
      </c>
      <c r="S222" s="63">
        <v>5773002.1077399999</v>
      </c>
      <c r="T222" s="26" t="s">
        <v>3316</v>
      </c>
      <c r="U222" s="64" t="s">
        <v>3262</v>
      </c>
      <c r="V222" s="64" t="s">
        <v>3263</v>
      </c>
      <c r="W222" s="64" t="s">
        <v>3258</v>
      </c>
      <c r="X222" s="64" t="s">
        <v>5614</v>
      </c>
      <c r="Y222" s="64"/>
      <c r="Z222" s="64"/>
      <c r="AA222" s="26"/>
      <c r="AB222" s="31"/>
      <c r="AC222" s="64" t="s">
        <v>3259</v>
      </c>
      <c r="AD222" s="35" t="s">
        <v>3260</v>
      </c>
      <c r="AE222" s="64" t="s">
        <v>3264</v>
      </c>
      <c r="AF222" s="26"/>
      <c r="AG222" s="64" t="s">
        <v>3264</v>
      </c>
      <c r="AH222" s="64" t="s">
        <v>3261</v>
      </c>
      <c r="AI222" s="64" t="s">
        <v>3270</v>
      </c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</row>
    <row r="223" spans="1:47" s="41" customFormat="1" ht="43.2" hidden="1" x14ac:dyDescent="0.3">
      <c r="A223" s="26" t="s">
        <v>1284</v>
      </c>
      <c r="B223" s="26">
        <v>0.5</v>
      </c>
      <c r="C223" s="26">
        <v>37</v>
      </c>
      <c r="D223" s="26">
        <v>4</v>
      </c>
      <c r="E223" s="26" t="s">
        <v>4972</v>
      </c>
      <c r="F223" s="26" t="s">
        <v>2870</v>
      </c>
      <c r="G223" s="26" t="s">
        <v>15</v>
      </c>
      <c r="H223" s="26" t="str">
        <f t="shared" si="3"/>
        <v>Box37_Temp4 [degC]</v>
      </c>
      <c r="I223" s="31" t="s">
        <v>4973</v>
      </c>
      <c r="J223" s="46" t="s">
        <v>5150</v>
      </c>
      <c r="K223" s="26">
        <v>-10</v>
      </c>
      <c r="L223" s="26">
        <v>30</v>
      </c>
      <c r="M223" s="26" t="s">
        <v>862</v>
      </c>
      <c r="N223" s="38">
        <v>41613.509062500001</v>
      </c>
      <c r="O223" s="38"/>
      <c r="P223" s="26"/>
      <c r="Q223" s="26" t="s">
        <v>863</v>
      </c>
      <c r="R223" s="63">
        <v>652197.83248099999</v>
      </c>
      <c r="S223" s="63">
        <v>5773002.1077399999</v>
      </c>
      <c r="T223" s="26" t="s">
        <v>3316</v>
      </c>
      <c r="U223" s="64" t="s">
        <v>3262</v>
      </c>
      <c r="V223" s="64" t="s">
        <v>3263</v>
      </c>
      <c r="W223" s="64" t="s">
        <v>3258</v>
      </c>
      <c r="X223" s="64" t="s">
        <v>5614</v>
      </c>
      <c r="Y223" s="64"/>
      <c r="Z223" s="64"/>
      <c r="AA223" s="26"/>
      <c r="AB223" s="31"/>
      <c r="AC223" s="64" t="s">
        <v>3259</v>
      </c>
      <c r="AD223" s="35" t="s">
        <v>3260</v>
      </c>
      <c r="AE223" s="64" t="s">
        <v>3264</v>
      </c>
      <c r="AF223" s="26"/>
      <c r="AG223" s="64" t="s">
        <v>3264</v>
      </c>
      <c r="AH223" s="64" t="s">
        <v>3261</v>
      </c>
      <c r="AI223" s="64" t="s">
        <v>3270</v>
      </c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</row>
    <row r="224" spans="1:47" s="41" customFormat="1" ht="43.2" hidden="1" x14ac:dyDescent="0.3">
      <c r="A224" s="26" t="s">
        <v>1285</v>
      </c>
      <c r="B224" s="26">
        <v>0.60000000000000009</v>
      </c>
      <c r="C224" s="26">
        <v>37</v>
      </c>
      <c r="D224" s="26">
        <v>5</v>
      </c>
      <c r="E224" s="26" t="s">
        <v>1286</v>
      </c>
      <c r="F224" s="26" t="s">
        <v>2871</v>
      </c>
      <c r="G224" s="26" t="s">
        <v>15</v>
      </c>
      <c r="H224" s="26" t="str">
        <f t="shared" si="3"/>
        <v>Box37_Temp5 [degC]</v>
      </c>
      <c r="I224" s="31" t="s">
        <v>4162</v>
      </c>
      <c r="J224" s="46" t="s">
        <v>5150</v>
      </c>
      <c r="K224" s="26">
        <v>-10</v>
      </c>
      <c r="L224" s="26">
        <v>30</v>
      </c>
      <c r="M224" s="26" t="s">
        <v>862</v>
      </c>
      <c r="N224" s="38">
        <v>41613.509062500001</v>
      </c>
      <c r="O224" s="38"/>
      <c r="P224" s="26"/>
      <c r="Q224" s="26" t="s">
        <v>863</v>
      </c>
      <c r="R224" s="63">
        <v>652197.83248099999</v>
      </c>
      <c r="S224" s="63">
        <v>5773002.1077399999</v>
      </c>
      <c r="T224" s="26" t="s">
        <v>3316</v>
      </c>
      <c r="U224" s="64" t="s">
        <v>3262</v>
      </c>
      <c r="V224" s="64" t="s">
        <v>3263</v>
      </c>
      <c r="W224" s="64" t="s">
        <v>3258</v>
      </c>
      <c r="X224" s="64" t="s">
        <v>5614</v>
      </c>
      <c r="Y224" s="64"/>
      <c r="Z224" s="64"/>
      <c r="AA224" s="26"/>
      <c r="AB224" s="31"/>
      <c r="AC224" s="64" t="s">
        <v>3259</v>
      </c>
      <c r="AD224" s="35" t="s">
        <v>3260</v>
      </c>
      <c r="AE224" s="64" t="s">
        <v>3264</v>
      </c>
      <c r="AF224" s="26"/>
      <c r="AG224" s="64" t="s">
        <v>3264</v>
      </c>
      <c r="AH224" s="64" t="s">
        <v>3261</v>
      </c>
      <c r="AI224" s="64" t="s">
        <v>3270</v>
      </c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</row>
    <row r="225" spans="1:47" s="41" customFormat="1" ht="43.2" hidden="1" x14ac:dyDescent="0.3">
      <c r="A225" s="26" t="s">
        <v>1287</v>
      </c>
      <c r="B225" s="26">
        <v>0.60000000000000009</v>
      </c>
      <c r="C225" s="26">
        <v>37</v>
      </c>
      <c r="D225" s="26">
        <v>6</v>
      </c>
      <c r="E225" s="26" t="s">
        <v>1288</v>
      </c>
      <c r="F225" s="26" t="s">
        <v>2872</v>
      </c>
      <c r="G225" s="26" t="s">
        <v>15</v>
      </c>
      <c r="H225" s="26" t="str">
        <f t="shared" si="3"/>
        <v>Box37_Temp6 [degC]</v>
      </c>
      <c r="I225" s="31" t="s">
        <v>4163</v>
      </c>
      <c r="J225" s="46" t="s">
        <v>5150</v>
      </c>
      <c r="K225" s="26">
        <v>-10</v>
      </c>
      <c r="L225" s="26">
        <v>30</v>
      </c>
      <c r="M225" s="26" t="s">
        <v>862</v>
      </c>
      <c r="N225" s="38">
        <v>41613.509062500001</v>
      </c>
      <c r="O225" s="38"/>
      <c r="P225" s="26"/>
      <c r="Q225" s="26" t="s">
        <v>863</v>
      </c>
      <c r="R225" s="63">
        <v>652197.83248099999</v>
      </c>
      <c r="S225" s="63">
        <v>5773002.1077399999</v>
      </c>
      <c r="T225" s="26" t="s">
        <v>3316</v>
      </c>
      <c r="U225" s="64" t="s">
        <v>3262</v>
      </c>
      <c r="V225" s="64" t="s">
        <v>3263</v>
      </c>
      <c r="W225" s="64" t="s">
        <v>3258</v>
      </c>
      <c r="X225" s="64" t="s">
        <v>5614</v>
      </c>
      <c r="Y225" s="64"/>
      <c r="Z225" s="64"/>
      <c r="AA225" s="26"/>
      <c r="AB225" s="31"/>
      <c r="AC225" s="64" t="s">
        <v>3259</v>
      </c>
      <c r="AD225" s="35" t="s">
        <v>3260</v>
      </c>
      <c r="AE225" s="64" t="s">
        <v>3264</v>
      </c>
      <c r="AF225" s="26"/>
      <c r="AG225" s="64" t="s">
        <v>3264</v>
      </c>
      <c r="AH225" s="64" t="s">
        <v>3261</v>
      </c>
      <c r="AI225" s="64" t="s">
        <v>3270</v>
      </c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</row>
    <row r="226" spans="1:47" s="41" customFormat="1" ht="43.2" x14ac:dyDescent="0.3">
      <c r="A226" s="26" t="s">
        <v>1289</v>
      </c>
      <c r="B226" s="26">
        <v>0.1</v>
      </c>
      <c r="C226" s="26">
        <v>38</v>
      </c>
      <c r="D226" s="26">
        <v>1</v>
      </c>
      <c r="E226" s="26" t="s">
        <v>1290</v>
      </c>
      <c r="F226" s="26" t="s">
        <v>2873</v>
      </c>
      <c r="G226" s="26" t="s">
        <v>15</v>
      </c>
      <c r="H226" s="26" t="str">
        <f t="shared" si="3"/>
        <v>Box38_Temp1 [degC]</v>
      </c>
      <c r="I226" s="31" t="s">
        <v>4064</v>
      </c>
      <c r="J226" s="46" t="s">
        <v>5151</v>
      </c>
      <c r="K226" s="26">
        <v>-25</v>
      </c>
      <c r="L226" s="26">
        <v>50</v>
      </c>
      <c r="M226" s="26" t="s">
        <v>871</v>
      </c>
      <c r="N226" s="38">
        <v>41508.581643518519</v>
      </c>
      <c r="O226" s="38"/>
      <c r="P226" s="26"/>
      <c r="Q226" s="26"/>
      <c r="R226" s="63">
        <v>652235.56282482005</v>
      </c>
      <c r="S226" s="63">
        <v>5772981.0319043603</v>
      </c>
      <c r="T226" s="26" t="s">
        <v>3316</v>
      </c>
      <c r="U226" s="64" t="s">
        <v>3262</v>
      </c>
      <c r="V226" s="64" t="s">
        <v>3263</v>
      </c>
      <c r="W226" s="64" t="s">
        <v>3258</v>
      </c>
      <c r="X226" s="64" t="s">
        <v>5614</v>
      </c>
      <c r="Y226" s="64"/>
      <c r="Z226" s="64"/>
      <c r="AA226" s="26"/>
      <c r="AB226" s="31"/>
      <c r="AC226" s="64" t="s">
        <v>3259</v>
      </c>
      <c r="AD226" s="35" t="s">
        <v>3260</v>
      </c>
      <c r="AE226" s="64" t="s">
        <v>3264</v>
      </c>
      <c r="AF226" s="26"/>
      <c r="AG226" s="64" t="s">
        <v>3264</v>
      </c>
      <c r="AH226" s="64" t="s">
        <v>3261</v>
      </c>
      <c r="AI226" s="64" t="s">
        <v>3270</v>
      </c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</row>
    <row r="227" spans="1:47" s="41" customFormat="1" ht="43.2" x14ac:dyDescent="0.3">
      <c r="A227" s="26" t="s">
        <v>1291</v>
      </c>
      <c r="B227" s="26">
        <v>0.30000000000000004</v>
      </c>
      <c r="C227" s="26">
        <v>38</v>
      </c>
      <c r="D227" s="26">
        <v>2</v>
      </c>
      <c r="E227" s="26" t="s">
        <v>1292</v>
      </c>
      <c r="F227" s="26" t="s">
        <v>2874</v>
      </c>
      <c r="G227" s="26" t="s">
        <v>15</v>
      </c>
      <c r="H227" s="26" t="str">
        <f t="shared" si="3"/>
        <v>Box38_Temp2 [degC]</v>
      </c>
      <c r="I227" s="31" t="s">
        <v>4065</v>
      </c>
      <c r="J227" s="46" t="s">
        <v>5151</v>
      </c>
      <c r="K227" s="26">
        <v>-25</v>
      </c>
      <c r="L227" s="26">
        <v>50</v>
      </c>
      <c r="M227" s="26" t="s">
        <v>871</v>
      </c>
      <c r="N227" s="38">
        <v>41508.581643518519</v>
      </c>
      <c r="O227" s="38"/>
      <c r="P227" s="26"/>
      <c r="Q227" s="26"/>
      <c r="R227" s="63">
        <v>652235.56282482005</v>
      </c>
      <c r="S227" s="63">
        <v>5772981.0319043603</v>
      </c>
      <c r="T227" s="26" t="s">
        <v>3316</v>
      </c>
      <c r="U227" s="64" t="s">
        <v>3262</v>
      </c>
      <c r="V227" s="64" t="s">
        <v>3263</v>
      </c>
      <c r="W227" s="64" t="s">
        <v>3258</v>
      </c>
      <c r="X227" s="64" t="s">
        <v>5614</v>
      </c>
      <c r="Y227" s="64"/>
      <c r="Z227" s="64"/>
      <c r="AA227" s="26"/>
      <c r="AB227" s="31"/>
      <c r="AC227" s="64" t="s">
        <v>3259</v>
      </c>
      <c r="AD227" s="35" t="s">
        <v>3260</v>
      </c>
      <c r="AE227" s="64" t="s">
        <v>3264</v>
      </c>
      <c r="AF227" s="26"/>
      <c r="AG227" s="64" t="s">
        <v>3264</v>
      </c>
      <c r="AH227" s="64" t="s">
        <v>3261</v>
      </c>
      <c r="AI227" s="64" t="s">
        <v>3270</v>
      </c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</row>
    <row r="228" spans="1:47" s="41" customFormat="1" ht="43.2" x14ac:dyDescent="0.3">
      <c r="A228" s="26" t="s">
        <v>1293</v>
      </c>
      <c r="B228" s="26">
        <v>0.1</v>
      </c>
      <c r="C228" s="26">
        <v>38</v>
      </c>
      <c r="D228" s="26">
        <v>3</v>
      </c>
      <c r="E228" s="26" t="s">
        <v>1294</v>
      </c>
      <c r="F228" s="26" t="s">
        <v>2875</v>
      </c>
      <c r="G228" s="26" t="s">
        <v>15</v>
      </c>
      <c r="H228" s="26" t="str">
        <f t="shared" si="3"/>
        <v>Box38_Temp3 [degC]</v>
      </c>
      <c r="I228" s="31" t="s">
        <v>4066</v>
      </c>
      <c r="J228" s="46" t="s">
        <v>5151</v>
      </c>
      <c r="K228" s="26">
        <v>-25</v>
      </c>
      <c r="L228" s="26">
        <v>50</v>
      </c>
      <c r="M228" s="26" t="s">
        <v>876</v>
      </c>
      <c r="N228" s="38">
        <v>41508.581643518519</v>
      </c>
      <c r="O228" s="38"/>
      <c r="P228" s="26"/>
      <c r="Q228" s="26"/>
      <c r="R228" s="63">
        <v>652226.75813533005</v>
      </c>
      <c r="S228" s="63">
        <v>5772975.4010306001</v>
      </c>
      <c r="T228" s="26" t="s">
        <v>3316</v>
      </c>
      <c r="U228" s="64" t="s">
        <v>3262</v>
      </c>
      <c r="V228" s="64" t="s">
        <v>3263</v>
      </c>
      <c r="W228" s="64" t="s">
        <v>3258</v>
      </c>
      <c r="X228" s="64" t="s">
        <v>5614</v>
      </c>
      <c r="Y228" s="64"/>
      <c r="Z228" s="64"/>
      <c r="AA228" s="26"/>
      <c r="AB228" s="31"/>
      <c r="AC228" s="64" t="s">
        <v>3259</v>
      </c>
      <c r="AD228" s="35" t="s">
        <v>3260</v>
      </c>
      <c r="AE228" s="64" t="s">
        <v>3264</v>
      </c>
      <c r="AF228" s="26"/>
      <c r="AG228" s="64" t="s">
        <v>3264</v>
      </c>
      <c r="AH228" s="64" t="s">
        <v>3261</v>
      </c>
      <c r="AI228" s="64" t="s">
        <v>3270</v>
      </c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</row>
    <row r="229" spans="1:47" s="41" customFormat="1" ht="43.2" x14ac:dyDescent="0.3">
      <c r="A229" s="26" t="s">
        <v>1295</v>
      </c>
      <c r="B229" s="26">
        <v>0.30000000000000004</v>
      </c>
      <c r="C229" s="26">
        <v>38</v>
      </c>
      <c r="D229" s="26">
        <v>4</v>
      </c>
      <c r="E229" s="26" t="s">
        <v>1296</v>
      </c>
      <c r="F229" s="26" t="s">
        <v>2876</v>
      </c>
      <c r="G229" s="26" t="s">
        <v>15</v>
      </c>
      <c r="H229" s="26" t="str">
        <f t="shared" si="3"/>
        <v>Box38_Temp4 [degC]</v>
      </c>
      <c r="I229" s="31" t="s">
        <v>4067</v>
      </c>
      <c r="J229" s="46" t="s">
        <v>5151</v>
      </c>
      <c r="K229" s="26">
        <v>-25</v>
      </c>
      <c r="L229" s="26">
        <v>50</v>
      </c>
      <c r="M229" s="26" t="s">
        <v>876</v>
      </c>
      <c r="N229" s="38">
        <v>41508.581643518519</v>
      </c>
      <c r="O229" s="38"/>
      <c r="P229" s="26"/>
      <c r="Q229" s="26"/>
      <c r="R229" s="63">
        <v>652226.75813533005</v>
      </c>
      <c r="S229" s="63">
        <v>5772975.4010306001</v>
      </c>
      <c r="T229" s="26" t="s">
        <v>3316</v>
      </c>
      <c r="U229" s="64" t="s">
        <v>3262</v>
      </c>
      <c r="V229" s="64" t="s">
        <v>3263</v>
      </c>
      <c r="W229" s="64" t="s">
        <v>3258</v>
      </c>
      <c r="X229" s="64" t="s">
        <v>5614</v>
      </c>
      <c r="Y229" s="64"/>
      <c r="Z229" s="64"/>
      <c r="AA229" s="26"/>
      <c r="AB229" s="31"/>
      <c r="AC229" s="64" t="s">
        <v>3259</v>
      </c>
      <c r="AD229" s="35" t="s">
        <v>3260</v>
      </c>
      <c r="AE229" s="64" t="s">
        <v>3264</v>
      </c>
      <c r="AF229" s="26"/>
      <c r="AG229" s="64" t="s">
        <v>3264</v>
      </c>
      <c r="AH229" s="64" t="s">
        <v>3261</v>
      </c>
      <c r="AI229" s="64" t="s">
        <v>3270</v>
      </c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</row>
    <row r="230" spans="1:47" s="41" customFormat="1" ht="43.2" x14ac:dyDescent="0.3">
      <c r="A230" s="26" t="s">
        <v>1297</v>
      </c>
      <c r="B230" s="26">
        <v>0.1</v>
      </c>
      <c r="C230" s="26">
        <v>38</v>
      </c>
      <c r="D230" s="26">
        <v>5</v>
      </c>
      <c r="E230" s="26" t="s">
        <v>1298</v>
      </c>
      <c r="F230" s="26" t="s">
        <v>2877</v>
      </c>
      <c r="G230" s="26" t="s">
        <v>15</v>
      </c>
      <c r="H230" s="26" t="str">
        <f t="shared" si="3"/>
        <v>Box38_Temp5 [degC]</v>
      </c>
      <c r="I230" s="31" t="s">
        <v>4068</v>
      </c>
      <c r="J230" s="46" t="s">
        <v>5151</v>
      </c>
      <c r="K230" s="26">
        <v>-25</v>
      </c>
      <c r="L230" s="26">
        <v>50</v>
      </c>
      <c r="M230" s="26" t="s">
        <v>881</v>
      </c>
      <c r="N230" s="38">
        <v>41508.581643518519</v>
      </c>
      <c r="O230" s="38"/>
      <c r="P230" s="26"/>
      <c r="Q230" s="26"/>
      <c r="R230" s="63">
        <v>652226.63973405003</v>
      </c>
      <c r="S230" s="63">
        <v>5772988.0407308899</v>
      </c>
      <c r="T230" s="26" t="s">
        <v>3316</v>
      </c>
      <c r="U230" s="64" t="s">
        <v>3262</v>
      </c>
      <c r="V230" s="64" t="s">
        <v>3263</v>
      </c>
      <c r="W230" s="64" t="s">
        <v>3258</v>
      </c>
      <c r="X230" s="64" t="s">
        <v>5614</v>
      </c>
      <c r="Y230" s="64"/>
      <c r="Z230" s="64"/>
      <c r="AA230" s="26"/>
      <c r="AB230" s="31"/>
      <c r="AC230" s="64" t="s">
        <v>3259</v>
      </c>
      <c r="AD230" s="35" t="s">
        <v>3260</v>
      </c>
      <c r="AE230" s="64" t="s">
        <v>3264</v>
      </c>
      <c r="AF230" s="26"/>
      <c r="AG230" s="64" t="s">
        <v>3264</v>
      </c>
      <c r="AH230" s="64" t="s">
        <v>3261</v>
      </c>
      <c r="AI230" s="64" t="s">
        <v>3270</v>
      </c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</row>
    <row r="231" spans="1:47" s="41" customFormat="1" ht="43.2" x14ac:dyDescent="0.3">
      <c r="A231" s="26" t="s">
        <v>1299</v>
      </c>
      <c r="B231" s="26">
        <v>0.30000000000000004</v>
      </c>
      <c r="C231" s="26">
        <v>38</v>
      </c>
      <c r="D231" s="26">
        <v>6</v>
      </c>
      <c r="E231" s="26" t="s">
        <v>1300</v>
      </c>
      <c r="F231" s="26" t="s">
        <v>2878</v>
      </c>
      <c r="G231" s="26" t="s">
        <v>15</v>
      </c>
      <c r="H231" s="26" t="str">
        <f t="shared" si="3"/>
        <v>Box38_Temp6 [degC]</v>
      </c>
      <c r="I231" s="31" t="s">
        <v>4069</v>
      </c>
      <c r="J231" s="46" t="s">
        <v>5151</v>
      </c>
      <c r="K231" s="26">
        <v>-25</v>
      </c>
      <c r="L231" s="26">
        <v>50</v>
      </c>
      <c r="M231" s="26" t="s">
        <v>881</v>
      </c>
      <c r="N231" s="38">
        <v>41508.581643518519</v>
      </c>
      <c r="O231" s="38"/>
      <c r="P231" s="26"/>
      <c r="Q231" s="26" t="s">
        <v>813</v>
      </c>
      <c r="R231" s="63">
        <v>652226.63973405003</v>
      </c>
      <c r="S231" s="63">
        <v>5772988.0407308899</v>
      </c>
      <c r="T231" s="26" t="s">
        <v>3316</v>
      </c>
      <c r="U231" s="64" t="s">
        <v>3262</v>
      </c>
      <c r="V231" s="64" t="s">
        <v>3263</v>
      </c>
      <c r="W231" s="64" t="s">
        <v>3258</v>
      </c>
      <c r="X231" s="64" t="s">
        <v>5614</v>
      </c>
      <c r="Y231" s="64"/>
      <c r="Z231" s="64"/>
      <c r="AA231" s="26"/>
      <c r="AB231" s="31"/>
      <c r="AC231" s="64" t="s">
        <v>3259</v>
      </c>
      <c r="AD231" s="35" t="s">
        <v>3260</v>
      </c>
      <c r="AE231" s="64" t="s">
        <v>3264</v>
      </c>
      <c r="AF231" s="26"/>
      <c r="AG231" s="64" t="s">
        <v>3264</v>
      </c>
      <c r="AH231" s="64" t="s">
        <v>3261</v>
      </c>
      <c r="AI231" s="64" t="s">
        <v>3270</v>
      </c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</row>
    <row r="232" spans="1:47" s="41" customFormat="1" ht="43.2" hidden="1" x14ac:dyDescent="0.3">
      <c r="A232" s="26" t="s">
        <v>1301</v>
      </c>
      <c r="B232" s="26">
        <v>0.30000000000000004</v>
      </c>
      <c r="C232" s="26">
        <v>39</v>
      </c>
      <c r="D232" s="26">
        <v>1</v>
      </c>
      <c r="E232" s="26" t="s">
        <v>1302</v>
      </c>
      <c r="F232" s="26" t="s">
        <v>2879</v>
      </c>
      <c r="G232" s="26" t="s">
        <v>15</v>
      </c>
      <c r="H232" s="26" t="str">
        <f t="shared" ref="H232:H243" si="5">CONCATENATE(F232," [",G232,"]")</f>
        <v>Box39_Temp1 [degC]</v>
      </c>
      <c r="I232" s="31" t="s">
        <v>4076</v>
      </c>
      <c r="J232" s="46" t="s">
        <v>5152</v>
      </c>
      <c r="K232" s="26">
        <v>-25</v>
      </c>
      <c r="L232" s="26">
        <v>50</v>
      </c>
      <c r="M232" s="26" t="s">
        <v>886</v>
      </c>
      <c r="N232" s="38">
        <v>41431.623124999998</v>
      </c>
      <c r="O232" s="38"/>
      <c r="P232" s="26" t="s">
        <v>887</v>
      </c>
      <c r="Q232" s="26"/>
      <c r="R232" s="63">
        <v>652262.67284320004</v>
      </c>
      <c r="S232" s="79">
        <v>5773023.8130252799</v>
      </c>
      <c r="T232" s="26" t="s">
        <v>3316</v>
      </c>
      <c r="U232" s="64" t="s">
        <v>3262</v>
      </c>
      <c r="V232" s="64" t="s">
        <v>3263</v>
      </c>
      <c r="W232" s="64" t="s">
        <v>3258</v>
      </c>
      <c r="X232" s="64" t="s">
        <v>5614</v>
      </c>
      <c r="Y232" s="64"/>
      <c r="Z232" s="64"/>
      <c r="AA232" s="26"/>
      <c r="AB232" s="31"/>
      <c r="AC232" s="64" t="s">
        <v>3259</v>
      </c>
      <c r="AD232" s="35" t="s">
        <v>3260</v>
      </c>
      <c r="AE232" s="64" t="s">
        <v>3264</v>
      </c>
      <c r="AF232" s="26"/>
      <c r="AG232" s="64" t="s">
        <v>3264</v>
      </c>
      <c r="AH232" s="64" t="s">
        <v>3261</v>
      </c>
      <c r="AI232" s="64" t="s">
        <v>3270</v>
      </c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</row>
    <row r="233" spans="1:47" s="41" customFormat="1" ht="43.2" hidden="1" x14ac:dyDescent="0.3">
      <c r="A233" s="26" t="s">
        <v>1303</v>
      </c>
      <c r="B233" s="26">
        <v>0.1</v>
      </c>
      <c r="C233" s="26">
        <v>39</v>
      </c>
      <c r="D233" s="26">
        <v>2</v>
      </c>
      <c r="E233" s="26" t="s">
        <v>1304</v>
      </c>
      <c r="F233" s="26" t="s">
        <v>2880</v>
      </c>
      <c r="G233" s="26" t="s">
        <v>15</v>
      </c>
      <c r="H233" s="26" t="str">
        <f t="shared" si="5"/>
        <v>Box39_Temp2 [degC]</v>
      </c>
      <c r="I233" s="31" t="s">
        <v>4077</v>
      </c>
      <c r="J233" s="46" t="s">
        <v>5152</v>
      </c>
      <c r="K233" s="26">
        <v>-25</v>
      </c>
      <c r="L233" s="26">
        <v>50</v>
      </c>
      <c r="M233" s="26" t="s">
        <v>890</v>
      </c>
      <c r="N233" s="38">
        <v>41431.623124999998</v>
      </c>
      <c r="O233" s="38"/>
      <c r="P233" s="26" t="s">
        <v>562</v>
      </c>
      <c r="Q233" s="26"/>
      <c r="R233" s="63">
        <v>652274.87387590006</v>
      </c>
      <c r="S233" s="79">
        <v>5773034.9503782103</v>
      </c>
      <c r="T233" s="26" t="s">
        <v>3316</v>
      </c>
      <c r="U233" s="64" t="s">
        <v>3262</v>
      </c>
      <c r="V233" s="64" t="s">
        <v>3263</v>
      </c>
      <c r="W233" s="64" t="s">
        <v>3258</v>
      </c>
      <c r="X233" s="64" t="s">
        <v>5614</v>
      </c>
      <c r="Y233" s="64"/>
      <c r="Z233" s="64"/>
      <c r="AA233" s="26"/>
      <c r="AB233" s="31"/>
      <c r="AC233" s="64" t="s">
        <v>3259</v>
      </c>
      <c r="AD233" s="35" t="s">
        <v>3260</v>
      </c>
      <c r="AE233" s="64" t="s">
        <v>3264</v>
      </c>
      <c r="AF233" s="26"/>
      <c r="AG233" s="64" t="s">
        <v>3264</v>
      </c>
      <c r="AH233" s="64" t="s">
        <v>3261</v>
      </c>
      <c r="AI233" s="64" t="s">
        <v>3270</v>
      </c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</row>
    <row r="234" spans="1:47" s="41" customFormat="1" ht="43.2" hidden="1" x14ac:dyDescent="0.3">
      <c r="A234" s="26" t="s">
        <v>1305</v>
      </c>
      <c r="B234" s="26">
        <v>0.1</v>
      </c>
      <c r="C234" s="26">
        <v>39</v>
      </c>
      <c r="D234" s="26">
        <v>3</v>
      </c>
      <c r="E234" s="26" t="s">
        <v>1306</v>
      </c>
      <c r="F234" s="26" t="s">
        <v>2881</v>
      </c>
      <c r="G234" s="26" t="s">
        <v>15</v>
      </c>
      <c r="H234" s="26" t="str">
        <f t="shared" si="5"/>
        <v>Box39_Temp3 [degC]</v>
      </c>
      <c r="I234" s="31" t="s">
        <v>4078</v>
      </c>
      <c r="J234" s="46" t="s">
        <v>5152</v>
      </c>
      <c r="K234" s="26">
        <v>-25</v>
      </c>
      <c r="L234" s="26">
        <v>50</v>
      </c>
      <c r="M234" s="26" t="s">
        <v>893</v>
      </c>
      <c r="N234" s="38">
        <v>41431.623124999998</v>
      </c>
      <c r="O234" s="38"/>
      <c r="P234" s="26"/>
      <c r="Q234" s="26"/>
      <c r="R234" s="63">
        <v>652264.98791094997</v>
      </c>
      <c r="S234" s="79">
        <v>5773034.0118372403</v>
      </c>
      <c r="T234" s="26" t="s">
        <v>3316</v>
      </c>
      <c r="U234" s="64" t="s">
        <v>3262</v>
      </c>
      <c r="V234" s="64" t="s">
        <v>3263</v>
      </c>
      <c r="W234" s="64" t="s">
        <v>3258</v>
      </c>
      <c r="X234" s="64" t="s">
        <v>5614</v>
      </c>
      <c r="Y234" s="64"/>
      <c r="Z234" s="64"/>
      <c r="AA234" s="26"/>
      <c r="AB234" s="31"/>
      <c r="AC234" s="64" t="s">
        <v>3259</v>
      </c>
      <c r="AD234" s="35" t="s">
        <v>3260</v>
      </c>
      <c r="AE234" s="64" t="s">
        <v>3264</v>
      </c>
      <c r="AF234" s="26"/>
      <c r="AG234" s="64" t="s">
        <v>3264</v>
      </c>
      <c r="AH234" s="64" t="s">
        <v>3261</v>
      </c>
      <c r="AI234" s="64" t="s">
        <v>3270</v>
      </c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</row>
    <row r="235" spans="1:47" s="41" customFormat="1" ht="43.2" hidden="1" x14ac:dyDescent="0.3">
      <c r="A235" s="26" t="s">
        <v>1307</v>
      </c>
      <c r="B235" s="26">
        <v>0.1</v>
      </c>
      <c r="C235" s="26">
        <v>39</v>
      </c>
      <c r="D235" s="26">
        <v>4</v>
      </c>
      <c r="E235" s="26" t="s">
        <v>1308</v>
      </c>
      <c r="F235" s="26" t="s">
        <v>2882</v>
      </c>
      <c r="G235" s="26" t="s">
        <v>15</v>
      </c>
      <c r="H235" s="26" t="str">
        <f t="shared" si="5"/>
        <v>Box39_Temp4 [degC]</v>
      </c>
      <c r="I235" s="31" t="s">
        <v>4079</v>
      </c>
      <c r="J235" s="46" t="s">
        <v>5152</v>
      </c>
      <c r="K235" s="26">
        <v>-25</v>
      </c>
      <c r="L235" s="26">
        <v>50</v>
      </c>
      <c r="M235" s="26" t="s">
        <v>886</v>
      </c>
      <c r="N235" s="38">
        <v>41431.623124999998</v>
      </c>
      <c r="O235" s="38"/>
      <c r="P235" s="26" t="s">
        <v>887</v>
      </c>
      <c r="Q235" s="26"/>
      <c r="R235" s="63">
        <v>652262.67284320004</v>
      </c>
      <c r="S235" s="79">
        <v>5773023.8130252799</v>
      </c>
      <c r="T235" s="26" t="s">
        <v>3316</v>
      </c>
      <c r="U235" s="64" t="s">
        <v>3262</v>
      </c>
      <c r="V235" s="64" t="s">
        <v>3263</v>
      </c>
      <c r="W235" s="64" t="s">
        <v>3258</v>
      </c>
      <c r="X235" s="64" t="s">
        <v>5614</v>
      </c>
      <c r="Y235" s="64"/>
      <c r="Z235" s="64"/>
      <c r="AA235" s="26"/>
      <c r="AB235" s="31"/>
      <c r="AC235" s="64" t="s">
        <v>3259</v>
      </c>
      <c r="AD235" s="35" t="s">
        <v>3260</v>
      </c>
      <c r="AE235" s="64" t="s">
        <v>3264</v>
      </c>
      <c r="AF235" s="26"/>
      <c r="AG235" s="64" t="s">
        <v>3264</v>
      </c>
      <c r="AH235" s="64" t="s">
        <v>3261</v>
      </c>
      <c r="AI235" s="64" t="s">
        <v>3270</v>
      </c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</row>
    <row r="236" spans="1:47" s="41" customFormat="1" ht="43.2" hidden="1" x14ac:dyDescent="0.3">
      <c r="A236" s="26" t="s">
        <v>1309</v>
      </c>
      <c r="B236" s="26">
        <v>0.1</v>
      </c>
      <c r="C236" s="26">
        <v>39</v>
      </c>
      <c r="D236" s="26">
        <v>5</v>
      </c>
      <c r="E236" s="26" t="s">
        <v>1310</v>
      </c>
      <c r="F236" s="26" t="s">
        <v>2883</v>
      </c>
      <c r="G236" s="26" t="s">
        <v>15</v>
      </c>
      <c r="H236" s="26" t="str">
        <f t="shared" si="5"/>
        <v>Box39_Temp5 [degC]</v>
      </c>
      <c r="I236" s="31" t="s">
        <v>4080</v>
      </c>
      <c r="J236" s="46" t="s">
        <v>5152</v>
      </c>
      <c r="K236" s="26">
        <v>-25</v>
      </c>
      <c r="L236" s="26">
        <v>50</v>
      </c>
      <c r="M236" s="26" t="s">
        <v>898</v>
      </c>
      <c r="N236" s="38">
        <v>41431.623124999998</v>
      </c>
      <c r="O236" s="38"/>
      <c r="P236" s="26"/>
      <c r="Q236" s="26"/>
      <c r="R236" s="63">
        <v>652269.99346282997</v>
      </c>
      <c r="S236" s="79">
        <v>5773026.75378701</v>
      </c>
      <c r="T236" s="26" t="s">
        <v>3316</v>
      </c>
      <c r="U236" s="64" t="s">
        <v>3262</v>
      </c>
      <c r="V236" s="64" t="s">
        <v>3263</v>
      </c>
      <c r="W236" s="64" t="s">
        <v>3258</v>
      </c>
      <c r="X236" s="64" t="s">
        <v>5614</v>
      </c>
      <c r="Y236" s="64"/>
      <c r="Z236" s="64"/>
      <c r="AA236" s="26"/>
      <c r="AB236" s="31"/>
      <c r="AC236" s="64" t="s">
        <v>3259</v>
      </c>
      <c r="AD236" s="35" t="s">
        <v>3260</v>
      </c>
      <c r="AE236" s="64" t="s">
        <v>3264</v>
      </c>
      <c r="AF236" s="26"/>
      <c r="AG236" s="64" t="s">
        <v>3264</v>
      </c>
      <c r="AH236" s="64" t="s">
        <v>3261</v>
      </c>
      <c r="AI236" s="64" t="s">
        <v>3270</v>
      </c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</row>
    <row r="237" spans="1:47" s="41" customFormat="1" ht="43.2" hidden="1" x14ac:dyDescent="0.3">
      <c r="A237" s="26" t="s">
        <v>1311</v>
      </c>
      <c r="B237" s="26">
        <v>0.30000000000000004</v>
      </c>
      <c r="C237" s="26">
        <v>39</v>
      </c>
      <c r="D237" s="26">
        <v>6</v>
      </c>
      <c r="E237" s="26" t="s">
        <v>1312</v>
      </c>
      <c r="F237" s="26" t="s">
        <v>2884</v>
      </c>
      <c r="G237" s="26" t="s">
        <v>15</v>
      </c>
      <c r="H237" s="26" t="str">
        <f t="shared" si="5"/>
        <v>Box39_Temp6 [degC]</v>
      </c>
      <c r="I237" s="31" t="s">
        <v>4081</v>
      </c>
      <c r="J237" s="46" t="s">
        <v>5152</v>
      </c>
      <c r="K237" s="26">
        <v>-25</v>
      </c>
      <c r="L237" s="26">
        <v>50</v>
      </c>
      <c r="M237" s="26" t="s">
        <v>898</v>
      </c>
      <c r="N237" s="38">
        <v>41431.623124999998</v>
      </c>
      <c r="O237" s="38"/>
      <c r="P237" s="26"/>
      <c r="Q237" s="26"/>
      <c r="R237" s="63">
        <v>652269.99346282997</v>
      </c>
      <c r="S237" s="79">
        <v>5773026.75378701</v>
      </c>
      <c r="T237" s="26" t="s">
        <v>3316</v>
      </c>
      <c r="U237" s="64" t="s">
        <v>3262</v>
      </c>
      <c r="V237" s="64" t="s">
        <v>3263</v>
      </c>
      <c r="W237" s="64" t="s">
        <v>3258</v>
      </c>
      <c r="X237" s="64" t="s">
        <v>5614</v>
      </c>
      <c r="Y237" s="64"/>
      <c r="Z237" s="64"/>
      <c r="AA237" s="26"/>
      <c r="AB237" s="31"/>
      <c r="AC237" s="64" t="s">
        <v>3259</v>
      </c>
      <c r="AD237" s="35" t="s">
        <v>3260</v>
      </c>
      <c r="AE237" s="64" t="s">
        <v>3264</v>
      </c>
      <c r="AF237" s="26"/>
      <c r="AG237" s="64" t="s">
        <v>3264</v>
      </c>
      <c r="AH237" s="64" t="s">
        <v>3261</v>
      </c>
      <c r="AI237" s="64" t="s">
        <v>3270</v>
      </c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</row>
    <row r="238" spans="1:47" s="41" customFormat="1" ht="43.2" hidden="1" x14ac:dyDescent="0.3">
      <c r="A238" s="26" t="s">
        <v>1313</v>
      </c>
      <c r="B238" s="26">
        <v>0.1</v>
      </c>
      <c r="C238" s="26">
        <v>40</v>
      </c>
      <c r="D238" s="26">
        <v>1</v>
      </c>
      <c r="E238" s="26" t="s">
        <v>1314</v>
      </c>
      <c r="F238" s="26" t="s">
        <v>2885</v>
      </c>
      <c r="G238" s="26" t="s">
        <v>15</v>
      </c>
      <c r="H238" s="26" t="str">
        <f t="shared" si="5"/>
        <v>Box40_Temp1 [degC]</v>
      </c>
      <c r="I238" s="31" t="s">
        <v>4170</v>
      </c>
      <c r="J238" s="46" t="s">
        <v>5153</v>
      </c>
      <c r="K238" s="26">
        <v>-25</v>
      </c>
      <c r="L238" s="26">
        <v>50</v>
      </c>
      <c r="M238" s="26" t="s">
        <v>903</v>
      </c>
      <c r="N238" s="38">
        <v>41450.468506944446</v>
      </c>
      <c r="O238" s="38"/>
      <c r="P238" s="26"/>
      <c r="Q238" s="26"/>
      <c r="R238" s="63">
        <v>652280.19227478001</v>
      </c>
      <c r="S238" s="79">
        <v>5773020.2465695702</v>
      </c>
      <c r="T238" s="26" t="s">
        <v>3316</v>
      </c>
      <c r="U238" s="64" t="s">
        <v>3262</v>
      </c>
      <c r="V238" s="64" t="s">
        <v>3263</v>
      </c>
      <c r="W238" s="64" t="s">
        <v>3258</v>
      </c>
      <c r="X238" s="64" t="s">
        <v>5614</v>
      </c>
      <c r="Y238" s="64"/>
      <c r="Z238" s="64"/>
      <c r="AA238" s="26"/>
      <c r="AB238" s="31"/>
      <c r="AC238" s="64" t="s">
        <v>3259</v>
      </c>
      <c r="AD238" s="35" t="s">
        <v>3260</v>
      </c>
      <c r="AE238" s="64" t="s">
        <v>3264</v>
      </c>
      <c r="AF238" s="26"/>
      <c r="AG238" s="64" t="s">
        <v>3264</v>
      </c>
      <c r="AH238" s="64" t="s">
        <v>3261</v>
      </c>
      <c r="AI238" s="64" t="s">
        <v>3270</v>
      </c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</row>
    <row r="239" spans="1:47" s="41" customFormat="1" ht="43.2" hidden="1" x14ac:dyDescent="0.3">
      <c r="A239" s="26" t="s">
        <v>1315</v>
      </c>
      <c r="B239" s="26">
        <v>0.1</v>
      </c>
      <c r="C239" s="26">
        <v>40</v>
      </c>
      <c r="D239" s="26">
        <v>2</v>
      </c>
      <c r="E239" s="26" t="s">
        <v>1316</v>
      </c>
      <c r="F239" s="26" t="s">
        <v>2886</v>
      </c>
      <c r="G239" s="26" t="s">
        <v>15</v>
      </c>
      <c r="H239" s="26" t="str">
        <f t="shared" si="5"/>
        <v>Box40_Temp2 [degC]</v>
      </c>
      <c r="I239" s="31" t="s">
        <v>4171</v>
      </c>
      <c r="J239" s="46" t="s">
        <v>5153</v>
      </c>
      <c r="K239" s="26">
        <v>-25</v>
      </c>
      <c r="L239" s="26">
        <v>50</v>
      </c>
      <c r="M239" s="26" t="s">
        <v>906</v>
      </c>
      <c r="N239" s="38">
        <v>41450.468506944446</v>
      </c>
      <c r="O239" s="38"/>
      <c r="P239" s="26"/>
      <c r="Q239" s="26"/>
      <c r="R239" s="63">
        <v>652291.57990530005</v>
      </c>
      <c r="S239" s="79">
        <v>5773020.1214307798</v>
      </c>
      <c r="T239" s="26" t="s">
        <v>3316</v>
      </c>
      <c r="U239" s="64" t="s">
        <v>3262</v>
      </c>
      <c r="V239" s="64" t="s">
        <v>3263</v>
      </c>
      <c r="W239" s="64" t="s">
        <v>3258</v>
      </c>
      <c r="X239" s="64" t="s">
        <v>5614</v>
      </c>
      <c r="Y239" s="64"/>
      <c r="Z239" s="64"/>
      <c r="AA239" s="26"/>
      <c r="AB239" s="31"/>
      <c r="AC239" s="64" t="s">
        <v>3259</v>
      </c>
      <c r="AD239" s="35" t="s">
        <v>3260</v>
      </c>
      <c r="AE239" s="64" t="s">
        <v>3264</v>
      </c>
      <c r="AF239" s="26"/>
      <c r="AG239" s="64" t="s">
        <v>3264</v>
      </c>
      <c r="AH239" s="64" t="s">
        <v>3261</v>
      </c>
      <c r="AI239" s="64" t="s">
        <v>3270</v>
      </c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</row>
    <row r="240" spans="1:47" s="41" customFormat="1" ht="43.2" hidden="1" x14ac:dyDescent="0.3">
      <c r="A240" s="26" t="s">
        <v>1317</v>
      </c>
      <c r="B240" s="26">
        <v>0.1</v>
      </c>
      <c r="C240" s="26">
        <v>40</v>
      </c>
      <c r="D240" s="26">
        <v>3</v>
      </c>
      <c r="E240" s="26" t="s">
        <v>1318</v>
      </c>
      <c r="F240" s="26" t="s">
        <v>2887</v>
      </c>
      <c r="G240" s="26" t="s">
        <v>15</v>
      </c>
      <c r="H240" s="26" t="str">
        <f t="shared" si="5"/>
        <v>Box40_Temp3 [degC]</v>
      </c>
      <c r="I240" s="31" t="s">
        <v>4172</v>
      </c>
      <c r="J240" s="46" t="s">
        <v>5153</v>
      </c>
      <c r="K240" s="26">
        <v>-25</v>
      </c>
      <c r="L240" s="26">
        <v>50</v>
      </c>
      <c r="M240" s="26" t="s">
        <v>909</v>
      </c>
      <c r="N240" s="38">
        <v>41450.468506944446</v>
      </c>
      <c r="O240" s="38"/>
      <c r="P240" s="26"/>
      <c r="Q240" s="26"/>
      <c r="R240" s="63">
        <v>652285.76095123996</v>
      </c>
      <c r="S240" s="79">
        <v>5773008.3583838604</v>
      </c>
      <c r="T240" s="26" t="s">
        <v>3316</v>
      </c>
      <c r="U240" s="64" t="s">
        <v>3262</v>
      </c>
      <c r="V240" s="64" t="s">
        <v>3263</v>
      </c>
      <c r="W240" s="64" t="s">
        <v>3258</v>
      </c>
      <c r="X240" s="64" t="s">
        <v>5614</v>
      </c>
      <c r="Y240" s="64"/>
      <c r="Z240" s="64"/>
      <c r="AA240" s="26"/>
      <c r="AB240" s="31"/>
      <c r="AC240" s="64" t="s">
        <v>3259</v>
      </c>
      <c r="AD240" s="35" t="s">
        <v>3260</v>
      </c>
      <c r="AE240" s="64" t="s">
        <v>3264</v>
      </c>
      <c r="AF240" s="26"/>
      <c r="AG240" s="64" t="s">
        <v>3264</v>
      </c>
      <c r="AH240" s="64" t="s">
        <v>3261</v>
      </c>
      <c r="AI240" s="64" t="s">
        <v>3270</v>
      </c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</row>
    <row r="241" spans="1:47" s="41" customFormat="1" ht="43.2" hidden="1" x14ac:dyDescent="0.3">
      <c r="A241" s="26" t="s">
        <v>1319</v>
      </c>
      <c r="B241" s="26">
        <v>0.30000000000000004</v>
      </c>
      <c r="C241" s="26">
        <v>40</v>
      </c>
      <c r="D241" s="26">
        <v>4</v>
      </c>
      <c r="E241" s="26" t="s">
        <v>1320</v>
      </c>
      <c r="F241" s="26" t="s">
        <v>2888</v>
      </c>
      <c r="G241" s="26" t="s">
        <v>15</v>
      </c>
      <c r="H241" s="26" t="str">
        <f t="shared" si="5"/>
        <v>Box40_Temp4 [degC]</v>
      </c>
      <c r="I241" s="31" t="s">
        <v>4173</v>
      </c>
      <c r="J241" s="46" t="s">
        <v>5153</v>
      </c>
      <c r="K241" s="26">
        <v>-25</v>
      </c>
      <c r="L241" s="26">
        <v>50</v>
      </c>
      <c r="M241" s="26" t="s">
        <v>909</v>
      </c>
      <c r="N241" s="38">
        <v>41450.468506944446</v>
      </c>
      <c r="O241" s="38"/>
      <c r="P241" s="26"/>
      <c r="Q241" s="26"/>
      <c r="R241" s="63">
        <v>652285.76095123996</v>
      </c>
      <c r="S241" s="79">
        <v>5773008.3583838604</v>
      </c>
      <c r="T241" s="26" t="s">
        <v>3316</v>
      </c>
      <c r="U241" s="64" t="s">
        <v>3262</v>
      </c>
      <c r="V241" s="64" t="s">
        <v>3263</v>
      </c>
      <c r="W241" s="64" t="s">
        <v>3258</v>
      </c>
      <c r="X241" s="64" t="s">
        <v>5614</v>
      </c>
      <c r="Y241" s="64"/>
      <c r="Z241" s="64"/>
      <c r="AA241" s="26"/>
      <c r="AB241" s="31"/>
      <c r="AC241" s="64" t="s">
        <v>3259</v>
      </c>
      <c r="AD241" s="35" t="s">
        <v>3260</v>
      </c>
      <c r="AE241" s="64" t="s">
        <v>3264</v>
      </c>
      <c r="AF241" s="26"/>
      <c r="AG241" s="64" t="s">
        <v>3264</v>
      </c>
      <c r="AH241" s="64" t="s">
        <v>3261</v>
      </c>
      <c r="AI241" s="64" t="s">
        <v>3270</v>
      </c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</row>
    <row r="242" spans="1:47" s="41" customFormat="1" ht="43.2" hidden="1" x14ac:dyDescent="0.3">
      <c r="A242" s="26" t="s">
        <v>1321</v>
      </c>
      <c r="B242" s="26">
        <v>0.1</v>
      </c>
      <c r="C242" s="26">
        <v>40</v>
      </c>
      <c r="D242" s="26">
        <v>5</v>
      </c>
      <c r="E242" s="26" t="s">
        <v>1322</v>
      </c>
      <c r="F242" s="26" t="s">
        <v>2889</v>
      </c>
      <c r="G242" s="26" t="s">
        <v>15</v>
      </c>
      <c r="H242" s="26" t="str">
        <f t="shared" si="5"/>
        <v>Box40_Temp5 [degC]</v>
      </c>
      <c r="I242" s="31" t="s">
        <v>4174</v>
      </c>
      <c r="J242" s="46" t="s">
        <v>5153</v>
      </c>
      <c r="K242" s="26">
        <v>-25</v>
      </c>
      <c r="L242" s="26">
        <v>50</v>
      </c>
      <c r="M242" s="26" t="s">
        <v>914</v>
      </c>
      <c r="N242" s="38">
        <v>41450.468506944446</v>
      </c>
      <c r="O242" s="38"/>
      <c r="P242" s="26"/>
      <c r="Q242" s="26"/>
      <c r="R242" s="63">
        <v>652276.81352725998</v>
      </c>
      <c r="S242" s="79">
        <v>5773008.9215084501</v>
      </c>
      <c r="T242" s="26" t="s">
        <v>3316</v>
      </c>
      <c r="U242" s="64" t="s">
        <v>3262</v>
      </c>
      <c r="V242" s="64" t="s">
        <v>3263</v>
      </c>
      <c r="W242" s="64" t="s">
        <v>3258</v>
      </c>
      <c r="X242" s="64" t="s">
        <v>5614</v>
      </c>
      <c r="Y242" s="64"/>
      <c r="Z242" s="64"/>
      <c r="AA242" s="26"/>
      <c r="AB242" s="31"/>
      <c r="AC242" s="64" t="s">
        <v>3259</v>
      </c>
      <c r="AD242" s="35" t="s">
        <v>3260</v>
      </c>
      <c r="AE242" s="64" t="s">
        <v>3264</v>
      </c>
      <c r="AF242" s="26"/>
      <c r="AG242" s="64" t="s">
        <v>3264</v>
      </c>
      <c r="AH242" s="64" t="s">
        <v>3261</v>
      </c>
      <c r="AI242" s="64" t="s">
        <v>3270</v>
      </c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</row>
    <row r="243" spans="1:47" s="41" customFormat="1" ht="43.2" hidden="1" x14ac:dyDescent="0.3">
      <c r="A243" s="26" t="s">
        <v>1323</v>
      </c>
      <c r="B243" s="26">
        <v>0.30000000000000004</v>
      </c>
      <c r="C243" s="26">
        <v>40</v>
      </c>
      <c r="D243" s="26">
        <v>6</v>
      </c>
      <c r="E243" s="26" t="s">
        <v>1324</v>
      </c>
      <c r="F243" s="26" t="s">
        <v>2890</v>
      </c>
      <c r="G243" s="26" t="s">
        <v>15</v>
      </c>
      <c r="H243" s="26" t="str">
        <f t="shared" si="5"/>
        <v>Box40_Temp6 [degC]</v>
      </c>
      <c r="I243" s="31" t="s">
        <v>4175</v>
      </c>
      <c r="J243" s="46" t="s">
        <v>5153</v>
      </c>
      <c r="K243" s="26">
        <v>-25</v>
      </c>
      <c r="L243" s="26">
        <v>50</v>
      </c>
      <c r="M243" s="26" t="s">
        <v>914</v>
      </c>
      <c r="N243" s="38">
        <v>41450.468506944446</v>
      </c>
      <c r="O243" s="38"/>
      <c r="P243" s="26"/>
      <c r="Q243" s="26"/>
      <c r="R243" s="63">
        <v>652276.81352725998</v>
      </c>
      <c r="S243" s="79">
        <v>5773008.9215084501</v>
      </c>
      <c r="T243" s="26" t="s">
        <v>3316</v>
      </c>
      <c r="U243" s="64" t="s">
        <v>3262</v>
      </c>
      <c r="V243" s="64" t="s">
        <v>3263</v>
      </c>
      <c r="W243" s="64" t="s">
        <v>3258</v>
      </c>
      <c r="X243" s="64" t="s">
        <v>5614</v>
      </c>
      <c r="Y243" s="64"/>
      <c r="Z243" s="64"/>
      <c r="AA243" s="26"/>
      <c r="AB243" s="31"/>
      <c r="AC243" s="64" t="s">
        <v>3259</v>
      </c>
      <c r="AD243" s="35" t="s">
        <v>3260</v>
      </c>
      <c r="AE243" s="64" t="s">
        <v>3264</v>
      </c>
      <c r="AF243" s="26"/>
      <c r="AG243" s="64" t="s">
        <v>3264</v>
      </c>
      <c r="AH243" s="64" t="s">
        <v>3261</v>
      </c>
      <c r="AI243" s="64" t="s">
        <v>3270</v>
      </c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</row>
  </sheetData>
  <sheetProtection selectLockedCells="1" selectUnlockedCells="1"/>
  <autoFilter ref="A1:AF243">
    <filterColumn colId="2">
      <filters>
        <filter val="38"/>
      </filters>
    </filterColumn>
  </autoFilter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"/>
  <sheetViews>
    <sheetView workbookViewId="0">
      <pane xSplit="1" ySplit="1" topLeftCell="B109" activePane="bottomRight" state="frozen"/>
      <selection pane="topRight" activeCell="B1" sqref="B1"/>
      <selection pane="bottomLeft" activeCell="A2" sqref="A2"/>
      <selection pane="bottomRight" activeCell="A114" sqref="A114"/>
    </sheetView>
  </sheetViews>
  <sheetFormatPr baseColWidth="10" defaultColWidth="11.44140625" defaultRowHeight="14.4" x14ac:dyDescent="0.3"/>
  <cols>
    <col min="1" max="1" width="48.33203125" style="1" bestFit="1" customWidth="1"/>
    <col min="2" max="2" width="7.5546875" style="1" bestFit="1" customWidth="1"/>
    <col min="3" max="3" width="8.33203125" style="1" bestFit="1" customWidth="1"/>
    <col min="4" max="4" width="7.5546875" style="1" bestFit="1" customWidth="1"/>
    <col min="5" max="5" width="7.33203125" style="1" bestFit="1" customWidth="1"/>
    <col min="6" max="6" width="15.109375" style="1" customWidth="1"/>
    <col min="7" max="7" width="19.6640625" style="1" customWidth="1"/>
    <col min="8" max="8" width="14.5546875" style="1" bestFit="1" customWidth="1"/>
    <col min="9" max="9" width="31" style="1" customWidth="1"/>
    <col min="10" max="10" width="13.33203125" style="1" bestFit="1" customWidth="1"/>
    <col min="11" max="11" width="12.33203125" style="1" bestFit="1" customWidth="1"/>
    <col min="12" max="12" width="16.88671875" style="1" bestFit="1" customWidth="1"/>
    <col min="13" max="13" width="35.5546875" style="1" bestFit="1" customWidth="1"/>
    <col min="14" max="14" width="13.44140625" style="1" bestFit="1" customWidth="1"/>
    <col min="15" max="21" width="13.44140625" style="1" customWidth="1"/>
    <col min="22" max="22" width="6.33203125" style="1" bestFit="1" customWidth="1"/>
    <col min="23" max="23" width="6.6640625" style="1" bestFit="1" customWidth="1"/>
    <col min="24" max="24" width="9.5546875" style="1" bestFit="1" customWidth="1"/>
    <col min="25" max="25" width="28.6640625" style="1" customWidth="1"/>
    <col min="26" max="26" width="8.6640625" style="1" bestFit="1" customWidth="1"/>
    <col min="27" max="27" width="13.5546875" style="1" bestFit="1" customWidth="1"/>
    <col min="28" max="28" width="14.5546875" style="1" bestFit="1" customWidth="1"/>
    <col min="29" max="29" width="12.5546875" style="1" bestFit="1" customWidth="1"/>
    <col min="30" max="30" width="8.44140625" style="1" bestFit="1" customWidth="1"/>
    <col min="31" max="32" width="6.5546875" style="1" bestFit="1" customWidth="1"/>
    <col min="33" max="34" width="15" style="1" bestFit="1" customWidth="1"/>
    <col min="35" max="35" width="10.6640625" style="1" bestFit="1" customWidth="1"/>
    <col min="36" max="36" width="11.109375" style="1" bestFit="1" customWidth="1"/>
    <col min="37" max="37" width="6.5546875" style="1" bestFit="1" customWidth="1"/>
    <col min="38" max="38" width="11.33203125" style="1" bestFit="1" customWidth="1"/>
    <col min="39" max="39" width="8.6640625" style="1" bestFit="1" customWidth="1"/>
    <col min="40" max="40" width="10.6640625" style="1" bestFit="1" customWidth="1"/>
    <col min="41" max="41" width="27.33203125" style="1" bestFit="1" customWidth="1"/>
    <col min="42" max="16384" width="11.44140625" style="1"/>
  </cols>
  <sheetData>
    <row r="1" spans="1:41" ht="43.2" x14ac:dyDescent="0.3">
      <c r="A1" s="2" t="s">
        <v>2101</v>
      </c>
      <c r="B1" s="2" t="s">
        <v>5360</v>
      </c>
      <c r="C1" s="2" t="s">
        <v>4405</v>
      </c>
      <c r="D1" s="3" t="s">
        <v>2910</v>
      </c>
      <c r="E1" s="3" t="s">
        <v>2911</v>
      </c>
      <c r="F1" s="10" t="s">
        <v>2912</v>
      </c>
      <c r="G1" s="3" t="s">
        <v>1</v>
      </c>
      <c r="H1" s="3" t="s">
        <v>1883</v>
      </c>
      <c r="I1" s="3" t="s">
        <v>2593</v>
      </c>
      <c r="J1" s="3" t="s">
        <v>2098</v>
      </c>
      <c r="K1" s="3" t="s">
        <v>2099</v>
      </c>
      <c r="L1" s="3" t="s">
        <v>2100</v>
      </c>
      <c r="M1" s="3" t="s">
        <v>3671</v>
      </c>
      <c r="N1" s="3" t="s">
        <v>4306</v>
      </c>
      <c r="O1" s="3" t="s">
        <v>4399</v>
      </c>
      <c r="P1" s="3" t="s">
        <v>4537</v>
      </c>
      <c r="Q1" s="3" t="s">
        <v>4400</v>
      </c>
      <c r="R1" s="3" t="s">
        <v>4542</v>
      </c>
      <c r="S1" s="3" t="s">
        <v>5222</v>
      </c>
      <c r="T1" s="3" t="s">
        <v>4401</v>
      </c>
      <c r="U1" s="3" t="s">
        <v>4402</v>
      </c>
      <c r="V1" s="3" t="s">
        <v>2406</v>
      </c>
      <c r="W1" s="3" t="s">
        <v>2407</v>
      </c>
      <c r="X1" s="3" t="s">
        <v>6229</v>
      </c>
      <c r="Y1" s="1" t="s">
        <v>465</v>
      </c>
      <c r="Z1" s="60" t="s">
        <v>4814</v>
      </c>
      <c r="AA1" s="1" t="s">
        <v>466</v>
      </c>
      <c r="AB1" s="1" t="s">
        <v>467</v>
      </c>
      <c r="AC1" s="36" t="s">
        <v>3315</v>
      </c>
      <c r="AD1" s="34" t="s">
        <v>3278</v>
      </c>
      <c r="AE1" s="34" t="s">
        <v>3279</v>
      </c>
      <c r="AF1" s="34" t="s">
        <v>3280</v>
      </c>
      <c r="AG1" s="88" t="s">
        <v>3281</v>
      </c>
      <c r="AH1" s="88" t="s">
        <v>3282</v>
      </c>
      <c r="AI1" s="87" t="s">
        <v>3283</v>
      </c>
      <c r="AJ1" s="87" t="s">
        <v>3284</v>
      </c>
      <c r="AK1" s="34" t="s">
        <v>3285</v>
      </c>
      <c r="AL1" s="34" t="s">
        <v>3286</v>
      </c>
      <c r="AM1" s="34" t="s">
        <v>3287</v>
      </c>
      <c r="AN1" s="34" t="s">
        <v>3288</v>
      </c>
      <c r="AO1" s="34" t="s">
        <v>3289</v>
      </c>
    </row>
    <row r="2" spans="1:41" ht="40.200000000000003" x14ac:dyDescent="0.3">
      <c r="A2" s="26" t="s">
        <v>6377</v>
      </c>
      <c r="B2" s="26">
        <v>1</v>
      </c>
      <c r="C2" s="33">
        <v>0.05</v>
      </c>
      <c r="D2" s="1">
        <v>41</v>
      </c>
      <c r="E2" s="26">
        <v>1</v>
      </c>
      <c r="F2" s="11">
        <v>42832</v>
      </c>
      <c r="G2" s="4">
        <v>43048</v>
      </c>
      <c r="H2" s="1" t="str">
        <f t="shared" ref="H2:H25" si="0">CONCATENATE(LEFT(I2,3)," ",TEXT(C2,"0.00"),"m ",D2,"/",E2)</f>
        <v>SWC 0.05m 41/1</v>
      </c>
      <c r="I2" t="s">
        <v>6178</v>
      </c>
      <c r="J2" s="26" t="s">
        <v>6119</v>
      </c>
      <c r="K2" s="26" t="s">
        <v>5</v>
      </c>
      <c r="L2" s="26" t="str">
        <f t="shared" ref="L2:L33" si="1">CONCATENATE(J2," [",K2,"]")</f>
        <v>Box41_Moist1 [%]</v>
      </c>
      <c r="N2" s="1" t="s">
        <v>6341</v>
      </c>
      <c r="O2" s="46" t="s">
        <v>4421</v>
      </c>
      <c r="P2" s="46"/>
      <c r="Q2" t="s">
        <v>4424</v>
      </c>
      <c r="R2" s="1" t="s">
        <v>4543</v>
      </c>
      <c r="S2" s="1" t="s">
        <v>5221</v>
      </c>
      <c r="U2" s="1" t="str">
        <f t="shared" ref="U2:U49" si="2">CONCATENATE("_",D2,"_",E2)</f>
        <v>_41_1</v>
      </c>
      <c r="V2" s="26">
        <v>5</v>
      </c>
      <c r="W2" s="26">
        <v>60</v>
      </c>
      <c r="X2" s="1" t="s">
        <v>6125</v>
      </c>
      <c r="Y2" s="18" t="s">
        <v>6126</v>
      </c>
      <c r="Z2" s="18" t="str">
        <f t="shared" ref="Z2:Z33" si="3">CONCATENATE(Y2,"-",X2)</f>
        <v>ICOS-CP1</v>
      </c>
      <c r="AA2" s="63">
        <v>652242.08078099997</v>
      </c>
      <c r="AB2" s="63">
        <v>5773033.0369499996</v>
      </c>
      <c r="AC2" s="26" t="s">
        <v>3316</v>
      </c>
      <c r="AD2" s="64" t="s">
        <v>3262</v>
      </c>
      <c r="AE2" s="64" t="s">
        <v>3263</v>
      </c>
      <c r="AF2" s="64" t="s">
        <v>3258</v>
      </c>
      <c r="AG2" s="64" t="s">
        <v>5614</v>
      </c>
    </row>
    <row r="3" spans="1:41" ht="40.200000000000003" x14ac:dyDescent="0.3">
      <c r="A3" s="26" t="s">
        <v>6378</v>
      </c>
      <c r="B3" s="26">
        <v>2</v>
      </c>
      <c r="C3" s="33">
        <v>0.15</v>
      </c>
      <c r="D3" s="1">
        <v>41</v>
      </c>
      <c r="E3" s="26">
        <v>2</v>
      </c>
      <c r="F3" s="11">
        <v>42832</v>
      </c>
      <c r="G3" s="4">
        <v>43048</v>
      </c>
      <c r="H3" s="1" t="str">
        <f t="shared" si="0"/>
        <v>SWC 0.15m 41/2</v>
      </c>
      <c r="I3" t="s">
        <v>6180</v>
      </c>
      <c r="J3" s="26" t="s">
        <v>6120</v>
      </c>
      <c r="K3" s="26" t="s">
        <v>5</v>
      </c>
      <c r="L3" s="26" t="str">
        <f t="shared" si="1"/>
        <v>Box41_Moist2 [%]</v>
      </c>
      <c r="N3" s="1" t="s">
        <v>6341</v>
      </c>
      <c r="O3" s="46" t="s">
        <v>4421</v>
      </c>
      <c r="P3" s="46"/>
      <c r="Q3" t="s">
        <v>4424</v>
      </c>
      <c r="R3" s="1" t="s">
        <v>4543</v>
      </c>
      <c r="S3" s="1" t="s">
        <v>5221</v>
      </c>
      <c r="U3" s="1" t="str">
        <f t="shared" si="2"/>
        <v>_41_2</v>
      </c>
      <c r="V3" s="26">
        <v>5</v>
      </c>
      <c r="W3" s="26">
        <v>60</v>
      </c>
      <c r="X3" s="1" t="s">
        <v>6125</v>
      </c>
      <c r="Y3" s="18" t="s">
        <v>6126</v>
      </c>
      <c r="Z3" s="18" t="str">
        <f t="shared" si="3"/>
        <v>ICOS-CP1</v>
      </c>
      <c r="AA3" s="63">
        <v>652242.08078099997</v>
      </c>
      <c r="AB3" s="63">
        <v>5773033.0369499996</v>
      </c>
      <c r="AC3" s="26" t="s">
        <v>3316</v>
      </c>
      <c r="AD3" s="64" t="s">
        <v>3262</v>
      </c>
      <c r="AE3" s="64" t="s">
        <v>3263</v>
      </c>
      <c r="AF3" s="64" t="s">
        <v>3258</v>
      </c>
      <c r="AG3" s="64" t="s">
        <v>5614</v>
      </c>
    </row>
    <row r="4" spans="1:41" ht="40.200000000000003" x14ac:dyDescent="0.3">
      <c r="A4" s="26" t="s">
        <v>6379</v>
      </c>
      <c r="B4" s="26">
        <v>3</v>
      </c>
      <c r="C4" s="33">
        <v>0.25</v>
      </c>
      <c r="D4" s="1">
        <v>41</v>
      </c>
      <c r="E4" s="26">
        <v>3</v>
      </c>
      <c r="F4" s="11">
        <v>42832</v>
      </c>
      <c r="G4" s="4">
        <v>43048</v>
      </c>
      <c r="H4" s="1" t="str">
        <f t="shared" si="0"/>
        <v>SWC 0.25m 41/3</v>
      </c>
      <c r="I4" t="s">
        <v>6181</v>
      </c>
      <c r="J4" s="26" t="s">
        <v>6121</v>
      </c>
      <c r="K4" s="26" t="s">
        <v>5</v>
      </c>
      <c r="L4" s="26" t="str">
        <f t="shared" si="1"/>
        <v>Box41_Moist3 [%]</v>
      </c>
      <c r="N4" s="1" t="s">
        <v>6341</v>
      </c>
      <c r="O4" s="46" t="s">
        <v>4421</v>
      </c>
      <c r="P4" s="46"/>
      <c r="Q4" t="s">
        <v>4424</v>
      </c>
      <c r="R4" s="1" t="s">
        <v>4543</v>
      </c>
      <c r="S4" s="1" t="s">
        <v>5221</v>
      </c>
      <c r="U4" s="1" t="str">
        <f t="shared" si="2"/>
        <v>_41_3</v>
      </c>
      <c r="V4" s="26">
        <v>5</v>
      </c>
      <c r="W4" s="26">
        <v>60</v>
      </c>
      <c r="X4" s="1" t="s">
        <v>6125</v>
      </c>
      <c r="Y4" s="18" t="s">
        <v>6126</v>
      </c>
      <c r="Z4" s="18" t="str">
        <f t="shared" si="3"/>
        <v>ICOS-CP1</v>
      </c>
      <c r="AA4" s="63">
        <v>652242.08078099997</v>
      </c>
      <c r="AB4" s="63">
        <v>5773033.0369499996</v>
      </c>
      <c r="AC4" s="26" t="s">
        <v>3316</v>
      </c>
      <c r="AD4" s="64" t="s">
        <v>3262</v>
      </c>
      <c r="AE4" s="64" t="s">
        <v>3263</v>
      </c>
      <c r="AF4" s="64" t="s">
        <v>3258</v>
      </c>
      <c r="AG4" s="64" t="s">
        <v>5614</v>
      </c>
    </row>
    <row r="5" spans="1:41" ht="40.200000000000003" x14ac:dyDescent="0.3">
      <c r="A5" s="67" t="s">
        <v>6380</v>
      </c>
      <c r="B5" s="26">
        <v>4</v>
      </c>
      <c r="C5" s="33">
        <v>0.35</v>
      </c>
      <c r="D5" s="1">
        <v>41</v>
      </c>
      <c r="E5" s="26">
        <v>4</v>
      </c>
      <c r="F5" s="11">
        <v>42832</v>
      </c>
      <c r="G5" s="4">
        <v>43048</v>
      </c>
      <c r="H5" s="1" t="str">
        <f t="shared" si="0"/>
        <v>SWC 0.35m 41/4</v>
      </c>
      <c r="I5" t="s">
        <v>6182</v>
      </c>
      <c r="J5" s="26" t="s">
        <v>6122</v>
      </c>
      <c r="K5" s="26" t="s">
        <v>5</v>
      </c>
      <c r="L5" s="26" t="str">
        <f t="shared" si="1"/>
        <v>Box41_Moist4 [%]</v>
      </c>
      <c r="N5" s="1" t="s">
        <v>6341</v>
      </c>
      <c r="O5" s="46" t="s">
        <v>4421</v>
      </c>
      <c r="P5" s="46"/>
      <c r="Q5" t="s">
        <v>4424</v>
      </c>
      <c r="R5" s="1" t="s">
        <v>4543</v>
      </c>
      <c r="S5" s="1" t="s">
        <v>5221</v>
      </c>
      <c r="U5" s="1" t="str">
        <f t="shared" si="2"/>
        <v>_41_4</v>
      </c>
      <c r="V5" s="26">
        <v>5</v>
      </c>
      <c r="W5" s="26">
        <v>60</v>
      </c>
      <c r="X5" s="1" t="s">
        <v>6125</v>
      </c>
      <c r="Y5" s="18" t="s">
        <v>6126</v>
      </c>
      <c r="Z5" s="18" t="str">
        <f t="shared" si="3"/>
        <v>ICOS-CP1</v>
      </c>
      <c r="AA5" s="63">
        <v>652242.08078099997</v>
      </c>
      <c r="AB5" s="63">
        <v>5773033.0369499996</v>
      </c>
      <c r="AC5" s="26" t="s">
        <v>3316</v>
      </c>
      <c r="AD5" s="64" t="s">
        <v>3262</v>
      </c>
      <c r="AE5" s="64" t="s">
        <v>3263</v>
      </c>
      <c r="AF5" s="64" t="s">
        <v>3258</v>
      </c>
      <c r="AG5" s="64" t="s">
        <v>5614</v>
      </c>
    </row>
    <row r="6" spans="1:41" ht="40.200000000000003" x14ac:dyDescent="0.3">
      <c r="A6" s="67" t="s">
        <v>6381</v>
      </c>
      <c r="B6" s="26">
        <v>5</v>
      </c>
      <c r="C6" s="33">
        <v>0.5</v>
      </c>
      <c r="D6" s="1">
        <v>41</v>
      </c>
      <c r="E6" s="26">
        <v>5</v>
      </c>
      <c r="F6" s="11">
        <v>42832</v>
      </c>
      <c r="G6" s="4">
        <v>43048</v>
      </c>
      <c r="H6" s="1" t="str">
        <f t="shared" si="0"/>
        <v>SWC 0.50m 41/5</v>
      </c>
      <c r="I6" t="s">
        <v>6183</v>
      </c>
      <c r="J6" s="26" t="s">
        <v>6123</v>
      </c>
      <c r="K6" s="26" t="s">
        <v>5</v>
      </c>
      <c r="L6" s="26" t="str">
        <f t="shared" si="1"/>
        <v>Box41_Moist5 [%]</v>
      </c>
      <c r="N6" s="1" t="s">
        <v>6341</v>
      </c>
      <c r="O6" s="46" t="s">
        <v>4421</v>
      </c>
      <c r="P6" s="46"/>
      <c r="Q6" t="s">
        <v>4424</v>
      </c>
      <c r="R6" s="1" t="s">
        <v>4543</v>
      </c>
      <c r="S6" s="1" t="s">
        <v>5221</v>
      </c>
      <c r="U6" s="1" t="str">
        <f t="shared" si="2"/>
        <v>_41_5</v>
      </c>
      <c r="V6" s="26">
        <v>5</v>
      </c>
      <c r="W6" s="26">
        <v>60</v>
      </c>
      <c r="X6" s="1" t="s">
        <v>6125</v>
      </c>
      <c r="Y6" s="18" t="s">
        <v>6126</v>
      </c>
      <c r="Z6" s="18" t="str">
        <f t="shared" si="3"/>
        <v>ICOS-CP1</v>
      </c>
      <c r="AA6" s="63">
        <v>652242.08078099997</v>
      </c>
      <c r="AB6" s="63">
        <v>5773033.0369499996</v>
      </c>
      <c r="AC6" s="26" t="s">
        <v>3316</v>
      </c>
      <c r="AD6" s="64" t="s">
        <v>3262</v>
      </c>
      <c r="AE6" s="64" t="s">
        <v>3263</v>
      </c>
      <c r="AF6" s="64" t="s">
        <v>3258</v>
      </c>
      <c r="AG6" s="64" t="s">
        <v>5614</v>
      </c>
    </row>
    <row r="7" spans="1:41" ht="40.799999999999997" thickBot="1" x14ac:dyDescent="0.35">
      <c r="A7" s="67" t="s">
        <v>6382</v>
      </c>
      <c r="B7" s="26">
        <v>6</v>
      </c>
      <c r="C7" s="94">
        <v>0.7</v>
      </c>
      <c r="D7" s="1">
        <v>41</v>
      </c>
      <c r="E7" s="26">
        <v>6</v>
      </c>
      <c r="F7" s="11">
        <v>42832</v>
      </c>
      <c r="G7" s="4">
        <v>43048</v>
      </c>
      <c r="H7" s="1" t="str">
        <f t="shared" si="0"/>
        <v>SWC 0.70m 41/6</v>
      </c>
      <c r="I7" t="s">
        <v>6184</v>
      </c>
      <c r="J7" s="26" t="s">
        <v>6124</v>
      </c>
      <c r="K7" s="67" t="s">
        <v>5</v>
      </c>
      <c r="L7" s="26" t="str">
        <f t="shared" si="1"/>
        <v>Box41_Moist6 [%]</v>
      </c>
      <c r="N7" s="1" t="s">
        <v>6341</v>
      </c>
      <c r="O7" s="46" t="s">
        <v>4421</v>
      </c>
      <c r="P7" s="46"/>
      <c r="Q7" t="s">
        <v>4424</v>
      </c>
      <c r="R7" s="1" t="s">
        <v>4543</v>
      </c>
      <c r="S7" s="1" t="s">
        <v>5221</v>
      </c>
      <c r="U7" s="1" t="str">
        <f t="shared" si="2"/>
        <v>_41_6</v>
      </c>
      <c r="V7" s="26">
        <v>5</v>
      </c>
      <c r="W7" s="26">
        <v>60</v>
      </c>
      <c r="X7" s="1" t="s">
        <v>6125</v>
      </c>
      <c r="Y7" s="18" t="s">
        <v>6126</v>
      </c>
      <c r="Z7" s="18" t="str">
        <f t="shared" si="3"/>
        <v>ICOS-CP1</v>
      </c>
      <c r="AA7" s="63">
        <v>652242.08078099997</v>
      </c>
      <c r="AB7" s="63">
        <v>5773033.0369499996</v>
      </c>
      <c r="AC7" s="26" t="s">
        <v>3316</v>
      </c>
      <c r="AD7" s="64" t="s">
        <v>3262</v>
      </c>
      <c r="AE7" s="64" t="s">
        <v>3263</v>
      </c>
      <c r="AF7" s="64" t="s">
        <v>3258</v>
      </c>
      <c r="AG7" s="64" t="s">
        <v>5614</v>
      </c>
    </row>
    <row r="8" spans="1:41" ht="40.200000000000003" x14ac:dyDescent="0.3">
      <c r="A8" s="26" t="s">
        <v>6388</v>
      </c>
      <c r="B8" s="26">
        <v>7</v>
      </c>
      <c r="C8" s="33">
        <v>0.05</v>
      </c>
      <c r="D8" s="1">
        <v>42</v>
      </c>
      <c r="E8" s="26">
        <v>1</v>
      </c>
      <c r="F8" s="11">
        <v>42844</v>
      </c>
      <c r="G8" s="4">
        <v>43048</v>
      </c>
      <c r="H8" s="1" t="str">
        <f t="shared" si="0"/>
        <v>SWC 0.05m 42/1</v>
      </c>
      <c r="I8" t="s">
        <v>6185</v>
      </c>
      <c r="J8" s="26" t="s">
        <v>6127</v>
      </c>
      <c r="K8" s="26" t="s">
        <v>5</v>
      </c>
      <c r="L8" s="26" t="str">
        <f t="shared" si="1"/>
        <v>Box42_Moist1 [%]</v>
      </c>
      <c r="N8" s="1" t="s">
        <v>6415</v>
      </c>
      <c r="O8" s="46" t="s">
        <v>4421</v>
      </c>
      <c r="P8" s="46"/>
      <c r="Q8" t="s">
        <v>4424</v>
      </c>
      <c r="R8" s="1" t="s">
        <v>4543</v>
      </c>
      <c r="S8" s="1" t="s">
        <v>5221</v>
      </c>
      <c r="U8" s="1" t="str">
        <f t="shared" si="2"/>
        <v>_42_1</v>
      </c>
      <c r="V8" s="26">
        <v>5</v>
      </c>
      <c r="W8" s="26">
        <v>60</v>
      </c>
      <c r="X8" s="1" t="s">
        <v>6133</v>
      </c>
      <c r="Y8" s="18" t="s">
        <v>6126</v>
      </c>
      <c r="Z8" s="18" t="str">
        <f t="shared" si="3"/>
        <v>ICOS-CP2</v>
      </c>
      <c r="AA8" s="63">
        <v>652292.36917600001</v>
      </c>
      <c r="AB8" s="63">
        <v>5772990.38552</v>
      </c>
      <c r="AC8" s="26" t="s">
        <v>3316</v>
      </c>
      <c r="AD8" s="64" t="s">
        <v>3262</v>
      </c>
      <c r="AE8" s="64" t="s">
        <v>3263</v>
      </c>
      <c r="AF8" s="64" t="s">
        <v>3258</v>
      </c>
      <c r="AG8" s="64" t="s">
        <v>5614</v>
      </c>
    </row>
    <row r="9" spans="1:41" ht="40.200000000000003" x14ac:dyDescent="0.3">
      <c r="A9" s="26" t="s">
        <v>6389</v>
      </c>
      <c r="B9" s="26">
        <v>8</v>
      </c>
      <c r="C9" s="33">
        <v>0.1</v>
      </c>
      <c r="D9" s="1">
        <v>42</v>
      </c>
      <c r="E9" s="26">
        <v>2</v>
      </c>
      <c r="F9" s="11">
        <v>42844</v>
      </c>
      <c r="G9" s="4">
        <v>43048</v>
      </c>
      <c r="H9" s="1" t="str">
        <f t="shared" si="0"/>
        <v>SWC 0.10m 42/2</v>
      </c>
      <c r="I9" t="s">
        <v>6186</v>
      </c>
      <c r="J9" s="26" t="s">
        <v>6128</v>
      </c>
      <c r="K9" s="26" t="s">
        <v>5</v>
      </c>
      <c r="L9" s="26" t="str">
        <f t="shared" si="1"/>
        <v>Box42_Moist2 [%]</v>
      </c>
      <c r="N9" s="1" t="s">
        <v>6415</v>
      </c>
      <c r="O9" s="46" t="s">
        <v>4421</v>
      </c>
      <c r="P9" s="46"/>
      <c r="Q9" t="s">
        <v>4424</v>
      </c>
      <c r="R9" s="1" t="s">
        <v>4543</v>
      </c>
      <c r="S9" s="1" t="s">
        <v>5221</v>
      </c>
      <c r="U9" s="1" t="str">
        <f t="shared" si="2"/>
        <v>_42_2</v>
      </c>
      <c r="V9" s="26">
        <v>5</v>
      </c>
      <c r="W9" s="26">
        <v>60</v>
      </c>
      <c r="X9" s="1" t="s">
        <v>6133</v>
      </c>
      <c r="Y9" s="18" t="s">
        <v>6126</v>
      </c>
      <c r="Z9" s="18" t="str">
        <f t="shared" si="3"/>
        <v>ICOS-CP2</v>
      </c>
      <c r="AA9" s="63">
        <v>652292.36917600001</v>
      </c>
      <c r="AB9" s="63">
        <v>5772990.38552</v>
      </c>
      <c r="AC9" s="26" t="s">
        <v>3316</v>
      </c>
      <c r="AD9" s="64" t="s">
        <v>3262</v>
      </c>
      <c r="AE9" s="64" t="s">
        <v>3263</v>
      </c>
      <c r="AF9" s="64" t="s">
        <v>3258</v>
      </c>
      <c r="AG9" s="64" t="s">
        <v>5614</v>
      </c>
    </row>
    <row r="10" spans="1:41" ht="40.200000000000003" x14ac:dyDescent="0.3">
      <c r="A10" s="26" t="s">
        <v>6390</v>
      </c>
      <c r="B10" s="26">
        <v>9</v>
      </c>
      <c r="C10" s="33">
        <v>0.2</v>
      </c>
      <c r="D10" s="1">
        <v>42</v>
      </c>
      <c r="E10" s="26">
        <v>3</v>
      </c>
      <c r="F10" s="11">
        <v>42844</v>
      </c>
      <c r="G10" s="4">
        <v>43048</v>
      </c>
      <c r="H10" s="1" t="str">
        <f t="shared" si="0"/>
        <v>SWC 0.20m 42/3</v>
      </c>
      <c r="I10" t="s">
        <v>6187</v>
      </c>
      <c r="J10" s="26" t="s">
        <v>6129</v>
      </c>
      <c r="K10" s="26" t="s">
        <v>5</v>
      </c>
      <c r="L10" s="26" t="str">
        <f t="shared" si="1"/>
        <v>Box42_Moist3 [%]</v>
      </c>
      <c r="N10" s="1" t="s">
        <v>6415</v>
      </c>
      <c r="O10" s="46" t="s">
        <v>4421</v>
      </c>
      <c r="P10" s="46"/>
      <c r="Q10" t="s">
        <v>4424</v>
      </c>
      <c r="R10" s="1" t="s">
        <v>4543</v>
      </c>
      <c r="S10" s="1" t="s">
        <v>5221</v>
      </c>
      <c r="U10" s="1" t="str">
        <f t="shared" si="2"/>
        <v>_42_3</v>
      </c>
      <c r="V10" s="26">
        <v>5</v>
      </c>
      <c r="W10" s="26">
        <v>60</v>
      </c>
      <c r="X10" s="1" t="s">
        <v>6133</v>
      </c>
      <c r="Y10" s="18" t="s">
        <v>6126</v>
      </c>
      <c r="Z10" s="18" t="str">
        <f t="shared" si="3"/>
        <v>ICOS-CP2</v>
      </c>
      <c r="AA10" s="63">
        <v>652292.36917600001</v>
      </c>
      <c r="AB10" s="63">
        <v>5772990.38552</v>
      </c>
      <c r="AC10" s="26" t="s">
        <v>3316</v>
      </c>
      <c r="AD10" s="64" t="s">
        <v>3262</v>
      </c>
      <c r="AE10" s="64" t="s">
        <v>3263</v>
      </c>
      <c r="AF10" s="64" t="s">
        <v>3258</v>
      </c>
      <c r="AG10" s="64" t="s">
        <v>5614</v>
      </c>
    </row>
    <row r="11" spans="1:41" ht="40.200000000000003" x14ac:dyDescent="0.3">
      <c r="A11" s="67" t="s">
        <v>6391</v>
      </c>
      <c r="B11" s="26">
        <v>10</v>
      </c>
      <c r="C11" s="33">
        <v>0.3</v>
      </c>
      <c r="D11" s="1">
        <v>42</v>
      </c>
      <c r="E11" s="26">
        <v>4</v>
      </c>
      <c r="F11" s="11">
        <v>42844</v>
      </c>
      <c r="G11" s="4">
        <v>43048</v>
      </c>
      <c r="H11" s="1" t="str">
        <f t="shared" si="0"/>
        <v>SWC 0.30m 42/4</v>
      </c>
      <c r="I11" t="s">
        <v>6188</v>
      </c>
      <c r="J11" s="26" t="s">
        <v>6130</v>
      </c>
      <c r="K11" s="26" t="s">
        <v>5</v>
      </c>
      <c r="L11" s="26" t="str">
        <f t="shared" si="1"/>
        <v>Box42_Moist4 [%]</v>
      </c>
      <c r="N11" s="1" t="s">
        <v>6415</v>
      </c>
      <c r="O11" s="46" t="s">
        <v>4421</v>
      </c>
      <c r="P11" s="46"/>
      <c r="Q11" t="s">
        <v>4424</v>
      </c>
      <c r="R11" s="1" t="s">
        <v>4543</v>
      </c>
      <c r="S11" s="1" t="s">
        <v>5221</v>
      </c>
      <c r="U11" s="1" t="str">
        <f t="shared" si="2"/>
        <v>_42_4</v>
      </c>
      <c r="V11" s="26">
        <v>5</v>
      </c>
      <c r="W11" s="26">
        <v>60</v>
      </c>
      <c r="X11" s="1" t="s">
        <v>6133</v>
      </c>
      <c r="Y11" s="18" t="s">
        <v>6126</v>
      </c>
      <c r="Z11" s="18" t="str">
        <f t="shared" si="3"/>
        <v>ICOS-CP2</v>
      </c>
      <c r="AA11" s="63">
        <v>652292.36917600001</v>
      </c>
      <c r="AB11" s="63">
        <v>5772990.38552</v>
      </c>
      <c r="AC11" s="26" t="s">
        <v>3316</v>
      </c>
      <c r="AD11" s="64" t="s">
        <v>3262</v>
      </c>
      <c r="AE11" s="64" t="s">
        <v>3263</v>
      </c>
      <c r="AF11" s="64" t="s">
        <v>3258</v>
      </c>
      <c r="AG11" s="64" t="s">
        <v>5614</v>
      </c>
    </row>
    <row r="12" spans="1:41" ht="40.200000000000003" x14ac:dyDescent="0.3">
      <c r="A12" s="67" t="s">
        <v>6392</v>
      </c>
      <c r="B12" s="26">
        <v>11</v>
      </c>
      <c r="C12" s="33">
        <v>0.5</v>
      </c>
      <c r="D12" s="1">
        <v>42</v>
      </c>
      <c r="E12" s="26">
        <v>5</v>
      </c>
      <c r="F12" s="11">
        <v>42844</v>
      </c>
      <c r="G12" s="4">
        <v>43048</v>
      </c>
      <c r="H12" s="1" t="str">
        <f t="shared" si="0"/>
        <v>SWC 0.50m 42/5</v>
      </c>
      <c r="I12" t="s">
        <v>6189</v>
      </c>
      <c r="J12" s="26" t="s">
        <v>6131</v>
      </c>
      <c r="K12" s="67" t="s">
        <v>5</v>
      </c>
      <c r="L12" s="26" t="str">
        <f t="shared" si="1"/>
        <v>Box42_Moist5 [%]</v>
      </c>
      <c r="N12" s="1" t="s">
        <v>6415</v>
      </c>
      <c r="O12" s="46" t="s">
        <v>4421</v>
      </c>
      <c r="P12" s="46"/>
      <c r="Q12" t="s">
        <v>4424</v>
      </c>
      <c r="R12" s="1" t="s">
        <v>4543</v>
      </c>
      <c r="S12" s="1" t="s">
        <v>5221</v>
      </c>
      <c r="U12" s="1" t="str">
        <f t="shared" si="2"/>
        <v>_42_5</v>
      </c>
      <c r="V12" s="26">
        <v>5</v>
      </c>
      <c r="W12" s="26">
        <v>60</v>
      </c>
      <c r="X12" s="1" t="s">
        <v>6133</v>
      </c>
      <c r="Y12" s="18" t="s">
        <v>6126</v>
      </c>
      <c r="Z12" s="18" t="str">
        <f t="shared" si="3"/>
        <v>ICOS-CP2</v>
      </c>
      <c r="AA12" s="63">
        <v>652292.36917600001</v>
      </c>
      <c r="AB12" s="63">
        <v>5772990.38552</v>
      </c>
      <c r="AC12" s="26" t="s">
        <v>3316</v>
      </c>
      <c r="AD12" s="64" t="s">
        <v>3262</v>
      </c>
      <c r="AE12" s="64" t="s">
        <v>3263</v>
      </c>
      <c r="AF12" s="64" t="s">
        <v>3258</v>
      </c>
      <c r="AG12" s="64" t="s">
        <v>5614</v>
      </c>
    </row>
    <row r="13" spans="1:41" ht="40.799999999999997" thickBot="1" x14ac:dyDescent="0.35">
      <c r="A13" s="67" t="s">
        <v>6393</v>
      </c>
      <c r="B13" s="26">
        <v>12</v>
      </c>
      <c r="C13" s="94">
        <v>0.7</v>
      </c>
      <c r="D13" s="1">
        <v>42</v>
      </c>
      <c r="E13" s="26">
        <v>6</v>
      </c>
      <c r="F13" s="11">
        <v>42844</v>
      </c>
      <c r="G13" s="4">
        <v>43048</v>
      </c>
      <c r="H13" s="1" t="str">
        <f t="shared" si="0"/>
        <v>SWC 0.70m 42/6</v>
      </c>
      <c r="I13" t="s">
        <v>6190</v>
      </c>
      <c r="J13" s="26" t="s">
        <v>6132</v>
      </c>
      <c r="K13" s="67" t="s">
        <v>5</v>
      </c>
      <c r="L13" s="26" t="str">
        <f t="shared" si="1"/>
        <v>Box42_Moist6 [%]</v>
      </c>
      <c r="N13" s="1" t="s">
        <v>6415</v>
      </c>
      <c r="O13" s="46" t="s">
        <v>4421</v>
      </c>
      <c r="P13" s="46"/>
      <c r="Q13" t="s">
        <v>4424</v>
      </c>
      <c r="R13" s="1" t="s">
        <v>4543</v>
      </c>
      <c r="S13" s="1" t="s">
        <v>5221</v>
      </c>
      <c r="U13" s="1" t="str">
        <f t="shared" si="2"/>
        <v>_42_6</v>
      </c>
      <c r="V13" s="26">
        <v>5</v>
      </c>
      <c r="W13" s="26">
        <v>60</v>
      </c>
      <c r="X13" s="1" t="s">
        <v>6133</v>
      </c>
      <c r="Y13" s="18" t="s">
        <v>6126</v>
      </c>
      <c r="Z13" s="18" t="str">
        <f t="shared" si="3"/>
        <v>ICOS-CP2</v>
      </c>
      <c r="AA13" s="63">
        <v>652292.36917600001</v>
      </c>
      <c r="AB13" s="63">
        <v>5772990.38552</v>
      </c>
      <c r="AC13" s="26" t="s">
        <v>3316</v>
      </c>
      <c r="AD13" s="64" t="s">
        <v>3262</v>
      </c>
      <c r="AE13" s="64" t="s">
        <v>3263</v>
      </c>
      <c r="AF13" s="64" t="s">
        <v>3258</v>
      </c>
      <c r="AG13" s="64" t="s">
        <v>5614</v>
      </c>
    </row>
    <row r="14" spans="1:41" ht="40.200000000000003" x14ac:dyDescent="0.3">
      <c r="A14" s="26" t="s">
        <v>6399</v>
      </c>
      <c r="B14" s="26">
        <v>13</v>
      </c>
      <c r="C14" s="33">
        <v>0.05</v>
      </c>
      <c r="D14" s="1">
        <v>43</v>
      </c>
      <c r="E14" s="26">
        <v>1</v>
      </c>
      <c r="F14" s="11">
        <v>42832</v>
      </c>
      <c r="G14" s="4">
        <v>43048</v>
      </c>
      <c r="H14" s="1" t="str">
        <f t="shared" si="0"/>
        <v>SWC 0.05m 43/1</v>
      </c>
      <c r="I14" t="s">
        <v>6191</v>
      </c>
      <c r="J14" s="26" t="s">
        <v>6134</v>
      </c>
      <c r="K14" s="26" t="s">
        <v>5</v>
      </c>
      <c r="L14" s="26" t="str">
        <f t="shared" si="1"/>
        <v>Box43_Moist1 [%]</v>
      </c>
      <c r="N14" s="1" t="s">
        <v>6416</v>
      </c>
      <c r="O14" s="46" t="s">
        <v>4421</v>
      </c>
      <c r="P14" s="46"/>
      <c r="Q14" t="s">
        <v>4424</v>
      </c>
      <c r="R14" s="1" t="s">
        <v>4543</v>
      </c>
      <c r="S14" s="1" t="s">
        <v>5221</v>
      </c>
      <c r="U14" s="1" t="str">
        <f t="shared" si="2"/>
        <v>_43_1</v>
      </c>
      <c r="V14" s="26">
        <v>5</v>
      </c>
      <c r="W14" s="26">
        <v>60</v>
      </c>
      <c r="X14" s="1" t="s">
        <v>6140</v>
      </c>
      <c r="Y14" s="18" t="s">
        <v>6126</v>
      </c>
      <c r="Z14" s="18" t="str">
        <f t="shared" si="3"/>
        <v>ICOS-CP3</v>
      </c>
      <c r="AA14" s="96">
        <v>652232.63</v>
      </c>
      <c r="AB14" s="96">
        <v>5772975.9500000002</v>
      </c>
      <c r="AC14" s="26" t="s">
        <v>3316</v>
      </c>
      <c r="AD14" s="64" t="s">
        <v>3262</v>
      </c>
      <c r="AE14" s="64" t="s">
        <v>3263</v>
      </c>
      <c r="AF14" s="64" t="s">
        <v>3258</v>
      </c>
      <c r="AG14" s="64" t="s">
        <v>5614</v>
      </c>
    </row>
    <row r="15" spans="1:41" ht="40.200000000000003" x14ac:dyDescent="0.3">
      <c r="A15" s="26" t="s">
        <v>6400</v>
      </c>
      <c r="B15" s="26">
        <v>14</v>
      </c>
      <c r="C15" s="33">
        <v>0.1</v>
      </c>
      <c r="D15" s="1">
        <v>43</v>
      </c>
      <c r="E15" s="26">
        <v>2</v>
      </c>
      <c r="F15" s="11">
        <v>42832</v>
      </c>
      <c r="G15" s="4">
        <v>43048</v>
      </c>
      <c r="H15" s="1" t="str">
        <f t="shared" si="0"/>
        <v>SWC 0.10m 43/2</v>
      </c>
      <c r="I15" t="s">
        <v>6192</v>
      </c>
      <c r="J15" s="26" t="s">
        <v>6135</v>
      </c>
      <c r="K15" s="26" t="s">
        <v>5</v>
      </c>
      <c r="L15" s="26" t="str">
        <f t="shared" si="1"/>
        <v>Box43_Moist2 [%]</v>
      </c>
      <c r="N15" s="1" t="s">
        <v>6416</v>
      </c>
      <c r="O15" s="46" t="s">
        <v>4421</v>
      </c>
      <c r="P15" s="46"/>
      <c r="Q15" t="s">
        <v>4424</v>
      </c>
      <c r="R15" s="1" t="s">
        <v>4543</v>
      </c>
      <c r="S15" s="1" t="s">
        <v>5221</v>
      </c>
      <c r="U15" s="1" t="str">
        <f t="shared" si="2"/>
        <v>_43_2</v>
      </c>
      <c r="V15" s="26">
        <v>5</v>
      </c>
      <c r="W15" s="26">
        <v>60</v>
      </c>
      <c r="X15" s="1" t="s">
        <v>6140</v>
      </c>
      <c r="Y15" s="18" t="s">
        <v>6126</v>
      </c>
      <c r="Z15" s="18" t="str">
        <f t="shared" si="3"/>
        <v>ICOS-CP3</v>
      </c>
      <c r="AA15" s="96">
        <v>652232.63</v>
      </c>
      <c r="AB15" s="96">
        <v>5772975.9500000002</v>
      </c>
      <c r="AC15" s="26" t="s">
        <v>3316</v>
      </c>
      <c r="AD15" s="64" t="s">
        <v>3262</v>
      </c>
      <c r="AE15" s="64" t="s">
        <v>3263</v>
      </c>
      <c r="AF15" s="64" t="s">
        <v>3258</v>
      </c>
      <c r="AG15" s="64" t="s">
        <v>5614</v>
      </c>
    </row>
    <row r="16" spans="1:41" ht="40.200000000000003" x14ac:dyDescent="0.3">
      <c r="A16" s="26" t="s">
        <v>6401</v>
      </c>
      <c r="B16" s="26">
        <v>15</v>
      </c>
      <c r="C16" s="33">
        <v>0.2</v>
      </c>
      <c r="D16" s="1">
        <v>43</v>
      </c>
      <c r="E16" s="26">
        <v>3</v>
      </c>
      <c r="F16" s="11">
        <v>42832</v>
      </c>
      <c r="G16" s="4">
        <v>43048</v>
      </c>
      <c r="H16" s="1" t="str">
        <f t="shared" si="0"/>
        <v>SWC 0.20m 43/3</v>
      </c>
      <c r="I16" t="s">
        <v>6193</v>
      </c>
      <c r="J16" s="26" t="s">
        <v>6136</v>
      </c>
      <c r="K16" s="26" t="s">
        <v>5</v>
      </c>
      <c r="L16" s="26" t="str">
        <f t="shared" si="1"/>
        <v>Box43_Moist3 [%]</v>
      </c>
      <c r="N16" s="1" t="s">
        <v>6416</v>
      </c>
      <c r="O16" s="46" t="s">
        <v>4421</v>
      </c>
      <c r="P16" s="46"/>
      <c r="Q16" t="s">
        <v>4424</v>
      </c>
      <c r="R16" s="1" t="s">
        <v>4543</v>
      </c>
      <c r="S16" s="1" t="s">
        <v>5221</v>
      </c>
      <c r="U16" s="1" t="str">
        <f t="shared" si="2"/>
        <v>_43_3</v>
      </c>
      <c r="V16" s="26">
        <v>5</v>
      </c>
      <c r="W16" s="26">
        <v>60</v>
      </c>
      <c r="X16" s="1" t="s">
        <v>6140</v>
      </c>
      <c r="Y16" s="18" t="s">
        <v>6126</v>
      </c>
      <c r="Z16" s="18" t="str">
        <f t="shared" si="3"/>
        <v>ICOS-CP3</v>
      </c>
      <c r="AA16" s="96">
        <v>652232.63</v>
      </c>
      <c r="AB16" s="96">
        <v>5772975.9500000002</v>
      </c>
      <c r="AC16" s="26" t="s">
        <v>3316</v>
      </c>
      <c r="AD16" s="64" t="s">
        <v>3262</v>
      </c>
      <c r="AE16" s="64" t="s">
        <v>3263</v>
      </c>
      <c r="AF16" s="64" t="s">
        <v>3258</v>
      </c>
      <c r="AG16" s="64" t="s">
        <v>5614</v>
      </c>
    </row>
    <row r="17" spans="1:33" ht="40.200000000000003" x14ac:dyDescent="0.3">
      <c r="A17" s="67" t="s">
        <v>6402</v>
      </c>
      <c r="B17" s="26">
        <v>16</v>
      </c>
      <c r="C17" s="33">
        <v>0.3</v>
      </c>
      <c r="D17" s="1">
        <v>43</v>
      </c>
      <c r="E17" s="26">
        <v>4</v>
      </c>
      <c r="F17" s="11">
        <v>42832</v>
      </c>
      <c r="G17" s="4">
        <v>43048</v>
      </c>
      <c r="H17" s="1" t="str">
        <f t="shared" si="0"/>
        <v>SWC 0.30m 43/4</v>
      </c>
      <c r="I17" t="s">
        <v>6194</v>
      </c>
      <c r="J17" s="26" t="s">
        <v>6137</v>
      </c>
      <c r="K17" s="67" t="s">
        <v>5</v>
      </c>
      <c r="L17" s="26" t="str">
        <f t="shared" si="1"/>
        <v>Box43_Moist4 [%]</v>
      </c>
      <c r="N17" s="1" t="s">
        <v>6416</v>
      </c>
      <c r="O17" s="46" t="s">
        <v>4421</v>
      </c>
      <c r="P17" s="46"/>
      <c r="Q17" t="s">
        <v>4424</v>
      </c>
      <c r="R17" s="1" t="s">
        <v>4543</v>
      </c>
      <c r="S17" s="1" t="s">
        <v>5221</v>
      </c>
      <c r="U17" s="1" t="str">
        <f t="shared" si="2"/>
        <v>_43_4</v>
      </c>
      <c r="V17" s="26">
        <v>5</v>
      </c>
      <c r="W17" s="26">
        <v>60</v>
      </c>
      <c r="X17" s="1" t="s">
        <v>6140</v>
      </c>
      <c r="Y17" s="18" t="s">
        <v>6126</v>
      </c>
      <c r="Z17" s="18" t="str">
        <f t="shared" si="3"/>
        <v>ICOS-CP3</v>
      </c>
      <c r="AA17" s="96">
        <v>652232.63</v>
      </c>
      <c r="AB17" s="96">
        <v>5772975.9500000002</v>
      </c>
      <c r="AC17" s="26" t="s">
        <v>3316</v>
      </c>
      <c r="AD17" s="64" t="s">
        <v>3262</v>
      </c>
      <c r="AE17" s="64" t="s">
        <v>3263</v>
      </c>
      <c r="AF17" s="64" t="s">
        <v>3258</v>
      </c>
      <c r="AG17" s="64" t="s">
        <v>5614</v>
      </c>
    </row>
    <row r="18" spans="1:33" ht="40.200000000000003" x14ac:dyDescent="0.3">
      <c r="A18" s="67" t="s">
        <v>6403</v>
      </c>
      <c r="B18" s="26">
        <v>17</v>
      </c>
      <c r="C18" s="33">
        <v>0.4</v>
      </c>
      <c r="D18" s="1">
        <v>43</v>
      </c>
      <c r="E18" s="26">
        <v>5</v>
      </c>
      <c r="F18" s="11">
        <v>42832</v>
      </c>
      <c r="G18" s="4">
        <v>43048</v>
      </c>
      <c r="H18" s="1" t="str">
        <f t="shared" si="0"/>
        <v>SWC 0.40m 43/5</v>
      </c>
      <c r="I18" t="s">
        <v>6195</v>
      </c>
      <c r="J18" s="26" t="s">
        <v>6138</v>
      </c>
      <c r="K18" s="26" t="s">
        <v>5</v>
      </c>
      <c r="L18" s="26" t="str">
        <f t="shared" si="1"/>
        <v>Box43_Moist5 [%]</v>
      </c>
      <c r="N18" s="1" t="s">
        <v>6416</v>
      </c>
      <c r="O18" s="46" t="s">
        <v>4421</v>
      </c>
      <c r="P18" s="46"/>
      <c r="Q18" t="s">
        <v>4424</v>
      </c>
      <c r="R18" s="1" t="s">
        <v>4543</v>
      </c>
      <c r="S18" s="1" t="s">
        <v>5221</v>
      </c>
      <c r="U18" s="1" t="str">
        <f t="shared" si="2"/>
        <v>_43_5</v>
      </c>
      <c r="V18" s="26">
        <v>5</v>
      </c>
      <c r="W18" s="26">
        <v>60</v>
      </c>
      <c r="X18" s="1" t="s">
        <v>6140</v>
      </c>
      <c r="Y18" s="18" t="s">
        <v>6126</v>
      </c>
      <c r="Z18" s="18" t="str">
        <f t="shared" si="3"/>
        <v>ICOS-CP3</v>
      </c>
      <c r="AA18" s="96">
        <v>652232.63</v>
      </c>
      <c r="AB18" s="96">
        <v>5772975.9500000002</v>
      </c>
      <c r="AC18" s="26" t="s">
        <v>3316</v>
      </c>
      <c r="AD18" s="64" t="s">
        <v>3262</v>
      </c>
      <c r="AE18" s="64" t="s">
        <v>3263</v>
      </c>
      <c r="AF18" s="64" t="s">
        <v>3258</v>
      </c>
      <c r="AG18" s="64" t="s">
        <v>5614</v>
      </c>
    </row>
    <row r="19" spans="1:33" ht="40.799999999999997" thickBot="1" x14ac:dyDescent="0.35">
      <c r="A19" s="67" t="s">
        <v>6404</v>
      </c>
      <c r="B19" s="26">
        <v>18</v>
      </c>
      <c r="C19" s="94">
        <v>0.7</v>
      </c>
      <c r="D19" s="1">
        <v>43</v>
      </c>
      <c r="E19" s="26">
        <v>6</v>
      </c>
      <c r="F19" s="11">
        <v>42832</v>
      </c>
      <c r="G19" s="4">
        <v>43048</v>
      </c>
      <c r="H19" s="1" t="str">
        <f t="shared" si="0"/>
        <v>SWC 0.70m 43/6</v>
      </c>
      <c r="I19" t="s">
        <v>6196</v>
      </c>
      <c r="J19" s="26" t="s">
        <v>6139</v>
      </c>
      <c r="K19" s="26" t="s">
        <v>5</v>
      </c>
      <c r="L19" s="26" t="str">
        <f t="shared" si="1"/>
        <v>Box43_Moist6 [%]</v>
      </c>
      <c r="N19" s="1" t="s">
        <v>6416</v>
      </c>
      <c r="O19" s="46" t="s">
        <v>4421</v>
      </c>
      <c r="P19" s="46"/>
      <c r="Q19" t="s">
        <v>4424</v>
      </c>
      <c r="R19" s="1" t="s">
        <v>4543</v>
      </c>
      <c r="S19" s="1" t="s">
        <v>5221</v>
      </c>
      <c r="U19" s="1" t="str">
        <f t="shared" si="2"/>
        <v>_43_6</v>
      </c>
      <c r="V19" s="26">
        <v>5</v>
      </c>
      <c r="W19" s="26">
        <v>60</v>
      </c>
      <c r="X19" s="1" t="s">
        <v>6140</v>
      </c>
      <c r="Y19" s="18" t="s">
        <v>6126</v>
      </c>
      <c r="Z19" s="18" t="str">
        <f t="shared" si="3"/>
        <v>ICOS-CP3</v>
      </c>
      <c r="AA19" s="96">
        <v>652232.63</v>
      </c>
      <c r="AB19" s="96">
        <v>5772975.9500000002</v>
      </c>
      <c r="AC19" s="26" t="s">
        <v>3316</v>
      </c>
      <c r="AD19" s="64" t="s">
        <v>3262</v>
      </c>
      <c r="AE19" s="64" t="s">
        <v>3263</v>
      </c>
      <c r="AF19" s="64" t="s">
        <v>3258</v>
      </c>
      <c r="AG19" s="64" t="s">
        <v>5614</v>
      </c>
    </row>
    <row r="20" spans="1:33" ht="40.200000000000003" x14ac:dyDescent="0.3">
      <c r="A20" s="26" t="s">
        <v>6366</v>
      </c>
      <c r="B20" s="26">
        <v>19</v>
      </c>
      <c r="C20" s="33">
        <v>0.05</v>
      </c>
      <c r="D20" s="1">
        <v>44</v>
      </c>
      <c r="E20" s="26">
        <v>1</v>
      </c>
      <c r="F20" s="11">
        <v>42844</v>
      </c>
      <c r="G20" s="4">
        <v>43048</v>
      </c>
      <c r="H20" s="1" t="str">
        <f t="shared" si="0"/>
        <v>SWC 0.05m 44/1</v>
      </c>
      <c r="I20" t="s">
        <v>6197</v>
      </c>
      <c r="J20" s="26" t="s">
        <v>6141</v>
      </c>
      <c r="K20" s="26" t="s">
        <v>5</v>
      </c>
      <c r="L20" s="26" t="str">
        <f t="shared" si="1"/>
        <v>Box44_Moist1 [%]</v>
      </c>
      <c r="N20" s="1" t="s">
        <v>6417</v>
      </c>
      <c r="O20" s="46" t="s">
        <v>4421</v>
      </c>
      <c r="P20" s="46"/>
      <c r="Q20" t="s">
        <v>4424</v>
      </c>
      <c r="R20" s="1" t="s">
        <v>4543</v>
      </c>
      <c r="S20" s="1" t="s">
        <v>5221</v>
      </c>
      <c r="U20" s="1" t="str">
        <f t="shared" si="2"/>
        <v>_44_1</v>
      </c>
      <c r="V20" s="26">
        <v>5</v>
      </c>
      <c r="W20" s="26">
        <v>60</v>
      </c>
      <c r="X20" s="1" t="s">
        <v>6147</v>
      </c>
      <c r="Y20" s="18" t="s">
        <v>6126</v>
      </c>
      <c r="Z20" s="18" t="str">
        <f t="shared" si="3"/>
        <v>ICOS-CP4</v>
      </c>
      <c r="AA20" s="63">
        <v>652193.31437499996</v>
      </c>
      <c r="AB20" s="63">
        <v>5773010.7555600004</v>
      </c>
      <c r="AC20" s="26" t="s">
        <v>3316</v>
      </c>
      <c r="AD20" s="64" t="s">
        <v>3262</v>
      </c>
      <c r="AE20" s="64" t="s">
        <v>3263</v>
      </c>
      <c r="AF20" s="64" t="s">
        <v>3258</v>
      </c>
      <c r="AG20" s="64" t="s">
        <v>5614</v>
      </c>
    </row>
    <row r="21" spans="1:33" ht="40.200000000000003" x14ac:dyDescent="0.3">
      <c r="A21" s="26" t="s">
        <v>6367</v>
      </c>
      <c r="B21" s="26">
        <v>20</v>
      </c>
      <c r="C21" s="33">
        <v>0.1</v>
      </c>
      <c r="D21" s="1">
        <v>44</v>
      </c>
      <c r="E21" s="26">
        <v>2</v>
      </c>
      <c r="F21" s="11">
        <v>42844</v>
      </c>
      <c r="G21" s="4">
        <v>43048</v>
      </c>
      <c r="H21" s="1" t="str">
        <f t="shared" si="0"/>
        <v>SWC 0.10m 44/2</v>
      </c>
      <c r="I21" t="s">
        <v>6198</v>
      </c>
      <c r="J21" s="26" t="s">
        <v>6142</v>
      </c>
      <c r="K21" s="26" t="s">
        <v>5</v>
      </c>
      <c r="L21" s="26" t="str">
        <f t="shared" si="1"/>
        <v>Box44_Moist2 [%]</v>
      </c>
      <c r="N21" s="1" t="s">
        <v>6417</v>
      </c>
      <c r="O21" s="46" t="s">
        <v>4421</v>
      </c>
      <c r="P21" s="46"/>
      <c r="Q21" t="s">
        <v>4424</v>
      </c>
      <c r="R21" s="1" t="s">
        <v>4543</v>
      </c>
      <c r="S21" s="1" t="s">
        <v>5221</v>
      </c>
      <c r="U21" s="1" t="str">
        <f t="shared" si="2"/>
        <v>_44_2</v>
      </c>
      <c r="V21" s="26">
        <v>5</v>
      </c>
      <c r="W21" s="26">
        <v>60</v>
      </c>
      <c r="X21" s="1" t="s">
        <v>6147</v>
      </c>
      <c r="Y21" s="18" t="s">
        <v>6126</v>
      </c>
      <c r="Z21" s="18" t="str">
        <f t="shared" si="3"/>
        <v>ICOS-CP4</v>
      </c>
      <c r="AA21" s="63">
        <v>652193.31437499996</v>
      </c>
      <c r="AB21" s="63">
        <v>5773010.7555600004</v>
      </c>
      <c r="AC21" s="26" t="s">
        <v>3316</v>
      </c>
      <c r="AD21" s="64" t="s">
        <v>3262</v>
      </c>
      <c r="AE21" s="64" t="s">
        <v>3263</v>
      </c>
      <c r="AF21" s="64" t="s">
        <v>3258</v>
      </c>
      <c r="AG21" s="64" t="s">
        <v>5614</v>
      </c>
    </row>
    <row r="22" spans="1:33" ht="40.200000000000003" x14ac:dyDescent="0.3">
      <c r="A22" s="26" t="s">
        <v>6368</v>
      </c>
      <c r="B22" s="26">
        <v>21</v>
      </c>
      <c r="C22" s="33">
        <v>0.2</v>
      </c>
      <c r="D22" s="1">
        <v>44</v>
      </c>
      <c r="E22" s="26">
        <v>3</v>
      </c>
      <c r="F22" s="11">
        <v>42844</v>
      </c>
      <c r="G22" s="4">
        <v>43048</v>
      </c>
      <c r="H22" s="1" t="str">
        <f t="shared" si="0"/>
        <v>SWC 0.20m 44/3</v>
      </c>
      <c r="I22" t="s">
        <v>6199</v>
      </c>
      <c r="J22" s="26" t="s">
        <v>6143</v>
      </c>
      <c r="K22" s="26" t="s">
        <v>5</v>
      </c>
      <c r="L22" s="26" t="str">
        <f t="shared" si="1"/>
        <v>Box44_Moist3 [%]</v>
      </c>
      <c r="N22" s="1" t="s">
        <v>6417</v>
      </c>
      <c r="O22" s="46" t="s">
        <v>4421</v>
      </c>
      <c r="P22" s="46"/>
      <c r="Q22" t="s">
        <v>4424</v>
      </c>
      <c r="R22" s="1" t="s">
        <v>4543</v>
      </c>
      <c r="S22" s="1" t="s">
        <v>5221</v>
      </c>
      <c r="U22" s="1" t="str">
        <f t="shared" si="2"/>
        <v>_44_3</v>
      </c>
      <c r="V22" s="26">
        <v>5</v>
      </c>
      <c r="W22" s="26">
        <v>60</v>
      </c>
      <c r="X22" s="1" t="s">
        <v>6147</v>
      </c>
      <c r="Y22" s="18" t="s">
        <v>6126</v>
      </c>
      <c r="Z22" s="18" t="str">
        <f t="shared" si="3"/>
        <v>ICOS-CP4</v>
      </c>
      <c r="AA22" s="63">
        <v>652193.31437499996</v>
      </c>
      <c r="AB22" s="63">
        <v>5773010.7555600004</v>
      </c>
      <c r="AC22" s="26" t="s">
        <v>3316</v>
      </c>
      <c r="AD22" s="64" t="s">
        <v>3262</v>
      </c>
      <c r="AE22" s="64" t="s">
        <v>3263</v>
      </c>
      <c r="AF22" s="64" t="s">
        <v>3258</v>
      </c>
      <c r="AG22" s="64" t="s">
        <v>5614</v>
      </c>
    </row>
    <row r="23" spans="1:33" ht="40.200000000000003" x14ac:dyDescent="0.3">
      <c r="A23" s="67" t="s">
        <v>6369</v>
      </c>
      <c r="B23" s="26">
        <v>22</v>
      </c>
      <c r="C23" s="33">
        <v>0.3</v>
      </c>
      <c r="D23" s="1">
        <v>44</v>
      </c>
      <c r="E23" s="26">
        <v>4</v>
      </c>
      <c r="F23" s="11">
        <v>42844</v>
      </c>
      <c r="G23" s="4">
        <v>43048</v>
      </c>
      <c r="H23" s="1" t="str">
        <f t="shared" si="0"/>
        <v>SWC 0.30m 44/4</v>
      </c>
      <c r="I23" t="s">
        <v>6200</v>
      </c>
      <c r="J23" s="26" t="s">
        <v>6144</v>
      </c>
      <c r="K23" s="67" t="s">
        <v>5</v>
      </c>
      <c r="L23" s="26" t="str">
        <f t="shared" si="1"/>
        <v>Box44_Moist4 [%]</v>
      </c>
      <c r="N23" s="1" t="s">
        <v>6417</v>
      </c>
      <c r="O23" s="46" t="s">
        <v>4421</v>
      </c>
      <c r="P23" s="46"/>
      <c r="Q23" t="s">
        <v>4424</v>
      </c>
      <c r="R23" s="1" t="s">
        <v>4543</v>
      </c>
      <c r="S23" s="1" t="s">
        <v>5221</v>
      </c>
      <c r="U23" s="1" t="str">
        <f t="shared" si="2"/>
        <v>_44_4</v>
      </c>
      <c r="V23" s="26">
        <v>5</v>
      </c>
      <c r="W23" s="26">
        <v>60</v>
      </c>
      <c r="X23" s="1" t="s">
        <v>6147</v>
      </c>
      <c r="Y23" s="18" t="s">
        <v>6126</v>
      </c>
      <c r="Z23" s="18" t="str">
        <f t="shared" si="3"/>
        <v>ICOS-CP4</v>
      </c>
      <c r="AA23" s="63">
        <v>652193.31437499996</v>
      </c>
      <c r="AB23" s="63">
        <v>5773010.7555600004</v>
      </c>
      <c r="AC23" s="26" t="s">
        <v>3316</v>
      </c>
      <c r="AD23" s="64" t="s">
        <v>3262</v>
      </c>
      <c r="AE23" s="64" t="s">
        <v>3263</v>
      </c>
      <c r="AF23" s="64" t="s">
        <v>3258</v>
      </c>
      <c r="AG23" s="64" t="s">
        <v>5614</v>
      </c>
    </row>
    <row r="24" spans="1:33" ht="40.200000000000003" x14ac:dyDescent="0.3">
      <c r="A24" s="67" t="s">
        <v>6370</v>
      </c>
      <c r="B24" s="26">
        <v>23</v>
      </c>
      <c r="C24" s="33">
        <v>0.5</v>
      </c>
      <c r="D24" s="1">
        <v>44</v>
      </c>
      <c r="E24" s="26">
        <v>5</v>
      </c>
      <c r="F24" s="11">
        <v>42844</v>
      </c>
      <c r="G24" s="4">
        <v>43048</v>
      </c>
      <c r="H24" s="1" t="str">
        <f t="shared" si="0"/>
        <v>SWC 0.50m 44/5</v>
      </c>
      <c r="I24" t="s">
        <v>6201</v>
      </c>
      <c r="J24" s="26" t="s">
        <v>6145</v>
      </c>
      <c r="K24" s="67" t="s">
        <v>5</v>
      </c>
      <c r="L24" s="26" t="str">
        <f t="shared" si="1"/>
        <v>Box44_Moist5 [%]</v>
      </c>
      <c r="N24" s="1" t="s">
        <v>6417</v>
      </c>
      <c r="O24" s="46" t="s">
        <v>4421</v>
      </c>
      <c r="P24" s="46"/>
      <c r="Q24" t="s">
        <v>4424</v>
      </c>
      <c r="R24" s="1" t="s">
        <v>4543</v>
      </c>
      <c r="S24" s="1" t="s">
        <v>5221</v>
      </c>
      <c r="U24" s="1" t="str">
        <f t="shared" si="2"/>
        <v>_44_5</v>
      </c>
      <c r="V24" s="26">
        <v>5</v>
      </c>
      <c r="W24" s="26">
        <v>60</v>
      </c>
      <c r="X24" s="1" t="s">
        <v>6147</v>
      </c>
      <c r="Y24" s="18" t="s">
        <v>6126</v>
      </c>
      <c r="Z24" s="18" t="str">
        <f t="shared" si="3"/>
        <v>ICOS-CP4</v>
      </c>
      <c r="AA24" s="63">
        <v>652193.31437499996</v>
      </c>
      <c r="AB24" s="63">
        <v>5773010.7555600004</v>
      </c>
      <c r="AC24" s="26" t="s">
        <v>3316</v>
      </c>
      <c r="AD24" s="64" t="s">
        <v>3262</v>
      </c>
      <c r="AE24" s="64" t="s">
        <v>3263</v>
      </c>
      <c r="AF24" s="64" t="s">
        <v>3258</v>
      </c>
      <c r="AG24" s="64" t="s">
        <v>5614</v>
      </c>
    </row>
    <row r="25" spans="1:33" ht="40.799999999999997" thickBot="1" x14ac:dyDescent="0.35">
      <c r="A25" s="67" t="s">
        <v>6371</v>
      </c>
      <c r="B25" s="26">
        <v>24</v>
      </c>
      <c r="C25" s="94">
        <v>0.7</v>
      </c>
      <c r="D25" s="1">
        <v>44</v>
      </c>
      <c r="E25" s="26">
        <v>6</v>
      </c>
      <c r="F25" s="11">
        <v>42844</v>
      </c>
      <c r="G25" s="4">
        <v>43048</v>
      </c>
      <c r="H25" s="1" t="str">
        <f t="shared" si="0"/>
        <v>SWC 0.70m 44/6</v>
      </c>
      <c r="I25" t="s">
        <v>6202</v>
      </c>
      <c r="J25" s="26" t="s">
        <v>6146</v>
      </c>
      <c r="K25" s="26" t="s">
        <v>5</v>
      </c>
      <c r="L25" s="26" t="str">
        <f t="shared" si="1"/>
        <v>Box44_Moist6 [%]</v>
      </c>
      <c r="N25" s="1" t="s">
        <v>6417</v>
      </c>
      <c r="O25" s="46" t="s">
        <v>4421</v>
      </c>
      <c r="P25" s="46"/>
      <c r="Q25" t="s">
        <v>4424</v>
      </c>
      <c r="R25" s="1" t="s">
        <v>4543</v>
      </c>
      <c r="S25" s="1" t="s">
        <v>5221</v>
      </c>
      <c r="U25" s="1" t="str">
        <f t="shared" si="2"/>
        <v>_44_6</v>
      </c>
      <c r="V25" s="26">
        <v>5</v>
      </c>
      <c r="W25" s="26">
        <v>60</v>
      </c>
      <c r="X25" s="1" t="s">
        <v>6147</v>
      </c>
      <c r="Y25" s="18" t="s">
        <v>6126</v>
      </c>
      <c r="Z25" s="18" t="str">
        <f t="shared" si="3"/>
        <v>ICOS-CP4</v>
      </c>
      <c r="AA25" s="63">
        <v>652193.31437499996</v>
      </c>
      <c r="AB25" s="63">
        <v>5773010.7555600004</v>
      </c>
      <c r="AC25" s="26" t="s">
        <v>3316</v>
      </c>
      <c r="AD25" s="64" t="s">
        <v>3262</v>
      </c>
      <c r="AE25" s="64" t="s">
        <v>3263</v>
      </c>
      <c r="AF25" s="64" t="s">
        <v>3258</v>
      </c>
      <c r="AG25" s="64" t="s">
        <v>5614</v>
      </c>
    </row>
    <row r="26" spans="1:33" ht="40.200000000000003" x14ac:dyDescent="0.3">
      <c r="A26" s="26" t="s">
        <v>6357</v>
      </c>
      <c r="B26" s="26">
        <v>25</v>
      </c>
      <c r="C26" s="33">
        <v>0.05</v>
      </c>
      <c r="D26" s="1">
        <v>41</v>
      </c>
      <c r="E26" s="26">
        <v>1</v>
      </c>
      <c r="F26" s="11">
        <v>42832</v>
      </c>
      <c r="G26" s="4">
        <v>43048</v>
      </c>
      <c r="H26" s="1" t="str">
        <f t="shared" ref="H26:H49" si="4">CONCATENATE(LEFT(I26,2)," ",TEXT(C26,"0.00"),"m ",D26,"/",E26)</f>
        <v>TS 0.05m 41/1</v>
      </c>
      <c r="I26" t="s">
        <v>6203</v>
      </c>
      <c r="J26" s="26" t="s">
        <v>6148</v>
      </c>
      <c r="K26" s="1" t="s">
        <v>15</v>
      </c>
      <c r="L26" s="26" t="str">
        <f t="shared" si="1"/>
        <v>Box41_Temp1 [degC]</v>
      </c>
      <c r="N26" s="1" t="s">
        <v>6341</v>
      </c>
      <c r="O26" s="46" t="s">
        <v>4421</v>
      </c>
      <c r="P26" s="46"/>
      <c r="Q26" t="s">
        <v>4422</v>
      </c>
      <c r="R26" s="1" t="s">
        <v>4543</v>
      </c>
      <c r="U26" s="1" t="str">
        <f t="shared" si="2"/>
        <v>_41_1</v>
      </c>
      <c r="V26" s="26">
        <v>-25</v>
      </c>
      <c r="W26" s="26">
        <v>50</v>
      </c>
      <c r="X26" s="1" t="s">
        <v>6125</v>
      </c>
      <c r="Y26" s="18" t="s">
        <v>6126</v>
      </c>
      <c r="Z26" s="18" t="str">
        <f t="shared" si="3"/>
        <v>ICOS-CP1</v>
      </c>
      <c r="AA26" s="63">
        <v>652242.08078099997</v>
      </c>
      <c r="AB26" s="63">
        <v>5773033.0369499996</v>
      </c>
      <c r="AC26" s="26" t="s">
        <v>3316</v>
      </c>
      <c r="AD26" s="64" t="s">
        <v>3262</v>
      </c>
      <c r="AE26" s="64" t="s">
        <v>3263</v>
      </c>
      <c r="AF26" s="64" t="s">
        <v>3258</v>
      </c>
      <c r="AG26" s="64" t="s">
        <v>5614</v>
      </c>
    </row>
    <row r="27" spans="1:33" ht="40.200000000000003" x14ac:dyDescent="0.3">
      <c r="A27" s="26" t="s">
        <v>6372</v>
      </c>
      <c r="B27" s="26">
        <v>26</v>
      </c>
      <c r="C27" s="33">
        <v>0.15</v>
      </c>
      <c r="D27" s="1">
        <v>41</v>
      </c>
      <c r="E27" s="26">
        <v>2</v>
      </c>
      <c r="F27" s="11">
        <v>42832</v>
      </c>
      <c r="G27" s="4">
        <v>43048</v>
      </c>
      <c r="H27" s="1" t="str">
        <f t="shared" si="4"/>
        <v>TS 0.15m 41/2</v>
      </c>
      <c r="I27" t="s">
        <v>6204</v>
      </c>
      <c r="J27" s="26" t="s">
        <v>6149</v>
      </c>
      <c r="K27" s="1" t="s">
        <v>15</v>
      </c>
      <c r="L27" s="26" t="str">
        <f t="shared" si="1"/>
        <v>Box41_Temp2 [degC]</v>
      </c>
      <c r="N27" s="1" t="s">
        <v>6341</v>
      </c>
      <c r="O27" s="46" t="s">
        <v>4421</v>
      </c>
      <c r="P27" s="46"/>
      <c r="Q27" t="s">
        <v>4422</v>
      </c>
      <c r="R27" s="1" t="s">
        <v>4543</v>
      </c>
      <c r="U27" s="1" t="str">
        <f t="shared" si="2"/>
        <v>_41_2</v>
      </c>
      <c r="V27" s="26">
        <v>-25</v>
      </c>
      <c r="W27" s="26">
        <v>50</v>
      </c>
      <c r="X27" s="1" t="s">
        <v>6125</v>
      </c>
      <c r="Y27" s="18" t="s">
        <v>6126</v>
      </c>
      <c r="Z27" s="18" t="str">
        <f t="shared" si="3"/>
        <v>ICOS-CP1</v>
      </c>
      <c r="AA27" s="63">
        <v>652242.08078099997</v>
      </c>
      <c r="AB27" s="63">
        <v>5773033.0369499996</v>
      </c>
      <c r="AC27" s="26" t="s">
        <v>3316</v>
      </c>
      <c r="AD27" s="64" t="s">
        <v>3262</v>
      </c>
      <c r="AE27" s="64" t="s">
        <v>3263</v>
      </c>
      <c r="AF27" s="64" t="s">
        <v>3258</v>
      </c>
      <c r="AG27" s="64" t="s">
        <v>5614</v>
      </c>
    </row>
    <row r="28" spans="1:33" ht="40.200000000000003" x14ac:dyDescent="0.3">
      <c r="A28" s="26" t="s">
        <v>6373</v>
      </c>
      <c r="B28" s="26">
        <v>27</v>
      </c>
      <c r="C28" s="33">
        <v>0.25</v>
      </c>
      <c r="D28" s="1">
        <v>41</v>
      </c>
      <c r="E28" s="26">
        <v>3</v>
      </c>
      <c r="F28" s="11">
        <v>42832</v>
      </c>
      <c r="G28" s="4">
        <v>43048</v>
      </c>
      <c r="H28" s="1" t="str">
        <f t="shared" si="4"/>
        <v>TS 0.25m 41/3</v>
      </c>
      <c r="I28" t="s">
        <v>6205</v>
      </c>
      <c r="J28" s="26" t="s">
        <v>6150</v>
      </c>
      <c r="K28" s="1" t="s">
        <v>15</v>
      </c>
      <c r="L28" s="26" t="str">
        <f t="shared" si="1"/>
        <v>Box41_Temp3 [degC]</v>
      </c>
      <c r="N28" s="1" t="s">
        <v>6341</v>
      </c>
      <c r="O28" s="46" t="s">
        <v>4421</v>
      </c>
      <c r="P28" s="46"/>
      <c r="Q28" t="s">
        <v>4422</v>
      </c>
      <c r="R28" s="1" t="s">
        <v>4543</v>
      </c>
      <c r="U28" s="1" t="str">
        <f t="shared" si="2"/>
        <v>_41_3</v>
      </c>
      <c r="V28" s="26">
        <v>-25</v>
      </c>
      <c r="W28" s="26">
        <v>50</v>
      </c>
      <c r="X28" s="1" t="s">
        <v>6125</v>
      </c>
      <c r="Y28" s="18" t="s">
        <v>6126</v>
      </c>
      <c r="Z28" s="18" t="str">
        <f t="shared" si="3"/>
        <v>ICOS-CP1</v>
      </c>
      <c r="AA28" s="63">
        <v>652242.08078099997</v>
      </c>
      <c r="AB28" s="63">
        <v>5773033.0369499996</v>
      </c>
      <c r="AC28" s="26" t="s">
        <v>3316</v>
      </c>
      <c r="AD28" s="64" t="s">
        <v>3262</v>
      </c>
      <c r="AE28" s="64" t="s">
        <v>3263</v>
      </c>
      <c r="AF28" s="64" t="s">
        <v>3258</v>
      </c>
      <c r="AG28" s="64" t="s">
        <v>5614</v>
      </c>
    </row>
    <row r="29" spans="1:33" ht="40.200000000000003" x14ac:dyDescent="0.3">
      <c r="A29" s="26" t="s">
        <v>6374</v>
      </c>
      <c r="B29" s="26">
        <v>28</v>
      </c>
      <c r="C29" s="33">
        <v>0.35</v>
      </c>
      <c r="D29" s="1">
        <v>41</v>
      </c>
      <c r="E29" s="26">
        <v>4</v>
      </c>
      <c r="F29" s="11">
        <v>42832</v>
      </c>
      <c r="G29" s="4">
        <v>43048</v>
      </c>
      <c r="H29" s="1" t="str">
        <f t="shared" si="4"/>
        <v>TS 0.35m 41/4</v>
      </c>
      <c r="I29" t="s">
        <v>6206</v>
      </c>
      <c r="J29" s="26" t="s">
        <v>6151</v>
      </c>
      <c r="K29" s="1" t="s">
        <v>15</v>
      </c>
      <c r="L29" s="26" t="str">
        <f t="shared" si="1"/>
        <v>Box41_Temp4 [degC]</v>
      </c>
      <c r="N29" s="1" t="s">
        <v>6341</v>
      </c>
      <c r="O29" s="46" t="s">
        <v>4421</v>
      </c>
      <c r="P29" s="46"/>
      <c r="Q29" t="s">
        <v>4422</v>
      </c>
      <c r="R29" s="1" t="s">
        <v>4543</v>
      </c>
      <c r="U29" s="1" t="str">
        <f t="shared" si="2"/>
        <v>_41_4</v>
      </c>
      <c r="V29" s="26">
        <v>-25</v>
      </c>
      <c r="W29" s="26">
        <v>50</v>
      </c>
      <c r="X29" s="1" t="s">
        <v>6125</v>
      </c>
      <c r="Y29" s="18" t="s">
        <v>6126</v>
      </c>
      <c r="Z29" s="18" t="str">
        <f t="shared" si="3"/>
        <v>ICOS-CP1</v>
      </c>
      <c r="AA29" s="63">
        <v>652242.08078099997</v>
      </c>
      <c r="AB29" s="63">
        <v>5773033.0369499996</v>
      </c>
      <c r="AC29" s="26" t="s">
        <v>3316</v>
      </c>
      <c r="AD29" s="64" t="s">
        <v>3262</v>
      </c>
      <c r="AE29" s="64" t="s">
        <v>3263</v>
      </c>
      <c r="AF29" s="64" t="s">
        <v>3258</v>
      </c>
      <c r="AG29" s="64" t="s">
        <v>5614</v>
      </c>
    </row>
    <row r="30" spans="1:33" ht="40.200000000000003" x14ac:dyDescent="0.3">
      <c r="A30" s="26" t="s">
        <v>6375</v>
      </c>
      <c r="B30" s="26">
        <v>29</v>
      </c>
      <c r="C30" s="33">
        <v>0.5</v>
      </c>
      <c r="D30" s="1">
        <v>41</v>
      </c>
      <c r="E30" s="26">
        <v>5</v>
      </c>
      <c r="F30" s="11">
        <v>42832</v>
      </c>
      <c r="G30" s="4">
        <v>43048</v>
      </c>
      <c r="H30" s="1" t="str">
        <f t="shared" si="4"/>
        <v>TS 0.50m 41/5</v>
      </c>
      <c r="I30" t="s">
        <v>6207</v>
      </c>
      <c r="J30" s="26" t="s">
        <v>6152</v>
      </c>
      <c r="K30" s="1" t="s">
        <v>15</v>
      </c>
      <c r="L30" s="26" t="str">
        <f t="shared" si="1"/>
        <v>Box41_Temp5 [degC]</v>
      </c>
      <c r="N30" s="1" t="s">
        <v>6341</v>
      </c>
      <c r="O30" s="46" t="s">
        <v>4421</v>
      </c>
      <c r="P30" s="46"/>
      <c r="Q30" t="s">
        <v>4422</v>
      </c>
      <c r="R30" s="1" t="s">
        <v>4543</v>
      </c>
      <c r="U30" s="1" t="str">
        <f t="shared" si="2"/>
        <v>_41_5</v>
      </c>
      <c r="V30" s="26">
        <v>-25</v>
      </c>
      <c r="W30" s="26">
        <v>50</v>
      </c>
      <c r="X30" s="1" t="s">
        <v>6125</v>
      </c>
      <c r="Y30" s="18" t="s">
        <v>6126</v>
      </c>
      <c r="Z30" s="18" t="str">
        <f t="shared" si="3"/>
        <v>ICOS-CP1</v>
      </c>
      <c r="AA30" s="63">
        <v>652242.08078099997</v>
      </c>
      <c r="AB30" s="63">
        <v>5773033.0369499996</v>
      </c>
      <c r="AC30" s="26" t="s">
        <v>3316</v>
      </c>
      <c r="AD30" s="64" t="s">
        <v>3262</v>
      </c>
      <c r="AE30" s="64" t="s">
        <v>3263</v>
      </c>
      <c r="AF30" s="64" t="s">
        <v>3258</v>
      </c>
      <c r="AG30" s="64" t="s">
        <v>5614</v>
      </c>
    </row>
    <row r="31" spans="1:33" ht="40.799999999999997" thickBot="1" x14ac:dyDescent="0.35">
      <c r="A31" s="26" t="s">
        <v>6376</v>
      </c>
      <c r="B31" s="26">
        <v>30</v>
      </c>
      <c r="C31" s="94">
        <v>0.7</v>
      </c>
      <c r="D31" s="1">
        <v>41</v>
      </c>
      <c r="E31" s="26">
        <v>6</v>
      </c>
      <c r="F31" s="11">
        <v>42832</v>
      </c>
      <c r="G31" s="4">
        <v>43048</v>
      </c>
      <c r="H31" s="1" t="str">
        <f t="shared" si="4"/>
        <v>TS 0.70m 41/6</v>
      </c>
      <c r="I31" t="s">
        <v>6208</v>
      </c>
      <c r="J31" s="26" t="s">
        <v>6153</v>
      </c>
      <c r="K31" s="1" t="s">
        <v>15</v>
      </c>
      <c r="L31" s="26" t="str">
        <f t="shared" si="1"/>
        <v>Box41_Temp6 [degC]</v>
      </c>
      <c r="N31" s="1" t="s">
        <v>6341</v>
      </c>
      <c r="O31" s="46" t="s">
        <v>4421</v>
      </c>
      <c r="P31" s="46"/>
      <c r="Q31" t="s">
        <v>4422</v>
      </c>
      <c r="R31" s="1" t="s">
        <v>4543</v>
      </c>
      <c r="U31" s="1" t="str">
        <f t="shared" si="2"/>
        <v>_41_6</v>
      </c>
      <c r="V31" s="26">
        <v>-25</v>
      </c>
      <c r="W31" s="26">
        <v>50</v>
      </c>
      <c r="X31" s="1" t="s">
        <v>6125</v>
      </c>
      <c r="Y31" s="18" t="s">
        <v>6126</v>
      </c>
      <c r="Z31" s="18" t="str">
        <f t="shared" si="3"/>
        <v>ICOS-CP1</v>
      </c>
      <c r="AA31" s="63">
        <v>652242.08078099997</v>
      </c>
      <c r="AB31" s="63">
        <v>5773033.0369499996</v>
      </c>
      <c r="AC31" s="26" t="s">
        <v>3316</v>
      </c>
      <c r="AD31" s="64" t="s">
        <v>3262</v>
      </c>
      <c r="AE31" s="64" t="s">
        <v>3263</v>
      </c>
      <c r="AF31" s="64" t="s">
        <v>3258</v>
      </c>
      <c r="AG31" s="64" t="s">
        <v>5614</v>
      </c>
    </row>
    <row r="32" spans="1:33" ht="40.200000000000003" x14ac:dyDescent="0.3">
      <c r="A32" s="26" t="s">
        <v>6358</v>
      </c>
      <c r="B32" s="26">
        <v>31</v>
      </c>
      <c r="C32" s="33">
        <v>0.05</v>
      </c>
      <c r="D32" s="1">
        <v>42</v>
      </c>
      <c r="E32" s="26">
        <v>1</v>
      </c>
      <c r="F32" s="11">
        <v>42844</v>
      </c>
      <c r="G32" s="4">
        <v>43048</v>
      </c>
      <c r="H32" s="1" t="str">
        <f t="shared" si="4"/>
        <v>TS 0.05m 42/1</v>
      </c>
      <c r="I32" t="s">
        <v>6209</v>
      </c>
      <c r="J32" s="26" t="s">
        <v>6154</v>
      </c>
      <c r="K32" s="1" t="s">
        <v>15</v>
      </c>
      <c r="L32" s="26" t="str">
        <f t="shared" si="1"/>
        <v>Box42_Temp1 [degC]</v>
      </c>
      <c r="N32" s="1" t="s">
        <v>6415</v>
      </c>
      <c r="O32" s="46" t="s">
        <v>4421</v>
      </c>
      <c r="P32" s="46"/>
      <c r="Q32" t="s">
        <v>4422</v>
      </c>
      <c r="R32" s="1" t="s">
        <v>4543</v>
      </c>
      <c r="U32" s="1" t="str">
        <f t="shared" si="2"/>
        <v>_42_1</v>
      </c>
      <c r="V32" s="26">
        <v>-25</v>
      </c>
      <c r="W32" s="26">
        <v>50</v>
      </c>
      <c r="X32" s="1" t="s">
        <v>6133</v>
      </c>
      <c r="Y32" s="18" t="s">
        <v>6126</v>
      </c>
      <c r="Z32" s="18" t="str">
        <f t="shared" si="3"/>
        <v>ICOS-CP2</v>
      </c>
      <c r="AA32" s="63">
        <v>652292.36917600001</v>
      </c>
      <c r="AB32" s="63">
        <v>5772990.38552</v>
      </c>
      <c r="AC32" s="26" t="s">
        <v>3316</v>
      </c>
      <c r="AD32" s="64" t="s">
        <v>3262</v>
      </c>
      <c r="AE32" s="64" t="s">
        <v>3263</v>
      </c>
      <c r="AF32" s="64" t="s">
        <v>3258</v>
      </c>
      <c r="AG32" s="64" t="s">
        <v>5614</v>
      </c>
    </row>
    <row r="33" spans="1:33" ht="40.200000000000003" x14ac:dyDescent="0.3">
      <c r="A33" s="26" t="s">
        <v>6383</v>
      </c>
      <c r="B33" s="26">
        <v>32</v>
      </c>
      <c r="C33" s="33">
        <v>0.1</v>
      </c>
      <c r="D33" s="1">
        <v>42</v>
      </c>
      <c r="E33" s="26">
        <v>2</v>
      </c>
      <c r="F33" s="11">
        <v>42844</v>
      </c>
      <c r="G33" s="4">
        <v>43048</v>
      </c>
      <c r="H33" s="1" t="str">
        <f t="shared" si="4"/>
        <v>TS 0.10m 42/2</v>
      </c>
      <c r="I33" t="s">
        <v>6210</v>
      </c>
      <c r="J33" s="26" t="s">
        <v>6155</v>
      </c>
      <c r="K33" s="1" t="s">
        <v>15</v>
      </c>
      <c r="L33" s="26" t="str">
        <f t="shared" si="1"/>
        <v>Box42_Temp2 [degC]</v>
      </c>
      <c r="N33" s="1" t="s">
        <v>6415</v>
      </c>
      <c r="O33" s="46" t="s">
        <v>4421</v>
      </c>
      <c r="P33" s="46"/>
      <c r="Q33" t="s">
        <v>4422</v>
      </c>
      <c r="R33" s="1" t="s">
        <v>4543</v>
      </c>
      <c r="U33" s="1" t="str">
        <f t="shared" si="2"/>
        <v>_42_2</v>
      </c>
      <c r="V33" s="26">
        <v>-25</v>
      </c>
      <c r="W33" s="26">
        <v>50</v>
      </c>
      <c r="X33" s="1" t="s">
        <v>6133</v>
      </c>
      <c r="Y33" s="18" t="s">
        <v>6126</v>
      </c>
      <c r="Z33" s="18" t="str">
        <f t="shared" si="3"/>
        <v>ICOS-CP2</v>
      </c>
      <c r="AA33" s="63">
        <v>652292.36917600001</v>
      </c>
      <c r="AB33" s="63">
        <v>5772990.38552</v>
      </c>
      <c r="AC33" s="26" t="s">
        <v>3316</v>
      </c>
      <c r="AD33" s="64" t="s">
        <v>3262</v>
      </c>
      <c r="AE33" s="64" t="s">
        <v>3263</v>
      </c>
      <c r="AF33" s="64" t="s">
        <v>3258</v>
      </c>
      <c r="AG33" s="64" t="s">
        <v>5614</v>
      </c>
    </row>
    <row r="34" spans="1:33" ht="40.200000000000003" x14ac:dyDescent="0.3">
      <c r="A34" s="26" t="s">
        <v>6384</v>
      </c>
      <c r="B34" s="26">
        <v>33</v>
      </c>
      <c r="C34" s="33">
        <v>0.2</v>
      </c>
      <c r="D34" s="1">
        <v>42</v>
      </c>
      <c r="E34" s="26">
        <v>3</v>
      </c>
      <c r="F34" s="11">
        <v>42844</v>
      </c>
      <c r="G34" s="4">
        <v>43048</v>
      </c>
      <c r="H34" s="1" t="str">
        <f t="shared" si="4"/>
        <v>TS 0.20m 42/3</v>
      </c>
      <c r="I34" t="s">
        <v>6211</v>
      </c>
      <c r="J34" s="26" t="s">
        <v>6156</v>
      </c>
      <c r="K34" s="1" t="s">
        <v>15</v>
      </c>
      <c r="L34" s="26" t="str">
        <f t="shared" ref="L34:L65" si="5">CONCATENATE(J34," [",K34,"]")</f>
        <v>Box42_Temp3 [degC]</v>
      </c>
      <c r="N34" s="1" t="s">
        <v>6415</v>
      </c>
      <c r="O34" s="46" t="s">
        <v>4421</v>
      </c>
      <c r="P34" s="46"/>
      <c r="Q34" t="s">
        <v>4422</v>
      </c>
      <c r="R34" s="1" t="s">
        <v>4543</v>
      </c>
      <c r="U34" s="1" t="str">
        <f t="shared" si="2"/>
        <v>_42_3</v>
      </c>
      <c r="V34" s="26">
        <v>-25</v>
      </c>
      <c r="W34" s="26">
        <v>50</v>
      </c>
      <c r="X34" s="1" t="s">
        <v>6133</v>
      </c>
      <c r="Y34" s="18" t="s">
        <v>6126</v>
      </c>
      <c r="Z34" s="18" t="str">
        <f t="shared" ref="Z34:Z65" si="6">CONCATENATE(Y34,"-",X34)</f>
        <v>ICOS-CP2</v>
      </c>
      <c r="AA34" s="63">
        <v>652292.36917600001</v>
      </c>
      <c r="AB34" s="63">
        <v>5772990.38552</v>
      </c>
      <c r="AC34" s="26" t="s">
        <v>3316</v>
      </c>
      <c r="AD34" s="64" t="s">
        <v>3262</v>
      </c>
      <c r="AE34" s="64" t="s">
        <v>3263</v>
      </c>
      <c r="AF34" s="64" t="s">
        <v>3258</v>
      </c>
      <c r="AG34" s="64" t="s">
        <v>5614</v>
      </c>
    </row>
    <row r="35" spans="1:33" ht="40.200000000000003" x14ac:dyDescent="0.3">
      <c r="A35" s="26" t="s">
        <v>6385</v>
      </c>
      <c r="B35" s="26">
        <v>34</v>
      </c>
      <c r="C35" s="33">
        <v>0.3</v>
      </c>
      <c r="D35" s="1">
        <v>42</v>
      </c>
      <c r="E35" s="26">
        <v>4</v>
      </c>
      <c r="F35" s="11">
        <v>42844</v>
      </c>
      <c r="G35" s="4">
        <v>43048</v>
      </c>
      <c r="H35" s="1" t="str">
        <f t="shared" si="4"/>
        <v>TS 0.30m 42/4</v>
      </c>
      <c r="I35" t="s">
        <v>6212</v>
      </c>
      <c r="J35" s="26" t="s">
        <v>6157</v>
      </c>
      <c r="K35" s="1" t="s">
        <v>15</v>
      </c>
      <c r="L35" s="26" t="str">
        <f t="shared" si="5"/>
        <v>Box42_Temp4 [degC]</v>
      </c>
      <c r="N35" s="1" t="s">
        <v>6415</v>
      </c>
      <c r="O35" s="46" t="s">
        <v>4421</v>
      </c>
      <c r="P35" s="46"/>
      <c r="Q35" t="s">
        <v>4422</v>
      </c>
      <c r="R35" s="1" t="s">
        <v>4543</v>
      </c>
      <c r="U35" s="1" t="str">
        <f t="shared" si="2"/>
        <v>_42_4</v>
      </c>
      <c r="V35" s="26">
        <v>-25</v>
      </c>
      <c r="W35" s="26">
        <v>50</v>
      </c>
      <c r="X35" s="1" t="s">
        <v>6133</v>
      </c>
      <c r="Y35" s="18" t="s">
        <v>6126</v>
      </c>
      <c r="Z35" s="18" t="str">
        <f t="shared" si="6"/>
        <v>ICOS-CP2</v>
      </c>
      <c r="AA35" s="63">
        <v>652292.36917600001</v>
      </c>
      <c r="AB35" s="63">
        <v>5772990.38552</v>
      </c>
      <c r="AC35" s="26" t="s">
        <v>3316</v>
      </c>
      <c r="AD35" s="64" t="s">
        <v>3262</v>
      </c>
      <c r="AE35" s="64" t="s">
        <v>3263</v>
      </c>
      <c r="AF35" s="64" t="s">
        <v>3258</v>
      </c>
      <c r="AG35" s="64" t="s">
        <v>5614</v>
      </c>
    </row>
    <row r="36" spans="1:33" ht="40.200000000000003" x14ac:dyDescent="0.3">
      <c r="A36" s="26" t="s">
        <v>6386</v>
      </c>
      <c r="B36" s="26">
        <v>35</v>
      </c>
      <c r="C36" s="33">
        <v>0.5</v>
      </c>
      <c r="D36" s="1">
        <v>42</v>
      </c>
      <c r="E36" s="26">
        <v>5</v>
      </c>
      <c r="F36" s="11">
        <v>42844</v>
      </c>
      <c r="G36" s="4">
        <v>43048</v>
      </c>
      <c r="H36" s="1" t="str">
        <f t="shared" si="4"/>
        <v>TS 0.50m 42/5</v>
      </c>
      <c r="I36" t="s">
        <v>6213</v>
      </c>
      <c r="J36" s="26" t="s">
        <v>6158</v>
      </c>
      <c r="K36" s="1" t="s">
        <v>15</v>
      </c>
      <c r="L36" s="26" t="str">
        <f t="shared" si="5"/>
        <v>Box42_Temp5 [degC]</v>
      </c>
      <c r="N36" s="1" t="s">
        <v>6415</v>
      </c>
      <c r="O36" s="46" t="s">
        <v>4421</v>
      </c>
      <c r="P36" s="46"/>
      <c r="Q36" t="s">
        <v>4422</v>
      </c>
      <c r="R36" s="1" t="s">
        <v>4543</v>
      </c>
      <c r="U36" s="1" t="str">
        <f t="shared" si="2"/>
        <v>_42_5</v>
      </c>
      <c r="V36" s="26">
        <v>-25</v>
      </c>
      <c r="W36" s="26">
        <v>50</v>
      </c>
      <c r="X36" s="1" t="s">
        <v>6133</v>
      </c>
      <c r="Y36" s="18" t="s">
        <v>6126</v>
      </c>
      <c r="Z36" s="18" t="str">
        <f t="shared" si="6"/>
        <v>ICOS-CP2</v>
      </c>
      <c r="AA36" s="63">
        <v>652292.36917600001</v>
      </c>
      <c r="AB36" s="63">
        <v>5772990.38552</v>
      </c>
      <c r="AC36" s="26" t="s">
        <v>3316</v>
      </c>
      <c r="AD36" s="64" t="s">
        <v>3262</v>
      </c>
      <c r="AE36" s="64" t="s">
        <v>3263</v>
      </c>
      <c r="AF36" s="64" t="s">
        <v>3258</v>
      </c>
      <c r="AG36" s="64" t="s">
        <v>5614</v>
      </c>
    </row>
    <row r="37" spans="1:33" ht="40.799999999999997" thickBot="1" x14ac:dyDescent="0.35">
      <c r="A37" s="26" t="s">
        <v>6387</v>
      </c>
      <c r="B37" s="26">
        <v>36</v>
      </c>
      <c r="C37" s="94">
        <v>0.7</v>
      </c>
      <c r="D37" s="1">
        <v>42</v>
      </c>
      <c r="E37" s="26">
        <v>6</v>
      </c>
      <c r="F37" s="11">
        <v>42844</v>
      </c>
      <c r="G37" s="4">
        <v>43048</v>
      </c>
      <c r="H37" s="1" t="str">
        <f t="shared" si="4"/>
        <v>TS 0.70m 42/6</v>
      </c>
      <c r="I37" t="s">
        <v>6214</v>
      </c>
      <c r="J37" s="26" t="s">
        <v>6159</v>
      </c>
      <c r="K37" s="1" t="s">
        <v>15</v>
      </c>
      <c r="L37" s="26" t="str">
        <f t="shared" si="5"/>
        <v>Box42_Temp6 [degC]</v>
      </c>
      <c r="N37" s="1" t="s">
        <v>6415</v>
      </c>
      <c r="O37" s="46" t="s">
        <v>4421</v>
      </c>
      <c r="P37" s="46"/>
      <c r="Q37" t="s">
        <v>4422</v>
      </c>
      <c r="R37" s="1" t="s">
        <v>4543</v>
      </c>
      <c r="U37" s="1" t="str">
        <f t="shared" si="2"/>
        <v>_42_6</v>
      </c>
      <c r="V37" s="26">
        <v>-25</v>
      </c>
      <c r="W37" s="26">
        <v>50</v>
      </c>
      <c r="X37" s="1" t="s">
        <v>6133</v>
      </c>
      <c r="Y37" s="18" t="s">
        <v>6126</v>
      </c>
      <c r="Z37" s="18" t="str">
        <f t="shared" si="6"/>
        <v>ICOS-CP2</v>
      </c>
      <c r="AA37" s="63">
        <v>652292.36917600001</v>
      </c>
      <c r="AB37" s="63">
        <v>5772990.38552</v>
      </c>
      <c r="AC37" s="26" t="s">
        <v>3316</v>
      </c>
      <c r="AD37" s="64" t="s">
        <v>3262</v>
      </c>
      <c r="AE37" s="64" t="s">
        <v>3263</v>
      </c>
      <c r="AF37" s="64" t="s">
        <v>3258</v>
      </c>
      <c r="AG37" s="64" t="s">
        <v>5614</v>
      </c>
    </row>
    <row r="38" spans="1:33" ht="40.200000000000003" x14ac:dyDescent="0.3">
      <c r="A38" s="26" t="s">
        <v>6359</v>
      </c>
      <c r="B38" s="26">
        <v>37</v>
      </c>
      <c r="C38" s="33">
        <v>0.05</v>
      </c>
      <c r="D38" s="1">
        <v>43</v>
      </c>
      <c r="E38" s="26">
        <v>1</v>
      </c>
      <c r="F38" s="11">
        <v>42832</v>
      </c>
      <c r="G38" s="4">
        <v>43048</v>
      </c>
      <c r="H38" s="1" t="str">
        <f t="shared" si="4"/>
        <v>TS 0.05m 43/1</v>
      </c>
      <c r="I38" t="s">
        <v>6215</v>
      </c>
      <c r="J38" s="26" t="s">
        <v>6160</v>
      </c>
      <c r="K38" s="1" t="s">
        <v>15</v>
      </c>
      <c r="L38" s="26" t="str">
        <f t="shared" si="5"/>
        <v>Box43_Temp1 [degC]</v>
      </c>
      <c r="N38" s="1" t="s">
        <v>6416</v>
      </c>
      <c r="O38" s="46" t="s">
        <v>4421</v>
      </c>
      <c r="P38" s="46"/>
      <c r="Q38" t="s">
        <v>4422</v>
      </c>
      <c r="R38" s="1" t="s">
        <v>4543</v>
      </c>
      <c r="U38" s="1" t="str">
        <f t="shared" si="2"/>
        <v>_43_1</v>
      </c>
      <c r="V38" s="26">
        <v>-25</v>
      </c>
      <c r="W38" s="26">
        <v>50</v>
      </c>
      <c r="X38" s="1" t="s">
        <v>6140</v>
      </c>
      <c r="Y38" s="18" t="s">
        <v>6126</v>
      </c>
      <c r="Z38" s="18" t="str">
        <f t="shared" si="6"/>
        <v>ICOS-CP3</v>
      </c>
      <c r="AA38" s="96">
        <v>652232.63</v>
      </c>
      <c r="AB38" s="96">
        <v>5772975.9500000002</v>
      </c>
      <c r="AC38" s="26" t="s">
        <v>3316</v>
      </c>
      <c r="AD38" s="64" t="s">
        <v>3262</v>
      </c>
      <c r="AE38" s="64" t="s">
        <v>3263</v>
      </c>
      <c r="AF38" s="64" t="s">
        <v>3258</v>
      </c>
      <c r="AG38" s="64" t="s">
        <v>5614</v>
      </c>
    </row>
    <row r="39" spans="1:33" ht="40.200000000000003" x14ac:dyDescent="0.3">
      <c r="A39" s="26" t="s">
        <v>6394</v>
      </c>
      <c r="B39" s="26">
        <v>38</v>
      </c>
      <c r="C39" s="33">
        <v>0.1</v>
      </c>
      <c r="D39" s="1">
        <v>43</v>
      </c>
      <c r="E39" s="26">
        <v>2</v>
      </c>
      <c r="F39" s="11">
        <v>42832</v>
      </c>
      <c r="G39" s="4">
        <v>43048</v>
      </c>
      <c r="H39" s="1" t="str">
        <f t="shared" si="4"/>
        <v>TS 0.10m 43/2</v>
      </c>
      <c r="I39" t="s">
        <v>6216</v>
      </c>
      <c r="J39" s="26" t="s">
        <v>6161</v>
      </c>
      <c r="K39" s="1" t="s">
        <v>15</v>
      </c>
      <c r="L39" s="26" t="str">
        <f t="shared" si="5"/>
        <v>Box43_Temp2 [degC]</v>
      </c>
      <c r="N39" s="1" t="s">
        <v>6416</v>
      </c>
      <c r="O39" s="46" t="s">
        <v>4421</v>
      </c>
      <c r="P39" s="46"/>
      <c r="Q39" t="s">
        <v>4422</v>
      </c>
      <c r="R39" s="1" t="s">
        <v>4543</v>
      </c>
      <c r="U39" s="1" t="str">
        <f t="shared" si="2"/>
        <v>_43_2</v>
      </c>
      <c r="V39" s="26">
        <v>-25</v>
      </c>
      <c r="W39" s="26">
        <v>50</v>
      </c>
      <c r="X39" s="1" t="s">
        <v>6140</v>
      </c>
      <c r="Y39" s="18" t="s">
        <v>6126</v>
      </c>
      <c r="Z39" s="18" t="str">
        <f t="shared" si="6"/>
        <v>ICOS-CP3</v>
      </c>
      <c r="AA39" s="96">
        <v>652232.63</v>
      </c>
      <c r="AB39" s="96">
        <v>5772975.9500000002</v>
      </c>
      <c r="AC39" s="26" t="s">
        <v>3316</v>
      </c>
      <c r="AD39" s="64" t="s">
        <v>3262</v>
      </c>
      <c r="AE39" s="64" t="s">
        <v>3263</v>
      </c>
      <c r="AF39" s="64" t="s">
        <v>3258</v>
      </c>
      <c r="AG39" s="64" t="s">
        <v>5614</v>
      </c>
    </row>
    <row r="40" spans="1:33" ht="40.200000000000003" x14ac:dyDescent="0.3">
      <c r="A40" s="26" t="s">
        <v>6395</v>
      </c>
      <c r="B40" s="26">
        <v>39</v>
      </c>
      <c r="C40" s="33">
        <v>0.2</v>
      </c>
      <c r="D40" s="1">
        <v>43</v>
      </c>
      <c r="E40" s="26">
        <v>3</v>
      </c>
      <c r="F40" s="11">
        <v>42832</v>
      </c>
      <c r="G40" s="4">
        <v>43048</v>
      </c>
      <c r="H40" s="1" t="str">
        <f t="shared" si="4"/>
        <v>TS 0.20m 43/3</v>
      </c>
      <c r="I40" t="s">
        <v>6217</v>
      </c>
      <c r="J40" s="26" t="s">
        <v>6162</v>
      </c>
      <c r="K40" s="1" t="s">
        <v>15</v>
      </c>
      <c r="L40" s="26" t="str">
        <f t="shared" si="5"/>
        <v>Box43_Temp3 [degC]</v>
      </c>
      <c r="N40" s="1" t="s">
        <v>6416</v>
      </c>
      <c r="O40" s="46" t="s">
        <v>4421</v>
      </c>
      <c r="P40" s="46"/>
      <c r="Q40" t="s">
        <v>4422</v>
      </c>
      <c r="R40" s="1" t="s">
        <v>4543</v>
      </c>
      <c r="U40" s="1" t="str">
        <f t="shared" si="2"/>
        <v>_43_3</v>
      </c>
      <c r="V40" s="26">
        <v>-25</v>
      </c>
      <c r="W40" s="26">
        <v>50</v>
      </c>
      <c r="X40" s="1" t="s">
        <v>6140</v>
      </c>
      <c r="Y40" s="18" t="s">
        <v>6126</v>
      </c>
      <c r="Z40" s="18" t="str">
        <f t="shared" si="6"/>
        <v>ICOS-CP3</v>
      </c>
      <c r="AA40" s="96">
        <v>652232.63</v>
      </c>
      <c r="AB40" s="96">
        <v>5772975.9500000002</v>
      </c>
      <c r="AC40" s="26" t="s">
        <v>3316</v>
      </c>
      <c r="AD40" s="64" t="s">
        <v>3262</v>
      </c>
      <c r="AE40" s="64" t="s">
        <v>3263</v>
      </c>
      <c r="AF40" s="64" t="s">
        <v>3258</v>
      </c>
      <c r="AG40" s="64" t="s">
        <v>5614</v>
      </c>
    </row>
    <row r="41" spans="1:33" ht="40.200000000000003" x14ac:dyDescent="0.3">
      <c r="A41" s="26" t="s">
        <v>6396</v>
      </c>
      <c r="B41" s="26">
        <v>40</v>
      </c>
      <c r="C41" s="33">
        <v>0.3</v>
      </c>
      <c r="D41" s="1">
        <v>43</v>
      </c>
      <c r="E41" s="26">
        <v>4</v>
      </c>
      <c r="F41" s="11">
        <v>42832</v>
      </c>
      <c r="G41" s="4">
        <v>43048</v>
      </c>
      <c r="H41" s="1" t="str">
        <f t="shared" si="4"/>
        <v>TS 0.30m 43/4</v>
      </c>
      <c r="I41" t="s">
        <v>6218</v>
      </c>
      <c r="J41" s="26" t="s">
        <v>6163</v>
      </c>
      <c r="K41" s="1" t="s">
        <v>15</v>
      </c>
      <c r="L41" s="26" t="str">
        <f t="shared" si="5"/>
        <v>Box43_Temp4 [degC]</v>
      </c>
      <c r="N41" s="1" t="s">
        <v>6416</v>
      </c>
      <c r="O41" s="46" t="s">
        <v>4421</v>
      </c>
      <c r="P41" s="46"/>
      <c r="Q41" t="s">
        <v>4422</v>
      </c>
      <c r="R41" s="1" t="s">
        <v>4543</v>
      </c>
      <c r="U41" s="1" t="str">
        <f t="shared" si="2"/>
        <v>_43_4</v>
      </c>
      <c r="V41" s="26">
        <v>-25</v>
      </c>
      <c r="W41" s="26">
        <v>50</v>
      </c>
      <c r="X41" s="1" t="s">
        <v>6140</v>
      </c>
      <c r="Y41" s="18" t="s">
        <v>6126</v>
      </c>
      <c r="Z41" s="18" t="str">
        <f t="shared" si="6"/>
        <v>ICOS-CP3</v>
      </c>
      <c r="AA41" s="96">
        <v>652232.63</v>
      </c>
      <c r="AB41" s="96">
        <v>5772975.9500000002</v>
      </c>
      <c r="AC41" s="26" t="s">
        <v>3316</v>
      </c>
      <c r="AD41" s="64" t="s">
        <v>3262</v>
      </c>
      <c r="AE41" s="64" t="s">
        <v>3263</v>
      </c>
      <c r="AF41" s="64" t="s">
        <v>3258</v>
      </c>
      <c r="AG41" s="64" t="s">
        <v>5614</v>
      </c>
    </row>
    <row r="42" spans="1:33" ht="40.200000000000003" x14ac:dyDescent="0.3">
      <c r="A42" s="26" t="s">
        <v>6397</v>
      </c>
      <c r="B42" s="26">
        <v>41</v>
      </c>
      <c r="C42" s="33">
        <v>0.4</v>
      </c>
      <c r="D42" s="1">
        <v>43</v>
      </c>
      <c r="E42" s="26">
        <v>5</v>
      </c>
      <c r="F42" s="11">
        <v>42832</v>
      </c>
      <c r="G42" s="4">
        <v>43048</v>
      </c>
      <c r="H42" s="1" t="str">
        <f t="shared" si="4"/>
        <v>TS 0.40m 43/5</v>
      </c>
      <c r="I42" t="s">
        <v>6219</v>
      </c>
      <c r="J42" s="26" t="s">
        <v>6164</v>
      </c>
      <c r="K42" s="1" t="s">
        <v>15</v>
      </c>
      <c r="L42" s="26" t="str">
        <f t="shared" si="5"/>
        <v>Box43_Temp5 [degC]</v>
      </c>
      <c r="N42" s="1" t="s">
        <v>6416</v>
      </c>
      <c r="O42" s="46" t="s">
        <v>4421</v>
      </c>
      <c r="P42" s="46"/>
      <c r="Q42" t="s">
        <v>4422</v>
      </c>
      <c r="R42" s="1" t="s">
        <v>4543</v>
      </c>
      <c r="U42" s="1" t="str">
        <f t="shared" si="2"/>
        <v>_43_5</v>
      </c>
      <c r="V42" s="26">
        <v>-25</v>
      </c>
      <c r="W42" s="26">
        <v>50</v>
      </c>
      <c r="X42" s="1" t="s">
        <v>6140</v>
      </c>
      <c r="Y42" s="18" t="s">
        <v>6126</v>
      </c>
      <c r="Z42" s="18" t="str">
        <f t="shared" si="6"/>
        <v>ICOS-CP3</v>
      </c>
      <c r="AA42" s="96">
        <v>652232.63</v>
      </c>
      <c r="AB42" s="96">
        <v>5772975.9500000002</v>
      </c>
      <c r="AC42" s="26" t="s">
        <v>3316</v>
      </c>
      <c r="AD42" s="64" t="s">
        <v>3262</v>
      </c>
      <c r="AE42" s="64" t="s">
        <v>3263</v>
      </c>
      <c r="AF42" s="64" t="s">
        <v>3258</v>
      </c>
      <c r="AG42" s="64" t="s">
        <v>5614</v>
      </c>
    </row>
    <row r="43" spans="1:33" ht="40.799999999999997" thickBot="1" x14ac:dyDescent="0.35">
      <c r="A43" s="26" t="s">
        <v>6398</v>
      </c>
      <c r="B43" s="26">
        <v>42</v>
      </c>
      <c r="C43" s="94">
        <v>0.7</v>
      </c>
      <c r="D43" s="1">
        <v>43</v>
      </c>
      <c r="E43" s="26">
        <v>6</v>
      </c>
      <c r="F43" s="11">
        <v>42832</v>
      </c>
      <c r="G43" s="4">
        <v>43048</v>
      </c>
      <c r="H43" s="1" t="str">
        <f t="shared" si="4"/>
        <v>TS 0.70m 43/6</v>
      </c>
      <c r="I43" t="s">
        <v>6220</v>
      </c>
      <c r="J43" s="26" t="s">
        <v>6165</v>
      </c>
      <c r="K43" s="1" t="s">
        <v>15</v>
      </c>
      <c r="L43" s="26" t="str">
        <f t="shared" si="5"/>
        <v>Box43_Temp6 [degC]</v>
      </c>
      <c r="N43" s="1" t="s">
        <v>6416</v>
      </c>
      <c r="O43" s="46" t="s">
        <v>4421</v>
      </c>
      <c r="P43" s="46"/>
      <c r="Q43" t="s">
        <v>4422</v>
      </c>
      <c r="R43" s="1" t="s">
        <v>4543</v>
      </c>
      <c r="U43" s="1" t="str">
        <f t="shared" si="2"/>
        <v>_43_6</v>
      </c>
      <c r="V43" s="26">
        <v>-25</v>
      </c>
      <c r="W43" s="26">
        <v>50</v>
      </c>
      <c r="X43" s="1" t="s">
        <v>6140</v>
      </c>
      <c r="Y43" s="18" t="s">
        <v>6126</v>
      </c>
      <c r="Z43" s="18" t="str">
        <f t="shared" si="6"/>
        <v>ICOS-CP3</v>
      </c>
      <c r="AA43" s="96">
        <v>652232.63</v>
      </c>
      <c r="AB43" s="96">
        <v>5772975.9500000002</v>
      </c>
      <c r="AC43" s="26" t="s">
        <v>3316</v>
      </c>
      <c r="AD43" s="64" t="s">
        <v>3262</v>
      </c>
      <c r="AE43" s="64" t="s">
        <v>3263</v>
      </c>
      <c r="AF43" s="64" t="s">
        <v>3258</v>
      </c>
      <c r="AG43" s="64" t="s">
        <v>5614</v>
      </c>
    </row>
    <row r="44" spans="1:33" ht="40.200000000000003" x14ac:dyDescent="0.3">
      <c r="A44" s="26" t="s">
        <v>6360</v>
      </c>
      <c r="B44" s="26">
        <v>43</v>
      </c>
      <c r="C44" s="33">
        <v>0.05</v>
      </c>
      <c r="D44" s="1">
        <v>44</v>
      </c>
      <c r="E44" s="26">
        <v>1</v>
      </c>
      <c r="F44" s="11">
        <v>42844</v>
      </c>
      <c r="G44" s="4">
        <v>43048</v>
      </c>
      <c r="H44" s="1" t="str">
        <f t="shared" si="4"/>
        <v>TS 0.05m 44/1</v>
      </c>
      <c r="I44" t="s">
        <v>6221</v>
      </c>
      <c r="J44" s="26" t="s">
        <v>6166</v>
      </c>
      <c r="K44" s="1" t="s">
        <v>15</v>
      </c>
      <c r="L44" s="26" t="str">
        <f t="shared" si="5"/>
        <v>Box44_Temp1 [degC]</v>
      </c>
      <c r="N44" s="1" t="s">
        <v>6417</v>
      </c>
      <c r="O44" s="46" t="s">
        <v>4421</v>
      </c>
      <c r="P44" s="46"/>
      <c r="Q44" t="s">
        <v>4422</v>
      </c>
      <c r="R44" s="1" t="s">
        <v>4543</v>
      </c>
      <c r="U44" s="1" t="str">
        <f t="shared" si="2"/>
        <v>_44_1</v>
      </c>
      <c r="V44" s="26">
        <v>-25</v>
      </c>
      <c r="W44" s="26">
        <v>50</v>
      </c>
      <c r="X44" s="1" t="s">
        <v>6147</v>
      </c>
      <c r="Y44" s="18" t="s">
        <v>6126</v>
      </c>
      <c r="Z44" s="18" t="str">
        <f t="shared" si="6"/>
        <v>ICOS-CP4</v>
      </c>
      <c r="AA44" s="63">
        <v>652193.31437499996</v>
      </c>
      <c r="AB44" s="63">
        <v>5773010.7555600004</v>
      </c>
      <c r="AC44" s="26" t="s">
        <v>3316</v>
      </c>
      <c r="AD44" s="64" t="s">
        <v>3262</v>
      </c>
      <c r="AE44" s="64" t="s">
        <v>3263</v>
      </c>
      <c r="AF44" s="64" t="s">
        <v>3258</v>
      </c>
      <c r="AG44" s="64" t="s">
        <v>5614</v>
      </c>
    </row>
    <row r="45" spans="1:33" ht="40.200000000000003" x14ac:dyDescent="0.3">
      <c r="A45" s="26" t="s">
        <v>6361</v>
      </c>
      <c r="B45" s="26">
        <v>44</v>
      </c>
      <c r="C45" s="33">
        <v>0.1</v>
      </c>
      <c r="D45" s="1">
        <v>44</v>
      </c>
      <c r="E45" s="26">
        <v>2</v>
      </c>
      <c r="F45" s="11">
        <v>42844</v>
      </c>
      <c r="G45" s="4">
        <v>43048</v>
      </c>
      <c r="H45" s="1" t="str">
        <f t="shared" si="4"/>
        <v>TS 0.10m 44/2</v>
      </c>
      <c r="I45" t="s">
        <v>6222</v>
      </c>
      <c r="J45" s="26" t="s">
        <v>6167</v>
      </c>
      <c r="K45" s="1" t="s">
        <v>15</v>
      </c>
      <c r="L45" s="26" t="str">
        <f t="shared" si="5"/>
        <v>Box44_Temp2 [degC]</v>
      </c>
      <c r="N45" s="1" t="s">
        <v>6417</v>
      </c>
      <c r="O45" s="46" t="s">
        <v>4421</v>
      </c>
      <c r="P45" s="46"/>
      <c r="Q45" t="s">
        <v>4422</v>
      </c>
      <c r="R45" s="1" t="s">
        <v>4543</v>
      </c>
      <c r="U45" s="1" t="str">
        <f t="shared" si="2"/>
        <v>_44_2</v>
      </c>
      <c r="V45" s="26">
        <v>-25</v>
      </c>
      <c r="W45" s="26">
        <v>50</v>
      </c>
      <c r="X45" s="1" t="s">
        <v>6147</v>
      </c>
      <c r="Y45" s="18" t="s">
        <v>6126</v>
      </c>
      <c r="Z45" s="18" t="str">
        <f t="shared" si="6"/>
        <v>ICOS-CP4</v>
      </c>
      <c r="AA45" s="63">
        <v>652193.31437499996</v>
      </c>
      <c r="AB45" s="63">
        <v>5773010.7555600004</v>
      </c>
      <c r="AC45" s="26" t="s">
        <v>3316</v>
      </c>
      <c r="AD45" s="64" t="s">
        <v>3262</v>
      </c>
      <c r="AE45" s="64" t="s">
        <v>3263</v>
      </c>
      <c r="AF45" s="64" t="s">
        <v>3258</v>
      </c>
      <c r="AG45" s="64" t="s">
        <v>5614</v>
      </c>
    </row>
    <row r="46" spans="1:33" ht="40.200000000000003" x14ac:dyDescent="0.3">
      <c r="A46" s="26" t="s">
        <v>6362</v>
      </c>
      <c r="B46" s="26">
        <v>45</v>
      </c>
      <c r="C46" s="33">
        <v>0.2</v>
      </c>
      <c r="D46" s="1">
        <v>44</v>
      </c>
      <c r="E46" s="26">
        <v>3</v>
      </c>
      <c r="F46" s="11">
        <v>42844</v>
      </c>
      <c r="G46" s="4">
        <v>43048</v>
      </c>
      <c r="H46" s="1" t="str">
        <f t="shared" si="4"/>
        <v>TS 0.20m 44/3</v>
      </c>
      <c r="I46" t="s">
        <v>6223</v>
      </c>
      <c r="J46" s="26" t="s">
        <v>6168</v>
      </c>
      <c r="K46" s="1" t="s">
        <v>15</v>
      </c>
      <c r="L46" s="26" t="str">
        <f t="shared" si="5"/>
        <v>Box44_Temp3 [degC]</v>
      </c>
      <c r="N46" s="1" t="s">
        <v>6417</v>
      </c>
      <c r="O46" s="46" t="s">
        <v>4421</v>
      </c>
      <c r="P46" s="46"/>
      <c r="Q46" t="s">
        <v>4422</v>
      </c>
      <c r="R46" s="1" t="s">
        <v>4543</v>
      </c>
      <c r="U46" s="1" t="str">
        <f t="shared" si="2"/>
        <v>_44_3</v>
      </c>
      <c r="V46" s="26">
        <v>-25</v>
      </c>
      <c r="W46" s="26">
        <v>50</v>
      </c>
      <c r="X46" s="1" t="s">
        <v>6147</v>
      </c>
      <c r="Y46" s="18" t="s">
        <v>6126</v>
      </c>
      <c r="Z46" s="18" t="str">
        <f t="shared" si="6"/>
        <v>ICOS-CP4</v>
      </c>
      <c r="AA46" s="63">
        <v>652193.31437499996</v>
      </c>
      <c r="AB46" s="63">
        <v>5773010.7555600004</v>
      </c>
      <c r="AC46" s="26" t="s">
        <v>3316</v>
      </c>
      <c r="AD46" s="64" t="s">
        <v>3262</v>
      </c>
      <c r="AE46" s="64" t="s">
        <v>3263</v>
      </c>
      <c r="AF46" s="64" t="s">
        <v>3258</v>
      </c>
      <c r="AG46" s="64" t="s">
        <v>5614</v>
      </c>
    </row>
    <row r="47" spans="1:33" ht="40.200000000000003" x14ac:dyDescent="0.3">
      <c r="A47" s="26" t="s">
        <v>6363</v>
      </c>
      <c r="B47" s="26">
        <v>46</v>
      </c>
      <c r="C47" s="33">
        <v>0.3</v>
      </c>
      <c r="D47" s="1">
        <v>44</v>
      </c>
      <c r="E47" s="26">
        <v>4</v>
      </c>
      <c r="F47" s="11">
        <v>42844</v>
      </c>
      <c r="G47" s="4">
        <v>43048</v>
      </c>
      <c r="H47" s="1" t="str">
        <f t="shared" si="4"/>
        <v>TS 0.30m 44/4</v>
      </c>
      <c r="I47" t="s">
        <v>6224</v>
      </c>
      <c r="J47" s="26" t="s">
        <v>6169</v>
      </c>
      <c r="K47" s="1" t="s">
        <v>15</v>
      </c>
      <c r="L47" s="26" t="str">
        <f t="shared" si="5"/>
        <v>Box44_Temp4 [degC]</v>
      </c>
      <c r="N47" s="1" t="s">
        <v>6417</v>
      </c>
      <c r="O47" s="46" t="s">
        <v>4421</v>
      </c>
      <c r="P47" s="46"/>
      <c r="Q47" t="s">
        <v>4422</v>
      </c>
      <c r="R47" s="1" t="s">
        <v>4543</v>
      </c>
      <c r="U47" s="1" t="str">
        <f t="shared" si="2"/>
        <v>_44_4</v>
      </c>
      <c r="V47" s="26">
        <v>-25</v>
      </c>
      <c r="W47" s="26">
        <v>50</v>
      </c>
      <c r="X47" s="1" t="s">
        <v>6147</v>
      </c>
      <c r="Y47" s="18" t="s">
        <v>6126</v>
      </c>
      <c r="Z47" s="18" t="str">
        <f t="shared" si="6"/>
        <v>ICOS-CP4</v>
      </c>
      <c r="AA47" s="63">
        <v>652193.31437499996</v>
      </c>
      <c r="AB47" s="63">
        <v>5773010.7555600004</v>
      </c>
      <c r="AC47" s="26" t="s">
        <v>3316</v>
      </c>
      <c r="AD47" s="64" t="s">
        <v>3262</v>
      </c>
      <c r="AE47" s="64" t="s">
        <v>3263</v>
      </c>
      <c r="AF47" s="64" t="s">
        <v>3258</v>
      </c>
      <c r="AG47" s="64" t="s">
        <v>5614</v>
      </c>
    </row>
    <row r="48" spans="1:33" ht="40.200000000000003" x14ac:dyDescent="0.3">
      <c r="A48" s="26" t="s">
        <v>6364</v>
      </c>
      <c r="B48" s="26">
        <v>47</v>
      </c>
      <c r="C48" s="33">
        <v>0.5</v>
      </c>
      <c r="D48" s="1">
        <v>44</v>
      </c>
      <c r="E48" s="26">
        <v>5</v>
      </c>
      <c r="F48" s="11">
        <v>42844</v>
      </c>
      <c r="G48" s="4">
        <v>43048</v>
      </c>
      <c r="H48" s="1" t="str">
        <f t="shared" si="4"/>
        <v>TS 0.50m 44/5</v>
      </c>
      <c r="I48" t="s">
        <v>6225</v>
      </c>
      <c r="J48" s="26" t="s">
        <v>6170</v>
      </c>
      <c r="K48" s="1" t="s">
        <v>15</v>
      </c>
      <c r="L48" s="26" t="str">
        <f t="shared" si="5"/>
        <v>Box44_Temp5 [degC]</v>
      </c>
      <c r="N48" s="1" t="s">
        <v>6417</v>
      </c>
      <c r="O48" s="46" t="s">
        <v>4421</v>
      </c>
      <c r="P48" s="46"/>
      <c r="Q48" t="s">
        <v>4422</v>
      </c>
      <c r="R48" s="1" t="s">
        <v>4543</v>
      </c>
      <c r="U48" s="1" t="str">
        <f t="shared" si="2"/>
        <v>_44_5</v>
      </c>
      <c r="V48" s="26">
        <v>-25</v>
      </c>
      <c r="W48" s="26">
        <v>50</v>
      </c>
      <c r="X48" s="1" t="s">
        <v>6147</v>
      </c>
      <c r="Y48" s="18" t="s">
        <v>6126</v>
      </c>
      <c r="Z48" s="18" t="str">
        <f t="shared" si="6"/>
        <v>ICOS-CP4</v>
      </c>
      <c r="AA48" s="63">
        <v>652193.31437499996</v>
      </c>
      <c r="AB48" s="63">
        <v>5773010.7555600004</v>
      </c>
      <c r="AC48" s="26" t="s">
        <v>3316</v>
      </c>
      <c r="AD48" s="64" t="s">
        <v>3262</v>
      </c>
      <c r="AE48" s="64" t="s">
        <v>3263</v>
      </c>
      <c r="AF48" s="64" t="s">
        <v>3258</v>
      </c>
      <c r="AG48" s="64" t="s">
        <v>5614</v>
      </c>
    </row>
    <row r="49" spans="1:33" ht="40.799999999999997" thickBot="1" x14ac:dyDescent="0.35">
      <c r="A49" s="26" t="s">
        <v>6365</v>
      </c>
      <c r="B49" s="26">
        <v>48</v>
      </c>
      <c r="C49" s="94">
        <v>0.7</v>
      </c>
      <c r="D49" s="1">
        <v>44</v>
      </c>
      <c r="E49" s="26">
        <v>6</v>
      </c>
      <c r="F49" s="11">
        <v>42844</v>
      </c>
      <c r="G49" s="4">
        <v>43048</v>
      </c>
      <c r="H49" s="1" t="str">
        <f t="shared" si="4"/>
        <v>TS 0.70m 44/6</v>
      </c>
      <c r="I49" t="s">
        <v>6226</v>
      </c>
      <c r="J49" s="26" t="s">
        <v>6171</v>
      </c>
      <c r="K49" s="1" t="s">
        <v>15</v>
      </c>
      <c r="L49" s="26" t="str">
        <f t="shared" si="5"/>
        <v>Box44_Temp6 [degC]</v>
      </c>
      <c r="N49" s="1" t="s">
        <v>6417</v>
      </c>
      <c r="O49" s="46" t="s">
        <v>4421</v>
      </c>
      <c r="P49" s="46"/>
      <c r="Q49" t="s">
        <v>4422</v>
      </c>
      <c r="R49" s="1" t="s">
        <v>4543</v>
      </c>
      <c r="U49" s="1" t="str">
        <f t="shared" si="2"/>
        <v>_44_6</v>
      </c>
      <c r="V49" s="26">
        <v>-25</v>
      </c>
      <c r="W49" s="26">
        <v>50</v>
      </c>
      <c r="X49" s="1" t="s">
        <v>6147</v>
      </c>
      <c r="Y49" s="18" t="s">
        <v>6126</v>
      </c>
      <c r="Z49" s="18" t="str">
        <f t="shared" si="6"/>
        <v>ICOS-CP4</v>
      </c>
      <c r="AA49" s="63">
        <v>652193.31437499996</v>
      </c>
      <c r="AB49" s="63">
        <v>5773010.7555600004</v>
      </c>
      <c r="AC49" s="26" t="s">
        <v>3316</v>
      </c>
      <c r="AD49" s="64" t="s">
        <v>3262</v>
      </c>
      <c r="AE49" s="64" t="s">
        <v>3263</v>
      </c>
      <c r="AF49" s="64" t="s">
        <v>3258</v>
      </c>
      <c r="AG49" s="64" t="s">
        <v>5614</v>
      </c>
    </row>
    <row r="50" spans="1:33" x14ac:dyDescent="0.3">
      <c r="A50" s="18" t="s">
        <v>6353</v>
      </c>
      <c r="B50" s="26">
        <v>49</v>
      </c>
      <c r="C50" s="1">
        <v>0.05</v>
      </c>
      <c r="D50" s="1">
        <v>41</v>
      </c>
      <c r="F50" s="11">
        <v>42832</v>
      </c>
      <c r="G50" s="4">
        <v>43048</v>
      </c>
      <c r="H50" s="1" t="s">
        <v>6411</v>
      </c>
      <c r="I50" t="s">
        <v>6227</v>
      </c>
      <c r="J50" t="s">
        <v>6228</v>
      </c>
      <c r="K50" s="1" t="s">
        <v>130</v>
      </c>
      <c r="L50" s="26" t="str">
        <f t="shared" si="5"/>
        <v>Box41_SHF07 [W/m**2]</v>
      </c>
      <c r="N50" s="1" t="s">
        <v>6341</v>
      </c>
      <c r="O50" s="46" t="s">
        <v>4421</v>
      </c>
      <c r="Q50" t="s">
        <v>4423</v>
      </c>
      <c r="R50" s="1" t="s">
        <v>4543</v>
      </c>
      <c r="T50" s="1">
        <v>7</v>
      </c>
      <c r="U50" s="1" t="str">
        <f>CONCATENATE("_",LOWER(X50))</f>
        <v>_cp1</v>
      </c>
      <c r="V50" s="1">
        <v>-200</v>
      </c>
      <c r="W50" s="1">
        <v>200</v>
      </c>
      <c r="X50" s="1" t="s">
        <v>6125</v>
      </c>
      <c r="Y50" s="18" t="s">
        <v>6126</v>
      </c>
      <c r="Z50" s="18" t="str">
        <f t="shared" si="6"/>
        <v>ICOS-CP1</v>
      </c>
      <c r="AA50" s="63">
        <v>652242.08078099997</v>
      </c>
      <c r="AB50" s="63">
        <v>5773033.0369499996</v>
      </c>
      <c r="AC50" s="26" t="s">
        <v>3316</v>
      </c>
      <c r="AD50" s="64" t="s">
        <v>3262</v>
      </c>
      <c r="AE50" s="64" t="s">
        <v>3263</v>
      </c>
      <c r="AF50" s="64" t="s">
        <v>3258</v>
      </c>
    </row>
    <row r="51" spans="1:33" x14ac:dyDescent="0.3">
      <c r="A51" s="18" t="s">
        <v>6354</v>
      </c>
      <c r="B51" s="26">
        <v>50</v>
      </c>
      <c r="C51" s="1">
        <v>0.05</v>
      </c>
      <c r="D51" s="1">
        <v>42</v>
      </c>
      <c r="F51" s="11">
        <v>42832</v>
      </c>
      <c r="G51" s="4">
        <v>43048</v>
      </c>
      <c r="H51" s="1" t="s">
        <v>6412</v>
      </c>
      <c r="I51" t="s">
        <v>6230</v>
      </c>
      <c r="J51" t="s">
        <v>6231</v>
      </c>
      <c r="K51" s="1" t="s">
        <v>130</v>
      </c>
      <c r="L51" s="26" t="str">
        <f t="shared" si="5"/>
        <v>Box42_SHF08 [W/m**2]</v>
      </c>
      <c r="N51" s="1" t="s">
        <v>6415</v>
      </c>
      <c r="O51" s="46" t="s">
        <v>4421</v>
      </c>
      <c r="Q51" t="s">
        <v>4423</v>
      </c>
      <c r="R51" s="1" t="s">
        <v>4543</v>
      </c>
      <c r="T51" s="1">
        <v>8</v>
      </c>
      <c r="U51" s="1" t="str">
        <f>CONCATENATE("_",LOWER(X51))</f>
        <v>_cp2</v>
      </c>
      <c r="V51" s="1">
        <v>-200</v>
      </c>
      <c r="W51" s="1">
        <v>200</v>
      </c>
      <c r="X51" s="1" t="s">
        <v>6133</v>
      </c>
      <c r="Y51" s="18" t="s">
        <v>6126</v>
      </c>
      <c r="Z51" s="18" t="str">
        <f t="shared" si="6"/>
        <v>ICOS-CP2</v>
      </c>
      <c r="AA51" s="63">
        <v>652292.36917600001</v>
      </c>
      <c r="AB51" s="63">
        <v>5772990.38552</v>
      </c>
      <c r="AC51" s="26" t="s">
        <v>3316</v>
      </c>
      <c r="AD51" s="64" t="s">
        <v>3262</v>
      </c>
      <c r="AE51" s="64" t="s">
        <v>3263</v>
      </c>
      <c r="AF51" s="64" t="s">
        <v>3258</v>
      </c>
    </row>
    <row r="52" spans="1:33" x14ac:dyDescent="0.3">
      <c r="A52" s="18" t="s">
        <v>6355</v>
      </c>
      <c r="B52" s="26">
        <v>51</v>
      </c>
      <c r="C52" s="1">
        <v>0.05</v>
      </c>
      <c r="D52" s="1">
        <v>43</v>
      </c>
      <c r="F52" s="11">
        <v>42832</v>
      </c>
      <c r="G52" s="4">
        <v>43048</v>
      </c>
      <c r="H52" s="1" t="s">
        <v>6413</v>
      </c>
      <c r="I52" t="s">
        <v>6232</v>
      </c>
      <c r="J52" t="s">
        <v>6233</v>
      </c>
      <c r="K52" s="1" t="s">
        <v>130</v>
      </c>
      <c r="L52" s="26" t="str">
        <f t="shared" si="5"/>
        <v>Box43_SHF08 [W/m**2]</v>
      </c>
      <c r="N52" s="1" t="s">
        <v>6416</v>
      </c>
      <c r="O52" s="46" t="s">
        <v>4421</v>
      </c>
      <c r="Q52" t="s">
        <v>4423</v>
      </c>
      <c r="R52" s="1" t="s">
        <v>4543</v>
      </c>
      <c r="T52" s="1">
        <v>9</v>
      </c>
      <c r="U52" s="1" t="str">
        <f>CONCATENATE("_",LOWER(X52))</f>
        <v>_cp3</v>
      </c>
      <c r="V52" s="1">
        <v>-200</v>
      </c>
      <c r="W52" s="1">
        <v>200</v>
      </c>
      <c r="X52" s="1" t="s">
        <v>6140</v>
      </c>
      <c r="Y52" s="18" t="s">
        <v>6126</v>
      </c>
      <c r="Z52" s="18" t="str">
        <f t="shared" si="6"/>
        <v>ICOS-CP3</v>
      </c>
      <c r="AA52" s="96">
        <v>652232.63</v>
      </c>
      <c r="AB52" s="96">
        <v>5772975.9500000002</v>
      </c>
      <c r="AC52" s="26" t="s">
        <v>3316</v>
      </c>
      <c r="AD52" s="64" t="s">
        <v>3262</v>
      </c>
      <c r="AE52" s="64" t="s">
        <v>3263</v>
      </c>
      <c r="AF52" s="64" t="s">
        <v>3258</v>
      </c>
    </row>
    <row r="53" spans="1:33" x14ac:dyDescent="0.3">
      <c r="A53" s="18" t="s">
        <v>6356</v>
      </c>
      <c r="B53" s="26">
        <v>52</v>
      </c>
      <c r="C53" s="1">
        <v>0.05</v>
      </c>
      <c r="D53" s="1">
        <v>44</v>
      </c>
      <c r="F53" s="11">
        <v>42832</v>
      </c>
      <c r="G53" s="4">
        <v>43048</v>
      </c>
      <c r="H53" s="1" t="s">
        <v>6414</v>
      </c>
      <c r="I53" t="s">
        <v>6234</v>
      </c>
      <c r="J53" t="s">
        <v>6235</v>
      </c>
      <c r="K53" s="1" t="s">
        <v>130</v>
      </c>
      <c r="L53" s="26" t="str">
        <f t="shared" si="5"/>
        <v>Box44_SHF08 [W/m**2]</v>
      </c>
      <c r="N53" s="1" t="s">
        <v>6417</v>
      </c>
      <c r="O53" s="46" t="s">
        <v>4421</v>
      </c>
      <c r="Q53" t="s">
        <v>4423</v>
      </c>
      <c r="R53" s="1" t="s">
        <v>4543</v>
      </c>
      <c r="T53" s="1">
        <v>10</v>
      </c>
      <c r="U53" s="1" t="str">
        <f>CONCATENATE("_",LOWER(X53))</f>
        <v>_cp4</v>
      </c>
      <c r="V53" s="1">
        <v>-200</v>
      </c>
      <c r="W53" s="1">
        <v>200</v>
      </c>
      <c r="X53" s="1" t="s">
        <v>6147</v>
      </c>
      <c r="Y53" s="18" t="s">
        <v>6126</v>
      </c>
      <c r="Z53" s="18" t="str">
        <f t="shared" si="6"/>
        <v>ICOS-CP4</v>
      </c>
      <c r="AA53" s="63">
        <v>652193.31437499996</v>
      </c>
      <c r="AB53" s="63">
        <v>5773010.7555600004</v>
      </c>
      <c r="AC53" s="26" t="s">
        <v>3316</v>
      </c>
      <c r="AD53" s="64" t="s">
        <v>3262</v>
      </c>
      <c r="AE53" s="64" t="s">
        <v>3263</v>
      </c>
      <c r="AF53" s="64" t="s">
        <v>3258</v>
      </c>
    </row>
    <row r="54" spans="1:33" ht="40.200000000000003" x14ac:dyDescent="0.3">
      <c r="A54" s="26" t="s">
        <v>6377</v>
      </c>
      <c r="B54" s="26">
        <v>53</v>
      </c>
      <c r="C54" s="33">
        <v>0.05</v>
      </c>
      <c r="D54" s="1">
        <v>41</v>
      </c>
      <c r="E54" s="26">
        <v>1</v>
      </c>
      <c r="F54" s="7">
        <v>43048.381249999999</v>
      </c>
      <c r="G54" s="4"/>
      <c r="H54" s="1" t="str">
        <f t="shared" ref="H54:H77" si="7">CONCATENATE(LEFT(I54,3)," ",TEXT(C54,"0.00"),"m ",D54,"/",E54)</f>
        <v>SWC 0.05m 41/1</v>
      </c>
      <c r="I54" t="s">
        <v>6179</v>
      </c>
      <c r="J54" s="26" t="s">
        <v>6119</v>
      </c>
      <c r="K54" s="26" t="s">
        <v>5</v>
      </c>
      <c r="L54" s="26" t="str">
        <f t="shared" si="5"/>
        <v>Box41_Moist1 [%]</v>
      </c>
      <c r="N54" s="1" t="s">
        <v>6341</v>
      </c>
      <c r="O54" s="46" t="s">
        <v>4421</v>
      </c>
      <c r="P54" s="46"/>
      <c r="Q54" t="s">
        <v>4424</v>
      </c>
      <c r="R54" s="1" t="s">
        <v>4543</v>
      </c>
      <c r="S54" s="1" t="s">
        <v>5221</v>
      </c>
      <c r="U54" s="1" t="str">
        <f t="shared" ref="U54:U101" si="8">CONCATENATE("_",D54,"_",E54)</f>
        <v>_41_1</v>
      </c>
      <c r="V54" s="26">
        <v>5</v>
      </c>
      <c r="W54" s="26">
        <v>60</v>
      </c>
      <c r="X54" s="1" t="s">
        <v>6125</v>
      </c>
      <c r="Y54" s="18" t="s">
        <v>6126</v>
      </c>
      <c r="Z54" s="18" t="str">
        <f t="shared" si="6"/>
        <v>ICOS-CP1</v>
      </c>
      <c r="AA54" s="63">
        <v>652242.08078099997</v>
      </c>
      <c r="AB54" s="63">
        <v>5773033.0369499996</v>
      </c>
      <c r="AC54" s="26" t="s">
        <v>3316</v>
      </c>
      <c r="AD54" s="64" t="s">
        <v>3262</v>
      </c>
      <c r="AE54" s="64" t="s">
        <v>3263</v>
      </c>
      <c r="AF54" s="64" t="s">
        <v>3258</v>
      </c>
      <c r="AG54" s="64" t="s">
        <v>5614</v>
      </c>
    </row>
    <row r="55" spans="1:33" ht="40.200000000000003" x14ac:dyDescent="0.3">
      <c r="A55" s="26" t="s">
        <v>6378</v>
      </c>
      <c r="B55" s="26">
        <v>54</v>
      </c>
      <c r="C55" s="33">
        <v>0.15</v>
      </c>
      <c r="D55" s="1">
        <v>41</v>
      </c>
      <c r="E55" s="26">
        <v>2</v>
      </c>
      <c r="F55" s="7">
        <v>43048.381249999999</v>
      </c>
      <c r="G55" s="4"/>
      <c r="H55" s="1" t="str">
        <f t="shared" si="7"/>
        <v>SWC 0.15m 41/2</v>
      </c>
      <c r="I55" t="s">
        <v>6236</v>
      </c>
      <c r="J55" s="26" t="s">
        <v>6120</v>
      </c>
      <c r="K55" s="26" t="s">
        <v>5</v>
      </c>
      <c r="L55" s="26" t="str">
        <f t="shared" si="5"/>
        <v>Box41_Moist2 [%]</v>
      </c>
      <c r="N55" s="1" t="s">
        <v>6341</v>
      </c>
      <c r="O55" s="46" t="s">
        <v>4421</v>
      </c>
      <c r="P55" s="46"/>
      <c r="Q55" t="s">
        <v>4424</v>
      </c>
      <c r="R55" s="1" t="s">
        <v>4543</v>
      </c>
      <c r="S55" s="1" t="s">
        <v>5221</v>
      </c>
      <c r="U55" s="1" t="str">
        <f t="shared" si="8"/>
        <v>_41_2</v>
      </c>
      <c r="V55" s="26">
        <v>5</v>
      </c>
      <c r="W55" s="26">
        <v>60</v>
      </c>
      <c r="X55" s="1" t="s">
        <v>6125</v>
      </c>
      <c r="Y55" s="18" t="s">
        <v>6126</v>
      </c>
      <c r="Z55" s="18" t="str">
        <f t="shared" si="6"/>
        <v>ICOS-CP1</v>
      </c>
      <c r="AA55" s="63">
        <v>652242.08078099997</v>
      </c>
      <c r="AB55" s="63">
        <v>5773033.0369499996</v>
      </c>
      <c r="AC55" s="26" t="s">
        <v>3316</v>
      </c>
      <c r="AD55" s="64" t="s">
        <v>3262</v>
      </c>
      <c r="AE55" s="64" t="s">
        <v>3263</v>
      </c>
      <c r="AF55" s="64" t="s">
        <v>3258</v>
      </c>
      <c r="AG55" s="64" t="s">
        <v>5614</v>
      </c>
    </row>
    <row r="56" spans="1:33" ht="40.200000000000003" x14ac:dyDescent="0.3">
      <c r="A56" s="26" t="s">
        <v>6379</v>
      </c>
      <c r="B56" s="26">
        <v>55</v>
      </c>
      <c r="C56" s="33">
        <v>0.25</v>
      </c>
      <c r="D56" s="1">
        <v>41</v>
      </c>
      <c r="E56" s="26">
        <v>3</v>
      </c>
      <c r="F56" s="7">
        <v>43048.381249999999</v>
      </c>
      <c r="G56" s="4"/>
      <c r="H56" s="1" t="str">
        <f t="shared" si="7"/>
        <v>SWC 0.25m 41/3</v>
      </c>
      <c r="I56" t="s">
        <v>6237</v>
      </c>
      <c r="J56" s="26" t="s">
        <v>6121</v>
      </c>
      <c r="K56" s="26" t="s">
        <v>5</v>
      </c>
      <c r="L56" s="26" t="str">
        <f t="shared" si="5"/>
        <v>Box41_Moist3 [%]</v>
      </c>
      <c r="N56" s="1" t="s">
        <v>6341</v>
      </c>
      <c r="O56" s="46" t="s">
        <v>4421</v>
      </c>
      <c r="P56" s="46"/>
      <c r="Q56" t="s">
        <v>4424</v>
      </c>
      <c r="R56" s="1" t="s">
        <v>4543</v>
      </c>
      <c r="S56" s="1" t="s">
        <v>5221</v>
      </c>
      <c r="U56" s="1" t="str">
        <f t="shared" si="8"/>
        <v>_41_3</v>
      </c>
      <c r="V56" s="26">
        <v>5</v>
      </c>
      <c r="W56" s="26">
        <v>60</v>
      </c>
      <c r="X56" s="1" t="s">
        <v>6125</v>
      </c>
      <c r="Y56" s="18" t="s">
        <v>6126</v>
      </c>
      <c r="Z56" s="18" t="str">
        <f t="shared" si="6"/>
        <v>ICOS-CP1</v>
      </c>
      <c r="AA56" s="63">
        <v>652242.08078099997</v>
      </c>
      <c r="AB56" s="63">
        <v>5773033.0369499996</v>
      </c>
      <c r="AC56" s="26" t="s">
        <v>3316</v>
      </c>
      <c r="AD56" s="64" t="s">
        <v>3262</v>
      </c>
      <c r="AE56" s="64" t="s">
        <v>3263</v>
      </c>
      <c r="AF56" s="64" t="s">
        <v>3258</v>
      </c>
      <c r="AG56" s="64" t="s">
        <v>5614</v>
      </c>
    </row>
    <row r="57" spans="1:33" ht="40.200000000000003" x14ac:dyDescent="0.3">
      <c r="A57" s="67" t="s">
        <v>6380</v>
      </c>
      <c r="B57" s="26">
        <v>56</v>
      </c>
      <c r="C57" s="33">
        <v>0.35</v>
      </c>
      <c r="D57" s="1">
        <v>41</v>
      </c>
      <c r="E57" s="26">
        <v>4</v>
      </c>
      <c r="F57" s="7">
        <v>43048.381249999999</v>
      </c>
      <c r="G57" s="4"/>
      <c r="H57" s="1" t="str">
        <f t="shared" si="7"/>
        <v>SWC 0.35m 41/4</v>
      </c>
      <c r="I57" t="s">
        <v>6238</v>
      </c>
      <c r="J57" s="26" t="s">
        <v>6122</v>
      </c>
      <c r="K57" s="26" t="s">
        <v>5</v>
      </c>
      <c r="L57" s="26" t="str">
        <f t="shared" si="5"/>
        <v>Box41_Moist4 [%]</v>
      </c>
      <c r="N57" s="1" t="s">
        <v>6341</v>
      </c>
      <c r="O57" s="46" t="s">
        <v>4421</v>
      </c>
      <c r="P57" s="46"/>
      <c r="Q57" t="s">
        <v>4424</v>
      </c>
      <c r="R57" s="1" t="s">
        <v>4543</v>
      </c>
      <c r="S57" s="1" t="s">
        <v>5221</v>
      </c>
      <c r="U57" s="1" t="str">
        <f t="shared" si="8"/>
        <v>_41_4</v>
      </c>
      <c r="V57" s="26">
        <v>5</v>
      </c>
      <c r="W57" s="26">
        <v>60</v>
      </c>
      <c r="X57" s="1" t="s">
        <v>6125</v>
      </c>
      <c r="Y57" s="18" t="s">
        <v>6126</v>
      </c>
      <c r="Z57" s="18" t="str">
        <f t="shared" si="6"/>
        <v>ICOS-CP1</v>
      </c>
      <c r="AA57" s="63">
        <v>652242.08078099997</v>
      </c>
      <c r="AB57" s="63">
        <v>5773033.0369499996</v>
      </c>
      <c r="AC57" s="26" t="s">
        <v>3316</v>
      </c>
      <c r="AD57" s="64" t="s">
        <v>3262</v>
      </c>
      <c r="AE57" s="64" t="s">
        <v>3263</v>
      </c>
      <c r="AF57" s="64" t="s">
        <v>3258</v>
      </c>
      <c r="AG57" s="64" t="s">
        <v>5614</v>
      </c>
    </row>
    <row r="58" spans="1:33" ht="40.200000000000003" x14ac:dyDescent="0.3">
      <c r="A58" s="67" t="s">
        <v>6381</v>
      </c>
      <c r="B58" s="26">
        <v>57</v>
      </c>
      <c r="C58" s="33">
        <v>0.5</v>
      </c>
      <c r="D58" s="1">
        <v>41</v>
      </c>
      <c r="E58" s="26">
        <v>5</v>
      </c>
      <c r="F58" s="7">
        <v>43048.381249999999</v>
      </c>
      <c r="G58" s="4"/>
      <c r="H58" s="1" t="str">
        <f t="shared" si="7"/>
        <v>SWC 0.50m 41/5</v>
      </c>
      <c r="I58" t="s">
        <v>6239</v>
      </c>
      <c r="J58" s="26" t="s">
        <v>6123</v>
      </c>
      <c r="K58" s="26" t="s">
        <v>5</v>
      </c>
      <c r="L58" s="26" t="str">
        <f t="shared" si="5"/>
        <v>Box41_Moist5 [%]</v>
      </c>
      <c r="N58" s="1" t="s">
        <v>6341</v>
      </c>
      <c r="O58" s="46" t="s">
        <v>4421</v>
      </c>
      <c r="P58" s="46"/>
      <c r="Q58" t="s">
        <v>4424</v>
      </c>
      <c r="R58" s="1" t="s">
        <v>4543</v>
      </c>
      <c r="S58" s="1" t="s">
        <v>5221</v>
      </c>
      <c r="U58" s="1" t="str">
        <f t="shared" si="8"/>
        <v>_41_5</v>
      </c>
      <c r="V58" s="26">
        <v>5</v>
      </c>
      <c r="W58" s="26">
        <v>60</v>
      </c>
      <c r="X58" s="1" t="s">
        <v>6125</v>
      </c>
      <c r="Y58" s="18" t="s">
        <v>6126</v>
      </c>
      <c r="Z58" s="18" t="str">
        <f t="shared" si="6"/>
        <v>ICOS-CP1</v>
      </c>
      <c r="AA58" s="63">
        <v>652242.08078099997</v>
      </c>
      <c r="AB58" s="63">
        <v>5773033.0369499996</v>
      </c>
      <c r="AC58" s="26" t="s">
        <v>3316</v>
      </c>
      <c r="AD58" s="64" t="s">
        <v>3262</v>
      </c>
      <c r="AE58" s="64" t="s">
        <v>3263</v>
      </c>
      <c r="AF58" s="64" t="s">
        <v>3258</v>
      </c>
      <c r="AG58" s="64" t="s">
        <v>5614</v>
      </c>
    </row>
    <row r="59" spans="1:33" ht="40.799999999999997" thickBot="1" x14ac:dyDescent="0.35">
      <c r="A59" s="67" t="s">
        <v>6382</v>
      </c>
      <c r="B59" s="26">
        <v>58</v>
      </c>
      <c r="C59" s="94">
        <v>0.7</v>
      </c>
      <c r="D59" s="1">
        <v>41</v>
      </c>
      <c r="E59" s="26">
        <v>6</v>
      </c>
      <c r="F59" s="7">
        <v>43048.381249999999</v>
      </c>
      <c r="G59" s="4"/>
      <c r="H59" s="1" t="str">
        <f t="shared" si="7"/>
        <v>SWC 0.70m 41/6</v>
      </c>
      <c r="I59" t="s">
        <v>6240</v>
      </c>
      <c r="J59" s="26" t="s">
        <v>6124</v>
      </c>
      <c r="K59" s="67" t="s">
        <v>5</v>
      </c>
      <c r="L59" s="26" t="str">
        <f t="shared" si="5"/>
        <v>Box41_Moist6 [%]</v>
      </c>
      <c r="N59" s="1" t="s">
        <v>6341</v>
      </c>
      <c r="O59" s="46" t="s">
        <v>4421</v>
      </c>
      <c r="P59" s="46"/>
      <c r="Q59" t="s">
        <v>4424</v>
      </c>
      <c r="R59" s="1" t="s">
        <v>4543</v>
      </c>
      <c r="S59" s="1" t="s">
        <v>5221</v>
      </c>
      <c r="U59" s="1" t="str">
        <f t="shared" si="8"/>
        <v>_41_6</v>
      </c>
      <c r="V59" s="26">
        <v>5</v>
      </c>
      <c r="W59" s="26">
        <v>60</v>
      </c>
      <c r="X59" s="1" t="s">
        <v>6125</v>
      </c>
      <c r="Y59" s="18" t="s">
        <v>6126</v>
      </c>
      <c r="Z59" s="18" t="str">
        <f t="shared" si="6"/>
        <v>ICOS-CP1</v>
      </c>
      <c r="AA59" s="63">
        <v>652242.08078099997</v>
      </c>
      <c r="AB59" s="63">
        <v>5773033.0369499996</v>
      </c>
      <c r="AC59" s="26" t="s">
        <v>3316</v>
      </c>
      <c r="AD59" s="64" t="s">
        <v>3262</v>
      </c>
      <c r="AE59" s="64" t="s">
        <v>3263</v>
      </c>
      <c r="AF59" s="64" t="s">
        <v>3258</v>
      </c>
      <c r="AG59" s="64" t="s">
        <v>5614</v>
      </c>
    </row>
    <row r="60" spans="1:33" ht="40.200000000000003" x14ac:dyDescent="0.3">
      <c r="A60" s="26" t="s">
        <v>6388</v>
      </c>
      <c r="B60" s="26">
        <v>59</v>
      </c>
      <c r="C60" s="33">
        <v>0.05</v>
      </c>
      <c r="D60" s="1">
        <v>42</v>
      </c>
      <c r="E60" s="26">
        <v>1</v>
      </c>
      <c r="F60" s="7">
        <v>43048.379861111112</v>
      </c>
      <c r="G60" s="4"/>
      <c r="H60" s="1" t="str">
        <f t="shared" si="7"/>
        <v>SWC 0.05m 42/1</v>
      </c>
      <c r="I60" t="s">
        <v>6241</v>
      </c>
      <c r="J60" s="26" t="s">
        <v>6127</v>
      </c>
      <c r="K60" s="26" t="s">
        <v>5</v>
      </c>
      <c r="L60" s="26" t="str">
        <f t="shared" si="5"/>
        <v>Box42_Moist1 [%]</v>
      </c>
      <c r="N60" s="1" t="s">
        <v>6415</v>
      </c>
      <c r="O60" s="46" t="s">
        <v>4421</v>
      </c>
      <c r="P60" s="46"/>
      <c r="Q60" t="s">
        <v>4424</v>
      </c>
      <c r="R60" s="1" t="s">
        <v>4543</v>
      </c>
      <c r="S60" s="1" t="s">
        <v>5221</v>
      </c>
      <c r="U60" s="1" t="str">
        <f t="shared" si="8"/>
        <v>_42_1</v>
      </c>
      <c r="V60" s="26">
        <v>5</v>
      </c>
      <c r="W60" s="26">
        <v>60</v>
      </c>
      <c r="X60" s="1" t="s">
        <v>6133</v>
      </c>
      <c r="Y60" s="18" t="s">
        <v>6126</v>
      </c>
      <c r="Z60" s="18" t="str">
        <f t="shared" si="6"/>
        <v>ICOS-CP2</v>
      </c>
      <c r="AA60" s="63">
        <v>652292.36917600001</v>
      </c>
      <c r="AB60" s="63">
        <v>5772990.38552</v>
      </c>
      <c r="AC60" s="26" t="s">
        <v>3316</v>
      </c>
      <c r="AD60" s="64" t="s">
        <v>3262</v>
      </c>
      <c r="AE60" s="64" t="s">
        <v>3263</v>
      </c>
      <c r="AF60" s="64" t="s">
        <v>3258</v>
      </c>
      <c r="AG60" s="64" t="s">
        <v>5614</v>
      </c>
    </row>
    <row r="61" spans="1:33" ht="40.200000000000003" x14ac:dyDescent="0.3">
      <c r="A61" s="26" t="s">
        <v>6389</v>
      </c>
      <c r="B61" s="26">
        <v>60</v>
      </c>
      <c r="C61" s="33">
        <v>0.1</v>
      </c>
      <c r="D61" s="1">
        <v>42</v>
      </c>
      <c r="E61" s="26">
        <v>2</v>
      </c>
      <c r="F61" s="7">
        <v>43048.379861111112</v>
      </c>
      <c r="G61" s="4"/>
      <c r="H61" s="1" t="str">
        <f t="shared" si="7"/>
        <v>SWC 0.10m 42/2</v>
      </c>
      <c r="I61" t="s">
        <v>6242</v>
      </c>
      <c r="J61" s="26" t="s">
        <v>6128</v>
      </c>
      <c r="K61" s="26" t="s">
        <v>5</v>
      </c>
      <c r="L61" s="26" t="str">
        <f t="shared" si="5"/>
        <v>Box42_Moist2 [%]</v>
      </c>
      <c r="N61" s="1" t="s">
        <v>6415</v>
      </c>
      <c r="O61" s="46" t="s">
        <v>4421</v>
      </c>
      <c r="P61" s="46"/>
      <c r="Q61" t="s">
        <v>4424</v>
      </c>
      <c r="R61" s="1" t="s">
        <v>4543</v>
      </c>
      <c r="S61" s="1" t="s">
        <v>5221</v>
      </c>
      <c r="U61" s="1" t="str">
        <f t="shared" si="8"/>
        <v>_42_2</v>
      </c>
      <c r="V61" s="26">
        <v>5</v>
      </c>
      <c r="W61" s="26">
        <v>60</v>
      </c>
      <c r="X61" s="1" t="s">
        <v>6133</v>
      </c>
      <c r="Y61" s="18" t="s">
        <v>6126</v>
      </c>
      <c r="Z61" s="18" t="str">
        <f t="shared" si="6"/>
        <v>ICOS-CP2</v>
      </c>
      <c r="AA61" s="63">
        <v>652292.36917600001</v>
      </c>
      <c r="AB61" s="63">
        <v>5772990.38552</v>
      </c>
      <c r="AC61" s="26" t="s">
        <v>3316</v>
      </c>
      <c r="AD61" s="64" t="s">
        <v>3262</v>
      </c>
      <c r="AE61" s="64" t="s">
        <v>3263</v>
      </c>
      <c r="AF61" s="64" t="s">
        <v>3258</v>
      </c>
      <c r="AG61" s="64" t="s">
        <v>5614</v>
      </c>
    </row>
    <row r="62" spans="1:33" ht="40.200000000000003" x14ac:dyDescent="0.3">
      <c r="A62" s="26" t="s">
        <v>6390</v>
      </c>
      <c r="B62" s="26">
        <v>61</v>
      </c>
      <c r="C62" s="33">
        <v>0.2</v>
      </c>
      <c r="D62" s="1">
        <v>42</v>
      </c>
      <c r="E62" s="26">
        <v>3</v>
      </c>
      <c r="F62" s="7">
        <v>43048.379861111112</v>
      </c>
      <c r="G62" s="4"/>
      <c r="H62" s="1" t="str">
        <f t="shared" si="7"/>
        <v>SWC 0.20m 42/3</v>
      </c>
      <c r="I62" t="s">
        <v>6243</v>
      </c>
      <c r="J62" s="26" t="s">
        <v>6129</v>
      </c>
      <c r="K62" s="26" t="s">
        <v>5</v>
      </c>
      <c r="L62" s="26" t="str">
        <f t="shared" si="5"/>
        <v>Box42_Moist3 [%]</v>
      </c>
      <c r="N62" s="1" t="s">
        <v>6415</v>
      </c>
      <c r="O62" s="46" t="s">
        <v>4421</v>
      </c>
      <c r="P62" s="46"/>
      <c r="Q62" t="s">
        <v>4424</v>
      </c>
      <c r="R62" s="1" t="s">
        <v>4543</v>
      </c>
      <c r="S62" s="1" t="s">
        <v>5221</v>
      </c>
      <c r="U62" s="1" t="str">
        <f t="shared" si="8"/>
        <v>_42_3</v>
      </c>
      <c r="V62" s="26">
        <v>5</v>
      </c>
      <c r="W62" s="26">
        <v>60</v>
      </c>
      <c r="X62" s="1" t="s">
        <v>6133</v>
      </c>
      <c r="Y62" s="18" t="s">
        <v>6126</v>
      </c>
      <c r="Z62" s="18" t="str">
        <f t="shared" si="6"/>
        <v>ICOS-CP2</v>
      </c>
      <c r="AA62" s="63">
        <v>652292.36917600001</v>
      </c>
      <c r="AB62" s="63">
        <v>5772990.38552</v>
      </c>
      <c r="AC62" s="26" t="s">
        <v>3316</v>
      </c>
      <c r="AD62" s="64" t="s">
        <v>3262</v>
      </c>
      <c r="AE62" s="64" t="s">
        <v>3263</v>
      </c>
      <c r="AF62" s="64" t="s">
        <v>3258</v>
      </c>
      <c r="AG62" s="64" t="s">
        <v>5614</v>
      </c>
    </row>
    <row r="63" spans="1:33" ht="40.200000000000003" x14ac:dyDescent="0.3">
      <c r="A63" s="67" t="s">
        <v>6391</v>
      </c>
      <c r="B63" s="26">
        <v>62</v>
      </c>
      <c r="C63" s="33">
        <v>0.3</v>
      </c>
      <c r="D63" s="1">
        <v>42</v>
      </c>
      <c r="E63" s="26">
        <v>4</v>
      </c>
      <c r="F63" s="7">
        <v>43048.379861111112</v>
      </c>
      <c r="G63" s="4"/>
      <c r="H63" s="1" t="str">
        <f t="shared" si="7"/>
        <v>SWC 0.30m 42/4</v>
      </c>
      <c r="I63" t="s">
        <v>6244</v>
      </c>
      <c r="J63" s="26" t="s">
        <v>6130</v>
      </c>
      <c r="K63" s="26" t="s">
        <v>5</v>
      </c>
      <c r="L63" s="26" t="str">
        <f t="shared" si="5"/>
        <v>Box42_Moist4 [%]</v>
      </c>
      <c r="N63" s="1" t="s">
        <v>6415</v>
      </c>
      <c r="O63" s="46" t="s">
        <v>4421</v>
      </c>
      <c r="P63" s="46"/>
      <c r="Q63" t="s">
        <v>4424</v>
      </c>
      <c r="R63" s="1" t="s">
        <v>4543</v>
      </c>
      <c r="S63" s="1" t="s">
        <v>5221</v>
      </c>
      <c r="U63" s="1" t="str">
        <f t="shared" si="8"/>
        <v>_42_4</v>
      </c>
      <c r="V63" s="26">
        <v>5</v>
      </c>
      <c r="W63" s="26">
        <v>60</v>
      </c>
      <c r="X63" s="1" t="s">
        <v>6133</v>
      </c>
      <c r="Y63" s="18" t="s">
        <v>6126</v>
      </c>
      <c r="Z63" s="18" t="str">
        <f t="shared" si="6"/>
        <v>ICOS-CP2</v>
      </c>
      <c r="AA63" s="63">
        <v>652292.36917600001</v>
      </c>
      <c r="AB63" s="63">
        <v>5772990.38552</v>
      </c>
      <c r="AC63" s="26" t="s">
        <v>3316</v>
      </c>
      <c r="AD63" s="64" t="s">
        <v>3262</v>
      </c>
      <c r="AE63" s="64" t="s">
        <v>3263</v>
      </c>
      <c r="AF63" s="64" t="s">
        <v>3258</v>
      </c>
      <c r="AG63" s="64" t="s">
        <v>5614</v>
      </c>
    </row>
    <row r="64" spans="1:33" ht="40.200000000000003" x14ac:dyDescent="0.3">
      <c r="A64" s="67" t="s">
        <v>6392</v>
      </c>
      <c r="B64" s="26">
        <v>63</v>
      </c>
      <c r="C64" s="33">
        <v>0.5</v>
      </c>
      <c r="D64" s="1">
        <v>42</v>
      </c>
      <c r="E64" s="26">
        <v>5</v>
      </c>
      <c r="F64" s="7">
        <v>43048.379861111112</v>
      </c>
      <c r="G64" s="4"/>
      <c r="H64" s="1" t="str">
        <f t="shared" si="7"/>
        <v>SWC 0.50m 42/5</v>
      </c>
      <c r="I64" t="s">
        <v>6245</v>
      </c>
      <c r="J64" s="26" t="s">
        <v>6131</v>
      </c>
      <c r="K64" s="67" t="s">
        <v>5</v>
      </c>
      <c r="L64" s="26" t="str">
        <f t="shared" si="5"/>
        <v>Box42_Moist5 [%]</v>
      </c>
      <c r="N64" s="1" t="s">
        <v>6415</v>
      </c>
      <c r="O64" s="46" t="s">
        <v>4421</v>
      </c>
      <c r="P64" s="46"/>
      <c r="Q64" t="s">
        <v>4424</v>
      </c>
      <c r="R64" s="1" t="s">
        <v>4543</v>
      </c>
      <c r="S64" s="1" t="s">
        <v>5221</v>
      </c>
      <c r="U64" s="1" t="str">
        <f t="shared" si="8"/>
        <v>_42_5</v>
      </c>
      <c r="V64" s="26">
        <v>5</v>
      </c>
      <c r="W64" s="26">
        <v>60</v>
      </c>
      <c r="X64" s="1" t="s">
        <v>6133</v>
      </c>
      <c r="Y64" s="18" t="s">
        <v>6126</v>
      </c>
      <c r="Z64" s="18" t="str">
        <f t="shared" si="6"/>
        <v>ICOS-CP2</v>
      </c>
      <c r="AA64" s="63">
        <v>652292.36917600001</v>
      </c>
      <c r="AB64" s="63">
        <v>5772990.38552</v>
      </c>
      <c r="AC64" s="26" t="s">
        <v>3316</v>
      </c>
      <c r="AD64" s="64" t="s">
        <v>3262</v>
      </c>
      <c r="AE64" s="64" t="s">
        <v>3263</v>
      </c>
      <c r="AF64" s="64" t="s">
        <v>3258</v>
      </c>
      <c r="AG64" s="64" t="s">
        <v>5614</v>
      </c>
    </row>
    <row r="65" spans="1:33" ht="40.799999999999997" thickBot="1" x14ac:dyDescent="0.35">
      <c r="A65" s="67" t="s">
        <v>6393</v>
      </c>
      <c r="B65" s="26">
        <v>64</v>
      </c>
      <c r="C65" s="94">
        <v>0.7</v>
      </c>
      <c r="D65" s="1">
        <v>42</v>
      </c>
      <c r="E65" s="26">
        <v>6</v>
      </c>
      <c r="F65" s="7">
        <v>43048.379861111112</v>
      </c>
      <c r="G65" s="4"/>
      <c r="H65" s="1" t="str">
        <f t="shared" si="7"/>
        <v>SWC 0.70m 42/6</v>
      </c>
      <c r="I65" t="s">
        <v>6246</v>
      </c>
      <c r="J65" s="26" t="s">
        <v>6132</v>
      </c>
      <c r="K65" s="67" t="s">
        <v>5</v>
      </c>
      <c r="L65" s="26" t="str">
        <f t="shared" si="5"/>
        <v>Box42_Moist6 [%]</v>
      </c>
      <c r="N65" s="1" t="s">
        <v>6415</v>
      </c>
      <c r="O65" s="46" t="s">
        <v>4421</v>
      </c>
      <c r="P65" s="46"/>
      <c r="Q65" t="s">
        <v>4424</v>
      </c>
      <c r="R65" s="1" t="s">
        <v>4543</v>
      </c>
      <c r="S65" s="1" t="s">
        <v>5221</v>
      </c>
      <c r="U65" s="1" t="str">
        <f t="shared" si="8"/>
        <v>_42_6</v>
      </c>
      <c r="V65" s="26">
        <v>5</v>
      </c>
      <c r="W65" s="26">
        <v>60</v>
      </c>
      <c r="X65" s="1" t="s">
        <v>6133</v>
      </c>
      <c r="Y65" s="18" t="s">
        <v>6126</v>
      </c>
      <c r="Z65" s="18" t="str">
        <f t="shared" si="6"/>
        <v>ICOS-CP2</v>
      </c>
      <c r="AA65" s="63">
        <v>652292.36917600001</v>
      </c>
      <c r="AB65" s="63">
        <v>5772990.38552</v>
      </c>
      <c r="AC65" s="26" t="s">
        <v>3316</v>
      </c>
      <c r="AD65" s="64" t="s">
        <v>3262</v>
      </c>
      <c r="AE65" s="64" t="s">
        <v>3263</v>
      </c>
      <c r="AF65" s="64" t="s">
        <v>3258</v>
      </c>
      <c r="AG65" s="64" t="s">
        <v>5614</v>
      </c>
    </row>
    <row r="66" spans="1:33" ht="40.200000000000003" x14ac:dyDescent="0.3">
      <c r="A66" s="26" t="s">
        <v>6399</v>
      </c>
      <c r="B66" s="26">
        <v>65</v>
      </c>
      <c r="C66" s="33">
        <v>0.05</v>
      </c>
      <c r="D66" s="1">
        <v>43</v>
      </c>
      <c r="E66" s="26">
        <v>1</v>
      </c>
      <c r="F66" s="7">
        <v>43082.48541666667</v>
      </c>
      <c r="G66" s="4"/>
      <c r="H66" s="1" t="str">
        <f t="shared" si="7"/>
        <v>SWC 0.05m 43/1</v>
      </c>
      <c r="I66" t="s">
        <v>6247</v>
      </c>
      <c r="J66" s="26" t="s">
        <v>6134</v>
      </c>
      <c r="K66" s="26" t="s">
        <v>5</v>
      </c>
      <c r="L66" s="26" t="str">
        <f t="shared" ref="L66:L97" si="9">CONCATENATE(J66," [",K66,"]")</f>
        <v>Box43_Moist1 [%]</v>
      </c>
      <c r="N66" s="1" t="s">
        <v>6416</v>
      </c>
      <c r="O66" s="46" t="s">
        <v>4421</v>
      </c>
      <c r="P66" s="46"/>
      <c r="Q66" t="s">
        <v>4424</v>
      </c>
      <c r="R66" s="1" t="s">
        <v>4543</v>
      </c>
      <c r="S66" s="1" t="s">
        <v>5221</v>
      </c>
      <c r="U66" s="1" t="str">
        <f t="shared" si="8"/>
        <v>_43_1</v>
      </c>
      <c r="V66" s="26">
        <v>5</v>
      </c>
      <c r="W66" s="26">
        <v>60</v>
      </c>
      <c r="X66" s="1" t="s">
        <v>6140</v>
      </c>
      <c r="Y66" s="18" t="s">
        <v>6126</v>
      </c>
      <c r="Z66" s="18" t="str">
        <f t="shared" ref="Z66:Z97" si="10">CONCATENATE(Y66,"-",X66)</f>
        <v>ICOS-CP3</v>
      </c>
      <c r="AA66" s="96">
        <v>652232.63</v>
      </c>
      <c r="AB66" s="96">
        <v>5772975.9500000002</v>
      </c>
      <c r="AC66" s="26" t="s">
        <v>3316</v>
      </c>
      <c r="AD66" s="64" t="s">
        <v>3262</v>
      </c>
      <c r="AE66" s="64" t="s">
        <v>3263</v>
      </c>
      <c r="AF66" s="64" t="s">
        <v>3258</v>
      </c>
      <c r="AG66" s="64" t="s">
        <v>5614</v>
      </c>
    </row>
    <row r="67" spans="1:33" ht="40.200000000000003" x14ac:dyDescent="0.3">
      <c r="A67" s="26" t="s">
        <v>6400</v>
      </c>
      <c r="B67" s="26">
        <v>66</v>
      </c>
      <c r="C67" s="33">
        <v>0.1</v>
      </c>
      <c r="D67" s="1">
        <v>43</v>
      </c>
      <c r="E67" s="26">
        <v>2</v>
      </c>
      <c r="F67" s="7">
        <v>43082.48541666667</v>
      </c>
      <c r="G67" s="4"/>
      <c r="H67" s="1" t="str">
        <f t="shared" si="7"/>
        <v>SWC 0.10m 43/2</v>
      </c>
      <c r="I67" t="s">
        <v>6248</v>
      </c>
      <c r="J67" s="26" t="s">
        <v>6135</v>
      </c>
      <c r="K67" s="26" t="s">
        <v>5</v>
      </c>
      <c r="L67" s="26" t="str">
        <f t="shared" si="9"/>
        <v>Box43_Moist2 [%]</v>
      </c>
      <c r="N67" s="1" t="s">
        <v>6416</v>
      </c>
      <c r="O67" s="46" t="s">
        <v>4421</v>
      </c>
      <c r="P67" s="46"/>
      <c r="Q67" t="s">
        <v>4424</v>
      </c>
      <c r="R67" s="1" t="s">
        <v>4543</v>
      </c>
      <c r="S67" s="1" t="s">
        <v>5221</v>
      </c>
      <c r="U67" s="1" t="str">
        <f t="shared" si="8"/>
        <v>_43_2</v>
      </c>
      <c r="V67" s="26">
        <v>5</v>
      </c>
      <c r="W67" s="26">
        <v>60</v>
      </c>
      <c r="X67" s="1" t="s">
        <v>6140</v>
      </c>
      <c r="Y67" s="18" t="s">
        <v>6126</v>
      </c>
      <c r="Z67" s="18" t="str">
        <f t="shared" si="10"/>
        <v>ICOS-CP3</v>
      </c>
      <c r="AA67" s="96">
        <v>652232.63</v>
      </c>
      <c r="AB67" s="96">
        <v>5772975.9500000002</v>
      </c>
      <c r="AC67" s="26" t="s">
        <v>3316</v>
      </c>
      <c r="AD67" s="64" t="s">
        <v>3262</v>
      </c>
      <c r="AE67" s="64" t="s">
        <v>3263</v>
      </c>
      <c r="AF67" s="64" t="s">
        <v>3258</v>
      </c>
      <c r="AG67" s="64" t="s">
        <v>5614</v>
      </c>
    </row>
    <row r="68" spans="1:33" ht="40.200000000000003" x14ac:dyDescent="0.3">
      <c r="A68" s="26" t="s">
        <v>6401</v>
      </c>
      <c r="B68" s="26">
        <v>67</v>
      </c>
      <c r="C68" s="33">
        <v>0.2</v>
      </c>
      <c r="D68" s="1">
        <v>43</v>
      </c>
      <c r="E68" s="26">
        <v>3</v>
      </c>
      <c r="F68" s="7">
        <v>43082.48541666667</v>
      </c>
      <c r="G68" s="4"/>
      <c r="H68" s="1" t="str">
        <f t="shared" si="7"/>
        <v>SWC 0.20m 43/3</v>
      </c>
      <c r="I68" t="s">
        <v>6249</v>
      </c>
      <c r="J68" s="26" t="s">
        <v>6136</v>
      </c>
      <c r="K68" s="26" t="s">
        <v>5</v>
      </c>
      <c r="L68" s="26" t="str">
        <f t="shared" si="9"/>
        <v>Box43_Moist3 [%]</v>
      </c>
      <c r="N68" s="1" t="s">
        <v>6416</v>
      </c>
      <c r="O68" s="46" t="s">
        <v>4421</v>
      </c>
      <c r="P68" s="46"/>
      <c r="Q68" t="s">
        <v>4424</v>
      </c>
      <c r="R68" s="1" t="s">
        <v>4543</v>
      </c>
      <c r="S68" s="1" t="s">
        <v>5221</v>
      </c>
      <c r="U68" s="1" t="str">
        <f t="shared" si="8"/>
        <v>_43_3</v>
      </c>
      <c r="V68" s="26">
        <v>5</v>
      </c>
      <c r="W68" s="26">
        <v>60</v>
      </c>
      <c r="X68" s="1" t="s">
        <v>6140</v>
      </c>
      <c r="Y68" s="18" t="s">
        <v>6126</v>
      </c>
      <c r="Z68" s="18" t="str">
        <f t="shared" si="10"/>
        <v>ICOS-CP3</v>
      </c>
      <c r="AA68" s="96">
        <v>652232.63</v>
      </c>
      <c r="AB68" s="96">
        <v>5772975.9500000002</v>
      </c>
      <c r="AC68" s="26" t="s">
        <v>3316</v>
      </c>
      <c r="AD68" s="64" t="s">
        <v>3262</v>
      </c>
      <c r="AE68" s="64" t="s">
        <v>3263</v>
      </c>
      <c r="AF68" s="64" t="s">
        <v>3258</v>
      </c>
      <c r="AG68" s="64" t="s">
        <v>5614</v>
      </c>
    </row>
    <row r="69" spans="1:33" ht="40.200000000000003" x14ac:dyDescent="0.3">
      <c r="A69" s="67" t="s">
        <v>6402</v>
      </c>
      <c r="B69" s="26">
        <v>68</v>
      </c>
      <c r="C69" s="33">
        <v>0.3</v>
      </c>
      <c r="D69" s="1">
        <v>43</v>
      </c>
      <c r="E69" s="26">
        <v>4</v>
      </c>
      <c r="F69" s="7">
        <v>43082.48541666667</v>
      </c>
      <c r="G69" s="4"/>
      <c r="H69" s="1" t="str">
        <f t="shared" si="7"/>
        <v>SWC 0.30m 43/4</v>
      </c>
      <c r="I69" t="s">
        <v>6250</v>
      </c>
      <c r="J69" s="26" t="s">
        <v>6137</v>
      </c>
      <c r="K69" s="67" t="s">
        <v>5</v>
      </c>
      <c r="L69" s="26" t="str">
        <f t="shared" si="9"/>
        <v>Box43_Moist4 [%]</v>
      </c>
      <c r="N69" s="1" t="s">
        <v>6416</v>
      </c>
      <c r="O69" s="46" t="s">
        <v>4421</v>
      </c>
      <c r="P69" s="46"/>
      <c r="Q69" t="s">
        <v>4424</v>
      </c>
      <c r="R69" s="1" t="s">
        <v>4543</v>
      </c>
      <c r="S69" s="1" t="s">
        <v>5221</v>
      </c>
      <c r="U69" s="1" t="str">
        <f t="shared" si="8"/>
        <v>_43_4</v>
      </c>
      <c r="V69" s="26">
        <v>5</v>
      </c>
      <c r="W69" s="26">
        <v>60</v>
      </c>
      <c r="X69" s="1" t="s">
        <v>6140</v>
      </c>
      <c r="Y69" s="18" t="s">
        <v>6126</v>
      </c>
      <c r="Z69" s="18" t="str">
        <f t="shared" si="10"/>
        <v>ICOS-CP3</v>
      </c>
      <c r="AA69" s="96">
        <v>652232.63</v>
      </c>
      <c r="AB69" s="96">
        <v>5772975.9500000002</v>
      </c>
      <c r="AC69" s="26" t="s">
        <v>3316</v>
      </c>
      <c r="AD69" s="64" t="s">
        <v>3262</v>
      </c>
      <c r="AE69" s="64" t="s">
        <v>3263</v>
      </c>
      <c r="AF69" s="64" t="s">
        <v>3258</v>
      </c>
      <c r="AG69" s="64" t="s">
        <v>5614</v>
      </c>
    </row>
    <row r="70" spans="1:33" ht="40.200000000000003" x14ac:dyDescent="0.3">
      <c r="A70" s="67" t="s">
        <v>6403</v>
      </c>
      <c r="B70" s="26">
        <v>69</v>
      </c>
      <c r="C70" s="33">
        <v>0.4</v>
      </c>
      <c r="D70" s="1">
        <v>43</v>
      </c>
      <c r="E70" s="26">
        <v>5</v>
      </c>
      <c r="F70" s="7">
        <v>43082.48541666667</v>
      </c>
      <c r="G70" s="4"/>
      <c r="H70" s="1" t="str">
        <f t="shared" si="7"/>
        <v>SWC 0.40m 43/5</v>
      </c>
      <c r="I70" t="s">
        <v>6251</v>
      </c>
      <c r="J70" s="26" t="s">
        <v>6138</v>
      </c>
      <c r="K70" s="26" t="s">
        <v>5</v>
      </c>
      <c r="L70" s="26" t="str">
        <f t="shared" si="9"/>
        <v>Box43_Moist5 [%]</v>
      </c>
      <c r="N70" s="1" t="s">
        <v>6416</v>
      </c>
      <c r="O70" s="46" t="s">
        <v>4421</v>
      </c>
      <c r="P70" s="46"/>
      <c r="Q70" t="s">
        <v>4424</v>
      </c>
      <c r="R70" s="1" t="s">
        <v>4543</v>
      </c>
      <c r="S70" s="1" t="s">
        <v>5221</v>
      </c>
      <c r="U70" s="1" t="str">
        <f t="shared" si="8"/>
        <v>_43_5</v>
      </c>
      <c r="V70" s="26">
        <v>5</v>
      </c>
      <c r="W70" s="26">
        <v>60</v>
      </c>
      <c r="X70" s="1" t="s">
        <v>6140</v>
      </c>
      <c r="Y70" s="18" t="s">
        <v>6126</v>
      </c>
      <c r="Z70" s="18" t="str">
        <f t="shared" si="10"/>
        <v>ICOS-CP3</v>
      </c>
      <c r="AA70" s="96">
        <v>652232.63</v>
      </c>
      <c r="AB70" s="96">
        <v>5772975.9500000002</v>
      </c>
      <c r="AC70" s="26" t="s">
        <v>3316</v>
      </c>
      <c r="AD70" s="64" t="s">
        <v>3262</v>
      </c>
      <c r="AE70" s="64" t="s">
        <v>3263</v>
      </c>
      <c r="AF70" s="64" t="s">
        <v>3258</v>
      </c>
      <c r="AG70" s="64" t="s">
        <v>5614</v>
      </c>
    </row>
    <row r="71" spans="1:33" ht="40.799999999999997" thickBot="1" x14ac:dyDescent="0.35">
      <c r="A71" s="67" t="s">
        <v>6404</v>
      </c>
      <c r="B71" s="26">
        <v>70</v>
      </c>
      <c r="C71" s="94">
        <v>0.7</v>
      </c>
      <c r="D71" s="1">
        <v>43</v>
      </c>
      <c r="E71" s="26">
        <v>6</v>
      </c>
      <c r="F71" s="7">
        <v>43082.48541666667</v>
      </c>
      <c r="G71" s="4"/>
      <c r="H71" s="1" t="str">
        <f t="shared" si="7"/>
        <v>SWC 0.70m 43/6</v>
      </c>
      <c r="I71" t="s">
        <v>6252</v>
      </c>
      <c r="J71" s="26" t="s">
        <v>6139</v>
      </c>
      <c r="K71" s="26" t="s">
        <v>5</v>
      </c>
      <c r="L71" s="26" t="str">
        <f t="shared" si="9"/>
        <v>Box43_Moist6 [%]</v>
      </c>
      <c r="N71" s="1" t="s">
        <v>6416</v>
      </c>
      <c r="O71" s="46" t="s">
        <v>4421</v>
      </c>
      <c r="P71" s="46"/>
      <c r="Q71" t="s">
        <v>4424</v>
      </c>
      <c r="R71" s="1" t="s">
        <v>4543</v>
      </c>
      <c r="S71" s="1" t="s">
        <v>5221</v>
      </c>
      <c r="U71" s="1" t="str">
        <f t="shared" si="8"/>
        <v>_43_6</v>
      </c>
      <c r="V71" s="26">
        <v>5</v>
      </c>
      <c r="W71" s="26">
        <v>60</v>
      </c>
      <c r="X71" s="1" t="s">
        <v>6140</v>
      </c>
      <c r="Y71" s="18" t="s">
        <v>6126</v>
      </c>
      <c r="Z71" s="18" t="str">
        <f t="shared" si="10"/>
        <v>ICOS-CP3</v>
      </c>
      <c r="AA71" s="96">
        <v>652232.63</v>
      </c>
      <c r="AB71" s="96">
        <v>5772975.9500000002</v>
      </c>
      <c r="AC71" s="26" t="s">
        <v>3316</v>
      </c>
      <c r="AD71" s="64" t="s">
        <v>3262</v>
      </c>
      <c r="AE71" s="64" t="s">
        <v>3263</v>
      </c>
      <c r="AF71" s="64" t="s">
        <v>3258</v>
      </c>
      <c r="AG71" s="64" t="s">
        <v>5614</v>
      </c>
    </row>
    <row r="72" spans="1:33" ht="40.200000000000003" x14ac:dyDescent="0.3">
      <c r="A72" s="26" t="s">
        <v>6366</v>
      </c>
      <c r="B72" s="26">
        <v>71</v>
      </c>
      <c r="C72" s="33">
        <v>0.05</v>
      </c>
      <c r="D72" s="1">
        <v>44</v>
      </c>
      <c r="E72" s="26">
        <v>1</v>
      </c>
      <c r="F72" s="7">
        <v>43043.138194444444</v>
      </c>
      <c r="G72" s="4"/>
      <c r="H72" s="1" t="str">
        <f t="shared" si="7"/>
        <v>SWC 0.05m 44/1</v>
      </c>
      <c r="I72" t="s">
        <v>6253</v>
      </c>
      <c r="J72" s="26" t="s">
        <v>6141</v>
      </c>
      <c r="K72" s="26" t="s">
        <v>5</v>
      </c>
      <c r="L72" s="26" t="str">
        <f t="shared" si="9"/>
        <v>Box44_Moist1 [%]</v>
      </c>
      <c r="N72" s="1" t="s">
        <v>6417</v>
      </c>
      <c r="O72" s="46" t="s">
        <v>4421</v>
      </c>
      <c r="P72" s="46"/>
      <c r="Q72" t="s">
        <v>4424</v>
      </c>
      <c r="R72" s="1" t="s">
        <v>4543</v>
      </c>
      <c r="S72" s="1" t="s">
        <v>5221</v>
      </c>
      <c r="U72" s="1" t="str">
        <f t="shared" si="8"/>
        <v>_44_1</v>
      </c>
      <c r="V72" s="26">
        <v>5</v>
      </c>
      <c r="W72" s="26">
        <v>60</v>
      </c>
      <c r="X72" s="1" t="s">
        <v>6147</v>
      </c>
      <c r="Y72" s="18" t="s">
        <v>6126</v>
      </c>
      <c r="Z72" s="18" t="str">
        <f t="shared" si="10"/>
        <v>ICOS-CP4</v>
      </c>
      <c r="AA72" s="63">
        <v>652193.31437499996</v>
      </c>
      <c r="AB72" s="63">
        <v>5773010.7555600004</v>
      </c>
      <c r="AC72" s="26" t="s">
        <v>3316</v>
      </c>
      <c r="AD72" s="64" t="s">
        <v>3262</v>
      </c>
      <c r="AE72" s="64" t="s">
        <v>3263</v>
      </c>
      <c r="AF72" s="64" t="s">
        <v>3258</v>
      </c>
      <c r="AG72" s="64" t="s">
        <v>5614</v>
      </c>
    </row>
    <row r="73" spans="1:33" ht="40.200000000000003" x14ac:dyDescent="0.3">
      <c r="A73" s="26" t="s">
        <v>6367</v>
      </c>
      <c r="B73" s="26">
        <v>72</v>
      </c>
      <c r="C73" s="33">
        <v>0.1</v>
      </c>
      <c r="D73" s="1">
        <v>44</v>
      </c>
      <c r="E73" s="26">
        <v>2</v>
      </c>
      <c r="F73" s="7">
        <v>43043.138194444444</v>
      </c>
      <c r="G73" s="4"/>
      <c r="H73" s="1" t="str">
        <f t="shared" si="7"/>
        <v>SWC 0.10m 44/2</v>
      </c>
      <c r="I73" t="s">
        <v>6254</v>
      </c>
      <c r="J73" s="26" t="s">
        <v>6142</v>
      </c>
      <c r="K73" s="26" t="s">
        <v>5</v>
      </c>
      <c r="L73" s="26" t="str">
        <f t="shared" si="9"/>
        <v>Box44_Moist2 [%]</v>
      </c>
      <c r="N73" s="1" t="s">
        <v>6417</v>
      </c>
      <c r="O73" s="46" t="s">
        <v>4421</v>
      </c>
      <c r="P73" s="46"/>
      <c r="Q73" t="s">
        <v>4424</v>
      </c>
      <c r="R73" s="1" t="s">
        <v>4543</v>
      </c>
      <c r="S73" s="1" t="s">
        <v>5221</v>
      </c>
      <c r="U73" s="1" t="str">
        <f t="shared" si="8"/>
        <v>_44_2</v>
      </c>
      <c r="V73" s="26">
        <v>5</v>
      </c>
      <c r="W73" s="26">
        <v>60</v>
      </c>
      <c r="X73" s="1" t="s">
        <v>6147</v>
      </c>
      <c r="Y73" s="18" t="s">
        <v>6126</v>
      </c>
      <c r="Z73" s="18" t="str">
        <f t="shared" si="10"/>
        <v>ICOS-CP4</v>
      </c>
      <c r="AA73" s="63">
        <v>652193.31437499996</v>
      </c>
      <c r="AB73" s="63">
        <v>5773010.7555600004</v>
      </c>
      <c r="AC73" s="26" t="s">
        <v>3316</v>
      </c>
      <c r="AD73" s="64" t="s">
        <v>3262</v>
      </c>
      <c r="AE73" s="64" t="s">
        <v>3263</v>
      </c>
      <c r="AF73" s="64" t="s">
        <v>3258</v>
      </c>
      <c r="AG73" s="64" t="s">
        <v>5614</v>
      </c>
    </row>
    <row r="74" spans="1:33" ht="40.200000000000003" x14ac:dyDescent="0.3">
      <c r="A74" s="26" t="s">
        <v>6368</v>
      </c>
      <c r="B74" s="26">
        <v>73</v>
      </c>
      <c r="C74" s="33">
        <v>0.2</v>
      </c>
      <c r="D74" s="1">
        <v>44</v>
      </c>
      <c r="E74" s="26">
        <v>3</v>
      </c>
      <c r="F74" s="7">
        <v>43043.138194444444</v>
      </c>
      <c r="G74" s="4"/>
      <c r="H74" s="1" t="str">
        <f t="shared" si="7"/>
        <v>SWC 0.20m 44/3</v>
      </c>
      <c r="I74" t="s">
        <v>6255</v>
      </c>
      <c r="J74" s="26" t="s">
        <v>6143</v>
      </c>
      <c r="K74" s="26" t="s">
        <v>5</v>
      </c>
      <c r="L74" s="26" t="str">
        <f t="shared" si="9"/>
        <v>Box44_Moist3 [%]</v>
      </c>
      <c r="N74" s="1" t="s">
        <v>6417</v>
      </c>
      <c r="O74" s="46" t="s">
        <v>4421</v>
      </c>
      <c r="P74" s="46"/>
      <c r="Q74" t="s">
        <v>4424</v>
      </c>
      <c r="R74" s="1" t="s">
        <v>4543</v>
      </c>
      <c r="S74" s="1" t="s">
        <v>5221</v>
      </c>
      <c r="U74" s="1" t="str">
        <f t="shared" si="8"/>
        <v>_44_3</v>
      </c>
      <c r="V74" s="26">
        <v>5</v>
      </c>
      <c r="W74" s="26">
        <v>60</v>
      </c>
      <c r="X74" s="1" t="s">
        <v>6147</v>
      </c>
      <c r="Y74" s="18" t="s">
        <v>6126</v>
      </c>
      <c r="Z74" s="18" t="str">
        <f t="shared" si="10"/>
        <v>ICOS-CP4</v>
      </c>
      <c r="AA74" s="63">
        <v>652193.31437499996</v>
      </c>
      <c r="AB74" s="63">
        <v>5773010.7555600004</v>
      </c>
      <c r="AC74" s="26" t="s">
        <v>3316</v>
      </c>
      <c r="AD74" s="64" t="s">
        <v>3262</v>
      </c>
      <c r="AE74" s="64" t="s">
        <v>3263</v>
      </c>
      <c r="AF74" s="64" t="s">
        <v>3258</v>
      </c>
      <c r="AG74" s="64" t="s">
        <v>5614</v>
      </c>
    </row>
    <row r="75" spans="1:33" ht="40.200000000000003" x14ac:dyDescent="0.3">
      <c r="A75" s="67" t="s">
        <v>6369</v>
      </c>
      <c r="B75" s="26">
        <v>74</v>
      </c>
      <c r="C75" s="33">
        <v>0.3</v>
      </c>
      <c r="D75" s="1">
        <v>44</v>
      </c>
      <c r="E75" s="26">
        <v>4</v>
      </c>
      <c r="F75" s="7">
        <v>43043.138194444444</v>
      </c>
      <c r="G75" s="4"/>
      <c r="H75" s="1" t="str">
        <f t="shared" si="7"/>
        <v>SWC 0.30m 44/4</v>
      </c>
      <c r="I75" t="s">
        <v>6256</v>
      </c>
      <c r="J75" s="26" t="s">
        <v>6144</v>
      </c>
      <c r="K75" s="67" t="s">
        <v>5</v>
      </c>
      <c r="L75" s="26" t="str">
        <f t="shared" si="9"/>
        <v>Box44_Moist4 [%]</v>
      </c>
      <c r="N75" s="1" t="s">
        <v>6417</v>
      </c>
      <c r="O75" s="46" t="s">
        <v>4421</v>
      </c>
      <c r="P75" s="46"/>
      <c r="Q75" t="s">
        <v>4424</v>
      </c>
      <c r="R75" s="1" t="s">
        <v>4543</v>
      </c>
      <c r="S75" s="1" t="s">
        <v>5221</v>
      </c>
      <c r="U75" s="1" t="str">
        <f t="shared" si="8"/>
        <v>_44_4</v>
      </c>
      <c r="V75" s="26">
        <v>5</v>
      </c>
      <c r="W75" s="26">
        <v>60</v>
      </c>
      <c r="X75" s="1" t="s">
        <v>6147</v>
      </c>
      <c r="Y75" s="18" t="s">
        <v>6126</v>
      </c>
      <c r="Z75" s="18" t="str">
        <f t="shared" si="10"/>
        <v>ICOS-CP4</v>
      </c>
      <c r="AA75" s="63">
        <v>652193.31437499996</v>
      </c>
      <c r="AB75" s="63">
        <v>5773010.7555600004</v>
      </c>
      <c r="AC75" s="26" t="s">
        <v>3316</v>
      </c>
      <c r="AD75" s="64" t="s">
        <v>3262</v>
      </c>
      <c r="AE75" s="64" t="s">
        <v>3263</v>
      </c>
      <c r="AF75" s="64" t="s">
        <v>3258</v>
      </c>
      <c r="AG75" s="64" t="s">
        <v>5614</v>
      </c>
    </row>
    <row r="76" spans="1:33" ht="40.200000000000003" x14ac:dyDescent="0.3">
      <c r="A76" s="67" t="s">
        <v>6370</v>
      </c>
      <c r="B76" s="26">
        <v>75</v>
      </c>
      <c r="C76" s="33">
        <v>0.5</v>
      </c>
      <c r="D76" s="1">
        <v>44</v>
      </c>
      <c r="E76" s="26">
        <v>5</v>
      </c>
      <c r="F76" s="7">
        <v>43043.138194444444</v>
      </c>
      <c r="G76" s="4"/>
      <c r="H76" s="1" t="str">
        <f t="shared" si="7"/>
        <v>SWC 0.50m 44/5</v>
      </c>
      <c r="I76" t="s">
        <v>6257</v>
      </c>
      <c r="J76" s="26" t="s">
        <v>6145</v>
      </c>
      <c r="K76" s="67" t="s">
        <v>5</v>
      </c>
      <c r="L76" s="26" t="str">
        <f t="shared" si="9"/>
        <v>Box44_Moist5 [%]</v>
      </c>
      <c r="N76" s="1" t="s">
        <v>6417</v>
      </c>
      <c r="O76" s="46" t="s">
        <v>4421</v>
      </c>
      <c r="P76" s="46"/>
      <c r="Q76" t="s">
        <v>4424</v>
      </c>
      <c r="R76" s="1" t="s">
        <v>4543</v>
      </c>
      <c r="S76" s="1" t="s">
        <v>5221</v>
      </c>
      <c r="U76" s="1" t="str">
        <f t="shared" si="8"/>
        <v>_44_5</v>
      </c>
      <c r="V76" s="26">
        <v>5</v>
      </c>
      <c r="W76" s="26">
        <v>60</v>
      </c>
      <c r="X76" s="1" t="s">
        <v>6147</v>
      </c>
      <c r="Y76" s="18" t="s">
        <v>6126</v>
      </c>
      <c r="Z76" s="18" t="str">
        <f t="shared" si="10"/>
        <v>ICOS-CP4</v>
      </c>
      <c r="AA76" s="63">
        <v>652193.31437499996</v>
      </c>
      <c r="AB76" s="63">
        <v>5773010.7555600004</v>
      </c>
      <c r="AC76" s="26" t="s">
        <v>3316</v>
      </c>
      <c r="AD76" s="64" t="s">
        <v>3262</v>
      </c>
      <c r="AE76" s="64" t="s">
        <v>3263</v>
      </c>
      <c r="AF76" s="64" t="s">
        <v>3258</v>
      </c>
      <c r="AG76" s="64" t="s">
        <v>5614</v>
      </c>
    </row>
    <row r="77" spans="1:33" ht="40.799999999999997" thickBot="1" x14ac:dyDescent="0.35">
      <c r="A77" s="67" t="s">
        <v>6371</v>
      </c>
      <c r="B77" s="26">
        <v>76</v>
      </c>
      <c r="C77" s="94">
        <v>0.7</v>
      </c>
      <c r="D77" s="1">
        <v>44</v>
      </c>
      <c r="E77" s="26">
        <v>6</v>
      </c>
      <c r="F77" s="7">
        <v>43043.138194444444</v>
      </c>
      <c r="G77" s="4"/>
      <c r="H77" s="1" t="str">
        <f t="shared" si="7"/>
        <v>SWC 0.70m 44/6</v>
      </c>
      <c r="I77" t="s">
        <v>6258</v>
      </c>
      <c r="J77" s="26" t="s">
        <v>6146</v>
      </c>
      <c r="K77" s="26" t="s">
        <v>5</v>
      </c>
      <c r="L77" s="26" t="str">
        <f t="shared" si="9"/>
        <v>Box44_Moist6 [%]</v>
      </c>
      <c r="N77" s="1" t="s">
        <v>6417</v>
      </c>
      <c r="O77" s="46" t="s">
        <v>4421</v>
      </c>
      <c r="P77" s="46"/>
      <c r="Q77" t="s">
        <v>4424</v>
      </c>
      <c r="R77" s="1" t="s">
        <v>4543</v>
      </c>
      <c r="S77" s="1" t="s">
        <v>5221</v>
      </c>
      <c r="U77" s="1" t="str">
        <f t="shared" si="8"/>
        <v>_44_6</v>
      </c>
      <c r="V77" s="26">
        <v>5</v>
      </c>
      <c r="W77" s="26">
        <v>60</v>
      </c>
      <c r="X77" s="1" t="s">
        <v>6147</v>
      </c>
      <c r="Y77" s="18" t="s">
        <v>6126</v>
      </c>
      <c r="Z77" s="18" t="str">
        <f t="shared" si="10"/>
        <v>ICOS-CP4</v>
      </c>
      <c r="AA77" s="63">
        <v>652193.31437499996</v>
      </c>
      <c r="AB77" s="63">
        <v>5773010.7555600004</v>
      </c>
      <c r="AC77" s="26" t="s">
        <v>3316</v>
      </c>
      <c r="AD77" s="64" t="s">
        <v>3262</v>
      </c>
      <c r="AE77" s="64" t="s">
        <v>3263</v>
      </c>
      <c r="AF77" s="64" t="s">
        <v>3258</v>
      </c>
      <c r="AG77" s="64" t="s">
        <v>5614</v>
      </c>
    </row>
    <row r="78" spans="1:33" ht="40.200000000000003" x14ac:dyDescent="0.3">
      <c r="A78" s="26" t="s">
        <v>6357</v>
      </c>
      <c r="B78" s="26">
        <v>77</v>
      </c>
      <c r="C78" s="33">
        <v>0.05</v>
      </c>
      <c r="D78" s="1">
        <v>41</v>
      </c>
      <c r="E78" s="26">
        <v>1</v>
      </c>
      <c r="F78" s="7">
        <v>43048.381249999999</v>
      </c>
      <c r="G78" s="4"/>
      <c r="H78" s="1" t="str">
        <f t="shared" ref="H78:H101" si="11">CONCATENATE(LEFT(I78,2)," ",TEXT(C78,"0.00"),"m ",D78,"/",E78)</f>
        <v>TS 0.05m 41/1</v>
      </c>
      <c r="I78" t="s">
        <v>6277</v>
      </c>
      <c r="J78" s="26" t="s">
        <v>6148</v>
      </c>
      <c r="K78" s="1" t="s">
        <v>15</v>
      </c>
      <c r="L78" s="26" t="str">
        <f t="shared" si="9"/>
        <v>Box41_Temp1 [degC]</v>
      </c>
      <c r="N78" s="1" t="s">
        <v>6341</v>
      </c>
      <c r="O78" s="46" t="s">
        <v>4421</v>
      </c>
      <c r="P78" s="46"/>
      <c r="Q78" t="s">
        <v>4422</v>
      </c>
      <c r="R78" s="1" t="s">
        <v>4543</v>
      </c>
      <c r="U78" s="1" t="str">
        <f t="shared" si="8"/>
        <v>_41_1</v>
      </c>
      <c r="V78" s="26">
        <v>-25</v>
      </c>
      <c r="W78" s="26">
        <v>50</v>
      </c>
      <c r="X78" s="1" t="s">
        <v>6125</v>
      </c>
      <c r="Y78" s="18" t="s">
        <v>6126</v>
      </c>
      <c r="Z78" s="18" t="str">
        <f t="shared" si="10"/>
        <v>ICOS-CP1</v>
      </c>
      <c r="AA78" s="63">
        <v>652242.08078099997</v>
      </c>
      <c r="AB78" s="63">
        <v>5773033.0369499996</v>
      </c>
      <c r="AC78" s="26" t="s">
        <v>3316</v>
      </c>
      <c r="AD78" s="64" t="s">
        <v>3262</v>
      </c>
      <c r="AE78" s="64" t="s">
        <v>3263</v>
      </c>
      <c r="AF78" s="64" t="s">
        <v>3258</v>
      </c>
      <c r="AG78" s="64" t="s">
        <v>5614</v>
      </c>
    </row>
    <row r="79" spans="1:33" ht="40.200000000000003" x14ac:dyDescent="0.3">
      <c r="A79" s="26" t="s">
        <v>6372</v>
      </c>
      <c r="B79" s="26">
        <v>78</v>
      </c>
      <c r="C79" s="33">
        <v>0.15</v>
      </c>
      <c r="D79" s="1">
        <v>41</v>
      </c>
      <c r="E79" s="26">
        <v>2</v>
      </c>
      <c r="F79" s="7">
        <v>43048.381249999999</v>
      </c>
      <c r="G79" s="4"/>
      <c r="H79" s="1" t="str">
        <f t="shared" si="11"/>
        <v>TS 0.15m 41/2</v>
      </c>
      <c r="I79" t="s">
        <v>6278</v>
      </c>
      <c r="J79" s="26" t="s">
        <v>6149</v>
      </c>
      <c r="K79" s="1" t="s">
        <v>15</v>
      </c>
      <c r="L79" s="26" t="str">
        <f t="shared" si="9"/>
        <v>Box41_Temp2 [degC]</v>
      </c>
      <c r="N79" s="1" t="s">
        <v>6341</v>
      </c>
      <c r="O79" s="46" t="s">
        <v>4421</v>
      </c>
      <c r="P79" s="46"/>
      <c r="Q79" t="s">
        <v>4422</v>
      </c>
      <c r="R79" s="1" t="s">
        <v>4543</v>
      </c>
      <c r="U79" s="1" t="str">
        <f t="shared" si="8"/>
        <v>_41_2</v>
      </c>
      <c r="V79" s="26">
        <v>-25</v>
      </c>
      <c r="W79" s="26">
        <v>50</v>
      </c>
      <c r="X79" s="1" t="s">
        <v>6125</v>
      </c>
      <c r="Y79" s="18" t="s">
        <v>6126</v>
      </c>
      <c r="Z79" s="18" t="str">
        <f t="shared" si="10"/>
        <v>ICOS-CP1</v>
      </c>
      <c r="AA79" s="63">
        <v>652242.08078099997</v>
      </c>
      <c r="AB79" s="63">
        <v>5773033.0369499996</v>
      </c>
      <c r="AC79" s="26" t="s">
        <v>3316</v>
      </c>
      <c r="AD79" s="64" t="s">
        <v>3262</v>
      </c>
      <c r="AE79" s="64" t="s">
        <v>3263</v>
      </c>
      <c r="AF79" s="64" t="s">
        <v>3258</v>
      </c>
      <c r="AG79" s="64" t="s">
        <v>5614</v>
      </c>
    </row>
    <row r="80" spans="1:33" ht="40.200000000000003" x14ac:dyDescent="0.3">
      <c r="A80" s="26" t="s">
        <v>6373</v>
      </c>
      <c r="B80" s="26">
        <v>79</v>
      </c>
      <c r="C80" s="33">
        <v>0.25</v>
      </c>
      <c r="D80" s="1">
        <v>41</v>
      </c>
      <c r="E80" s="26">
        <v>3</v>
      </c>
      <c r="F80" s="7">
        <v>43048.381249999999</v>
      </c>
      <c r="G80" s="4"/>
      <c r="H80" s="1" t="str">
        <f t="shared" si="11"/>
        <v>TS 0.25m 41/3</v>
      </c>
      <c r="I80" t="s">
        <v>6279</v>
      </c>
      <c r="J80" s="26" t="s">
        <v>6150</v>
      </c>
      <c r="K80" s="1" t="s">
        <v>15</v>
      </c>
      <c r="L80" s="26" t="str">
        <f t="shared" si="9"/>
        <v>Box41_Temp3 [degC]</v>
      </c>
      <c r="N80" s="1" t="s">
        <v>6341</v>
      </c>
      <c r="O80" s="46" t="s">
        <v>4421</v>
      </c>
      <c r="P80" s="46"/>
      <c r="Q80" t="s">
        <v>4422</v>
      </c>
      <c r="R80" s="1" t="s">
        <v>4543</v>
      </c>
      <c r="U80" s="1" t="str">
        <f t="shared" si="8"/>
        <v>_41_3</v>
      </c>
      <c r="V80" s="26">
        <v>-25</v>
      </c>
      <c r="W80" s="26">
        <v>50</v>
      </c>
      <c r="X80" s="1" t="s">
        <v>6125</v>
      </c>
      <c r="Y80" s="18" t="s">
        <v>6126</v>
      </c>
      <c r="Z80" s="18" t="str">
        <f t="shared" si="10"/>
        <v>ICOS-CP1</v>
      </c>
      <c r="AA80" s="63">
        <v>652242.08078099997</v>
      </c>
      <c r="AB80" s="63">
        <v>5773033.0369499996</v>
      </c>
      <c r="AC80" s="26" t="s">
        <v>3316</v>
      </c>
      <c r="AD80" s="64" t="s">
        <v>3262</v>
      </c>
      <c r="AE80" s="64" t="s">
        <v>3263</v>
      </c>
      <c r="AF80" s="64" t="s">
        <v>3258</v>
      </c>
      <c r="AG80" s="64" t="s">
        <v>5614</v>
      </c>
    </row>
    <row r="81" spans="1:33" ht="40.200000000000003" x14ac:dyDescent="0.3">
      <c r="A81" s="26" t="s">
        <v>6374</v>
      </c>
      <c r="B81" s="26">
        <v>80</v>
      </c>
      <c r="C81" s="33">
        <v>0.35</v>
      </c>
      <c r="D81" s="1">
        <v>41</v>
      </c>
      <c r="E81" s="26">
        <v>4</v>
      </c>
      <c r="F81" s="7">
        <v>43048.381249999999</v>
      </c>
      <c r="G81" s="4"/>
      <c r="H81" s="1" t="str">
        <f t="shared" si="11"/>
        <v>TS 0.35m 41/4</v>
      </c>
      <c r="I81" t="s">
        <v>6280</v>
      </c>
      <c r="J81" s="26" t="s">
        <v>6151</v>
      </c>
      <c r="K81" s="1" t="s">
        <v>15</v>
      </c>
      <c r="L81" s="26" t="str">
        <f t="shared" si="9"/>
        <v>Box41_Temp4 [degC]</v>
      </c>
      <c r="N81" s="1" t="s">
        <v>6341</v>
      </c>
      <c r="O81" s="46" t="s">
        <v>4421</v>
      </c>
      <c r="P81" s="46"/>
      <c r="Q81" t="s">
        <v>4422</v>
      </c>
      <c r="R81" s="1" t="s">
        <v>4543</v>
      </c>
      <c r="U81" s="1" t="str">
        <f t="shared" si="8"/>
        <v>_41_4</v>
      </c>
      <c r="V81" s="26">
        <v>-25</v>
      </c>
      <c r="W81" s="26">
        <v>50</v>
      </c>
      <c r="X81" s="1" t="s">
        <v>6125</v>
      </c>
      <c r="Y81" s="18" t="s">
        <v>6126</v>
      </c>
      <c r="Z81" s="18" t="str">
        <f t="shared" si="10"/>
        <v>ICOS-CP1</v>
      </c>
      <c r="AA81" s="63">
        <v>652242.08078099997</v>
      </c>
      <c r="AB81" s="63">
        <v>5773033.0369499996</v>
      </c>
      <c r="AC81" s="26" t="s">
        <v>3316</v>
      </c>
      <c r="AD81" s="64" t="s">
        <v>3262</v>
      </c>
      <c r="AE81" s="64" t="s">
        <v>3263</v>
      </c>
      <c r="AF81" s="64" t="s">
        <v>3258</v>
      </c>
      <c r="AG81" s="64" t="s">
        <v>5614</v>
      </c>
    </row>
    <row r="82" spans="1:33" ht="40.200000000000003" x14ac:dyDescent="0.3">
      <c r="A82" s="26" t="s">
        <v>6375</v>
      </c>
      <c r="B82" s="26">
        <v>81</v>
      </c>
      <c r="C82" s="33">
        <v>0.5</v>
      </c>
      <c r="D82" s="1">
        <v>41</v>
      </c>
      <c r="E82" s="26">
        <v>5</v>
      </c>
      <c r="F82" s="7">
        <v>43048.381249999999</v>
      </c>
      <c r="G82" s="4"/>
      <c r="H82" s="1" t="str">
        <f t="shared" si="11"/>
        <v>TS 0.50m 41/5</v>
      </c>
      <c r="I82" t="s">
        <v>6281</v>
      </c>
      <c r="J82" s="26" t="s">
        <v>6152</v>
      </c>
      <c r="K82" s="1" t="s">
        <v>15</v>
      </c>
      <c r="L82" s="26" t="str">
        <f t="shared" si="9"/>
        <v>Box41_Temp5 [degC]</v>
      </c>
      <c r="N82" s="1" t="s">
        <v>6341</v>
      </c>
      <c r="O82" s="46" t="s">
        <v>4421</v>
      </c>
      <c r="P82" s="46"/>
      <c r="Q82" t="s">
        <v>4422</v>
      </c>
      <c r="R82" s="1" t="s">
        <v>4543</v>
      </c>
      <c r="U82" s="1" t="str">
        <f t="shared" si="8"/>
        <v>_41_5</v>
      </c>
      <c r="V82" s="26">
        <v>-25</v>
      </c>
      <c r="W82" s="26">
        <v>50</v>
      </c>
      <c r="X82" s="1" t="s">
        <v>6125</v>
      </c>
      <c r="Y82" s="18" t="s">
        <v>6126</v>
      </c>
      <c r="Z82" s="18" t="str">
        <f t="shared" si="10"/>
        <v>ICOS-CP1</v>
      </c>
      <c r="AA82" s="63">
        <v>652242.08078099997</v>
      </c>
      <c r="AB82" s="63">
        <v>5773033.0369499996</v>
      </c>
      <c r="AC82" s="26" t="s">
        <v>3316</v>
      </c>
      <c r="AD82" s="64" t="s">
        <v>3262</v>
      </c>
      <c r="AE82" s="64" t="s">
        <v>3263</v>
      </c>
      <c r="AF82" s="64" t="s">
        <v>3258</v>
      </c>
      <c r="AG82" s="64" t="s">
        <v>5614</v>
      </c>
    </row>
    <row r="83" spans="1:33" ht="40.799999999999997" thickBot="1" x14ac:dyDescent="0.35">
      <c r="A83" s="26" t="s">
        <v>6376</v>
      </c>
      <c r="B83" s="26">
        <v>82</v>
      </c>
      <c r="C83" s="94">
        <v>0.7</v>
      </c>
      <c r="D83" s="1">
        <v>41</v>
      </c>
      <c r="E83" s="26">
        <v>6</v>
      </c>
      <c r="F83" s="7">
        <v>43048.381249999999</v>
      </c>
      <c r="G83" s="4"/>
      <c r="H83" s="1" t="str">
        <f t="shared" si="11"/>
        <v>TS 0.70m 41/6</v>
      </c>
      <c r="I83" t="s">
        <v>6282</v>
      </c>
      <c r="J83" s="26" t="s">
        <v>6153</v>
      </c>
      <c r="K83" s="1" t="s">
        <v>15</v>
      </c>
      <c r="L83" s="26" t="str">
        <f t="shared" si="9"/>
        <v>Box41_Temp6 [degC]</v>
      </c>
      <c r="N83" s="1" t="s">
        <v>6341</v>
      </c>
      <c r="O83" s="46" t="s">
        <v>4421</v>
      </c>
      <c r="P83" s="46"/>
      <c r="Q83" t="s">
        <v>4422</v>
      </c>
      <c r="R83" s="1" t="s">
        <v>4543</v>
      </c>
      <c r="U83" s="1" t="str">
        <f t="shared" si="8"/>
        <v>_41_6</v>
      </c>
      <c r="V83" s="26">
        <v>-25</v>
      </c>
      <c r="W83" s="26">
        <v>50</v>
      </c>
      <c r="X83" s="1" t="s">
        <v>6125</v>
      </c>
      <c r="Y83" s="18" t="s">
        <v>6126</v>
      </c>
      <c r="Z83" s="18" t="str">
        <f t="shared" si="10"/>
        <v>ICOS-CP1</v>
      </c>
      <c r="AA83" s="63">
        <v>652242.08078099997</v>
      </c>
      <c r="AB83" s="63">
        <v>5773033.0369499996</v>
      </c>
      <c r="AC83" s="26" t="s">
        <v>3316</v>
      </c>
      <c r="AD83" s="64" t="s">
        <v>3262</v>
      </c>
      <c r="AE83" s="64" t="s">
        <v>3263</v>
      </c>
      <c r="AF83" s="64" t="s">
        <v>3258</v>
      </c>
      <c r="AG83" s="64" t="s">
        <v>5614</v>
      </c>
    </row>
    <row r="84" spans="1:33" ht="40.200000000000003" x14ac:dyDescent="0.3">
      <c r="A84" s="26" t="s">
        <v>6358</v>
      </c>
      <c r="B84" s="26">
        <v>83</v>
      </c>
      <c r="C84" s="33">
        <v>0.05</v>
      </c>
      <c r="D84" s="1">
        <v>42</v>
      </c>
      <c r="E84" s="26">
        <v>1</v>
      </c>
      <c r="F84" s="7">
        <v>43048.379861111112</v>
      </c>
      <c r="G84" s="4"/>
      <c r="H84" s="1" t="str">
        <f t="shared" si="11"/>
        <v>TS 0.05m 42/1</v>
      </c>
      <c r="I84" t="s">
        <v>6271</v>
      </c>
      <c r="J84" s="26" t="s">
        <v>6154</v>
      </c>
      <c r="K84" s="1" t="s">
        <v>15</v>
      </c>
      <c r="L84" s="26" t="str">
        <f t="shared" si="9"/>
        <v>Box42_Temp1 [degC]</v>
      </c>
      <c r="N84" s="1" t="s">
        <v>6415</v>
      </c>
      <c r="O84" s="46" t="s">
        <v>4421</v>
      </c>
      <c r="P84" s="46"/>
      <c r="Q84" t="s">
        <v>4422</v>
      </c>
      <c r="R84" s="1" t="s">
        <v>4543</v>
      </c>
      <c r="U84" s="1" t="str">
        <f t="shared" si="8"/>
        <v>_42_1</v>
      </c>
      <c r="V84" s="26">
        <v>-25</v>
      </c>
      <c r="W84" s="26">
        <v>50</v>
      </c>
      <c r="X84" s="1" t="s">
        <v>6133</v>
      </c>
      <c r="Y84" s="18" t="s">
        <v>6126</v>
      </c>
      <c r="Z84" s="18" t="str">
        <f t="shared" si="10"/>
        <v>ICOS-CP2</v>
      </c>
      <c r="AA84" s="63">
        <v>652292.36917600001</v>
      </c>
      <c r="AB84" s="63">
        <v>5772990.38552</v>
      </c>
      <c r="AC84" s="26" t="s">
        <v>3316</v>
      </c>
      <c r="AD84" s="64" t="s">
        <v>3262</v>
      </c>
      <c r="AE84" s="64" t="s">
        <v>3263</v>
      </c>
      <c r="AF84" s="64" t="s">
        <v>3258</v>
      </c>
      <c r="AG84" s="64" t="s">
        <v>5614</v>
      </c>
    </row>
    <row r="85" spans="1:33" ht="40.200000000000003" x14ac:dyDescent="0.3">
      <c r="A85" s="26" t="s">
        <v>6383</v>
      </c>
      <c r="B85" s="26">
        <v>84</v>
      </c>
      <c r="C85" s="33">
        <v>0.1</v>
      </c>
      <c r="D85" s="1">
        <v>42</v>
      </c>
      <c r="E85" s="26">
        <v>2</v>
      </c>
      <c r="F85" s="7">
        <v>43048.379861111112</v>
      </c>
      <c r="G85" s="4"/>
      <c r="H85" s="1" t="str">
        <f t="shared" si="11"/>
        <v>TS 0.10m 42/2</v>
      </c>
      <c r="I85" t="s">
        <v>6272</v>
      </c>
      <c r="J85" s="26" t="s">
        <v>6155</v>
      </c>
      <c r="K85" s="1" t="s">
        <v>15</v>
      </c>
      <c r="L85" s="26" t="str">
        <f t="shared" si="9"/>
        <v>Box42_Temp2 [degC]</v>
      </c>
      <c r="N85" s="1" t="s">
        <v>6415</v>
      </c>
      <c r="O85" s="46" t="s">
        <v>4421</v>
      </c>
      <c r="P85" s="46"/>
      <c r="Q85" t="s">
        <v>4422</v>
      </c>
      <c r="R85" s="1" t="s">
        <v>4543</v>
      </c>
      <c r="U85" s="1" t="str">
        <f t="shared" si="8"/>
        <v>_42_2</v>
      </c>
      <c r="V85" s="26">
        <v>-25</v>
      </c>
      <c r="W85" s="26">
        <v>50</v>
      </c>
      <c r="X85" s="1" t="s">
        <v>6133</v>
      </c>
      <c r="Y85" s="18" t="s">
        <v>6126</v>
      </c>
      <c r="Z85" s="18" t="str">
        <f t="shared" si="10"/>
        <v>ICOS-CP2</v>
      </c>
      <c r="AA85" s="63">
        <v>652292.36917600001</v>
      </c>
      <c r="AB85" s="63">
        <v>5772990.38552</v>
      </c>
      <c r="AC85" s="26" t="s">
        <v>3316</v>
      </c>
      <c r="AD85" s="64" t="s">
        <v>3262</v>
      </c>
      <c r="AE85" s="64" t="s">
        <v>3263</v>
      </c>
      <c r="AF85" s="64" t="s">
        <v>3258</v>
      </c>
      <c r="AG85" s="64" t="s">
        <v>5614</v>
      </c>
    </row>
    <row r="86" spans="1:33" ht="40.200000000000003" x14ac:dyDescent="0.3">
      <c r="A86" s="26" t="s">
        <v>6384</v>
      </c>
      <c r="B86" s="26">
        <v>85</v>
      </c>
      <c r="C86" s="33">
        <v>0.2</v>
      </c>
      <c r="D86" s="1">
        <v>42</v>
      </c>
      <c r="E86" s="26">
        <v>3</v>
      </c>
      <c r="F86" s="7">
        <v>43048.379861111112</v>
      </c>
      <c r="G86" s="4"/>
      <c r="H86" s="1" t="str">
        <f t="shared" si="11"/>
        <v>TS 0.20m 42/3</v>
      </c>
      <c r="I86" t="s">
        <v>6273</v>
      </c>
      <c r="J86" s="26" t="s">
        <v>6156</v>
      </c>
      <c r="K86" s="1" t="s">
        <v>15</v>
      </c>
      <c r="L86" s="26" t="str">
        <f t="shared" si="9"/>
        <v>Box42_Temp3 [degC]</v>
      </c>
      <c r="N86" s="1" t="s">
        <v>6415</v>
      </c>
      <c r="O86" s="46" t="s">
        <v>4421</v>
      </c>
      <c r="P86" s="46"/>
      <c r="Q86" t="s">
        <v>4422</v>
      </c>
      <c r="R86" s="1" t="s">
        <v>4543</v>
      </c>
      <c r="U86" s="1" t="str">
        <f t="shared" si="8"/>
        <v>_42_3</v>
      </c>
      <c r="V86" s="26">
        <v>-25</v>
      </c>
      <c r="W86" s="26">
        <v>50</v>
      </c>
      <c r="X86" s="1" t="s">
        <v>6133</v>
      </c>
      <c r="Y86" s="18" t="s">
        <v>6126</v>
      </c>
      <c r="Z86" s="18" t="str">
        <f t="shared" si="10"/>
        <v>ICOS-CP2</v>
      </c>
      <c r="AA86" s="63">
        <v>652292.36917600001</v>
      </c>
      <c r="AB86" s="63">
        <v>5772990.38552</v>
      </c>
      <c r="AC86" s="26" t="s">
        <v>3316</v>
      </c>
      <c r="AD86" s="64" t="s">
        <v>3262</v>
      </c>
      <c r="AE86" s="64" t="s">
        <v>3263</v>
      </c>
      <c r="AF86" s="64" t="s">
        <v>3258</v>
      </c>
      <c r="AG86" s="64" t="s">
        <v>5614</v>
      </c>
    </row>
    <row r="87" spans="1:33" ht="40.200000000000003" x14ac:dyDescent="0.3">
      <c r="A87" s="26" t="s">
        <v>6385</v>
      </c>
      <c r="B87" s="26">
        <v>86</v>
      </c>
      <c r="C87" s="33">
        <v>0.3</v>
      </c>
      <c r="D87" s="1">
        <v>42</v>
      </c>
      <c r="E87" s="26">
        <v>4</v>
      </c>
      <c r="F87" s="7">
        <v>43048.379861111112</v>
      </c>
      <c r="G87" s="4"/>
      <c r="H87" s="1" t="str">
        <f t="shared" si="11"/>
        <v>TS 0.30m 42/4</v>
      </c>
      <c r="I87" t="s">
        <v>6274</v>
      </c>
      <c r="J87" s="26" t="s">
        <v>6157</v>
      </c>
      <c r="K87" s="1" t="s">
        <v>15</v>
      </c>
      <c r="L87" s="26" t="str">
        <f t="shared" si="9"/>
        <v>Box42_Temp4 [degC]</v>
      </c>
      <c r="N87" s="1" t="s">
        <v>6415</v>
      </c>
      <c r="O87" s="46" t="s">
        <v>4421</v>
      </c>
      <c r="P87" s="46"/>
      <c r="Q87" t="s">
        <v>4422</v>
      </c>
      <c r="R87" s="1" t="s">
        <v>4543</v>
      </c>
      <c r="U87" s="1" t="str">
        <f t="shared" si="8"/>
        <v>_42_4</v>
      </c>
      <c r="V87" s="26">
        <v>-25</v>
      </c>
      <c r="W87" s="26">
        <v>50</v>
      </c>
      <c r="X87" s="1" t="s">
        <v>6133</v>
      </c>
      <c r="Y87" s="18" t="s">
        <v>6126</v>
      </c>
      <c r="Z87" s="18" t="str">
        <f t="shared" si="10"/>
        <v>ICOS-CP2</v>
      </c>
      <c r="AA87" s="63">
        <v>652292.36917600001</v>
      </c>
      <c r="AB87" s="63">
        <v>5772990.38552</v>
      </c>
      <c r="AC87" s="26" t="s">
        <v>3316</v>
      </c>
      <c r="AD87" s="64" t="s">
        <v>3262</v>
      </c>
      <c r="AE87" s="64" t="s">
        <v>3263</v>
      </c>
      <c r="AF87" s="64" t="s">
        <v>3258</v>
      </c>
      <c r="AG87" s="64" t="s">
        <v>5614</v>
      </c>
    </row>
    <row r="88" spans="1:33" ht="40.200000000000003" x14ac:dyDescent="0.3">
      <c r="A88" s="26" t="s">
        <v>6386</v>
      </c>
      <c r="B88" s="26">
        <v>87</v>
      </c>
      <c r="C88" s="33">
        <v>0.5</v>
      </c>
      <c r="D88" s="1">
        <v>42</v>
      </c>
      <c r="E88" s="26">
        <v>5</v>
      </c>
      <c r="F88" s="7">
        <v>43048.379861111112</v>
      </c>
      <c r="G88" s="4"/>
      <c r="H88" s="1" t="str">
        <f t="shared" si="11"/>
        <v>TS 0.50m 42/5</v>
      </c>
      <c r="I88" t="s">
        <v>6275</v>
      </c>
      <c r="J88" s="26" t="s">
        <v>6158</v>
      </c>
      <c r="K88" s="1" t="s">
        <v>15</v>
      </c>
      <c r="L88" s="26" t="str">
        <f t="shared" si="9"/>
        <v>Box42_Temp5 [degC]</v>
      </c>
      <c r="N88" s="1" t="s">
        <v>6415</v>
      </c>
      <c r="O88" s="46" t="s">
        <v>4421</v>
      </c>
      <c r="P88" s="46"/>
      <c r="Q88" t="s">
        <v>4422</v>
      </c>
      <c r="R88" s="1" t="s">
        <v>4543</v>
      </c>
      <c r="U88" s="1" t="str">
        <f t="shared" si="8"/>
        <v>_42_5</v>
      </c>
      <c r="V88" s="26">
        <v>-25</v>
      </c>
      <c r="W88" s="26">
        <v>50</v>
      </c>
      <c r="X88" s="1" t="s">
        <v>6133</v>
      </c>
      <c r="Y88" s="18" t="s">
        <v>6126</v>
      </c>
      <c r="Z88" s="18" t="str">
        <f t="shared" si="10"/>
        <v>ICOS-CP2</v>
      </c>
      <c r="AA88" s="63">
        <v>652292.36917600001</v>
      </c>
      <c r="AB88" s="63">
        <v>5772990.38552</v>
      </c>
      <c r="AC88" s="26" t="s">
        <v>3316</v>
      </c>
      <c r="AD88" s="64" t="s">
        <v>3262</v>
      </c>
      <c r="AE88" s="64" t="s">
        <v>3263</v>
      </c>
      <c r="AF88" s="64" t="s">
        <v>3258</v>
      </c>
      <c r="AG88" s="64" t="s">
        <v>5614</v>
      </c>
    </row>
    <row r="89" spans="1:33" ht="40.799999999999997" thickBot="1" x14ac:dyDescent="0.35">
      <c r="A89" s="26" t="s">
        <v>6387</v>
      </c>
      <c r="B89" s="26">
        <v>88</v>
      </c>
      <c r="C89" s="94">
        <v>0.7</v>
      </c>
      <c r="D89" s="1">
        <v>42</v>
      </c>
      <c r="E89" s="26">
        <v>6</v>
      </c>
      <c r="F89" s="7">
        <v>43048.379861111112</v>
      </c>
      <c r="G89" s="4"/>
      <c r="H89" s="1" t="str">
        <f t="shared" si="11"/>
        <v>TS 0.70m 42/6</v>
      </c>
      <c r="I89" t="s">
        <v>6276</v>
      </c>
      <c r="J89" s="26" t="s">
        <v>6159</v>
      </c>
      <c r="K89" s="1" t="s">
        <v>15</v>
      </c>
      <c r="L89" s="26" t="str">
        <f t="shared" si="9"/>
        <v>Box42_Temp6 [degC]</v>
      </c>
      <c r="N89" s="1" t="s">
        <v>6415</v>
      </c>
      <c r="O89" s="46" t="s">
        <v>4421</v>
      </c>
      <c r="P89" s="46"/>
      <c r="Q89" t="s">
        <v>4422</v>
      </c>
      <c r="R89" s="1" t="s">
        <v>4543</v>
      </c>
      <c r="U89" s="1" t="str">
        <f t="shared" si="8"/>
        <v>_42_6</v>
      </c>
      <c r="V89" s="26">
        <v>-25</v>
      </c>
      <c r="W89" s="26">
        <v>50</v>
      </c>
      <c r="X89" s="1" t="s">
        <v>6133</v>
      </c>
      <c r="Y89" s="18" t="s">
        <v>6126</v>
      </c>
      <c r="Z89" s="18" t="str">
        <f t="shared" si="10"/>
        <v>ICOS-CP2</v>
      </c>
      <c r="AA89" s="63">
        <v>652292.36917600001</v>
      </c>
      <c r="AB89" s="63">
        <v>5772990.38552</v>
      </c>
      <c r="AC89" s="26" t="s">
        <v>3316</v>
      </c>
      <c r="AD89" s="64" t="s">
        <v>3262</v>
      </c>
      <c r="AE89" s="64" t="s">
        <v>3263</v>
      </c>
      <c r="AF89" s="64" t="s">
        <v>3258</v>
      </c>
      <c r="AG89" s="64" t="s">
        <v>5614</v>
      </c>
    </row>
    <row r="90" spans="1:33" ht="40.200000000000003" x14ac:dyDescent="0.3">
      <c r="A90" s="26" t="s">
        <v>6359</v>
      </c>
      <c r="B90" s="26">
        <v>89</v>
      </c>
      <c r="C90" s="33">
        <v>0.05</v>
      </c>
      <c r="D90" s="1">
        <v>43</v>
      </c>
      <c r="E90" s="26">
        <v>1</v>
      </c>
      <c r="F90" s="7">
        <v>43082.48541666667</v>
      </c>
      <c r="G90" s="4"/>
      <c r="H90" s="1" t="str">
        <f t="shared" si="11"/>
        <v>TS 0.05m 43/1</v>
      </c>
      <c r="I90" t="s">
        <v>6265</v>
      </c>
      <c r="J90" s="26" t="s">
        <v>6160</v>
      </c>
      <c r="K90" s="1" t="s">
        <v>15</v>
      </c>
      <c r="L90" s="26" t="str">
        <f t="shared" si="9"/>
        <v>Box43_Temp1 [degC]</v>
      </c>
      <c r="N90" s="1" t="s">
        <v>6416</v>
      </c>
      <c r="O90" s="46" t="s">
        <v>4421</v>
      </c>
      <c r="P90" s="46"/>
      <c r="Q90" t="s">
        <v>4422</v>
      </c>
      <c r="R90" s="1" t="s">
        <v>4543</v>
      </c>
      <c r="U90" s="1" t="str">
        <f t="shared" si="8"/>
        <v>_43_1</v>
      </c>
      <c r="V90" s="26">
        <v>-25</v>
      </c>
      <c r="W90" s="26">
        <v>50</v>
      </c>
      <c r="X90" s="1" t="s">
        <v>6140</v>
      </c>
      <c r="Y90" s="18" t="s">
        <v>6126</v>
      </c>
      <c r="Z90" s="18" t="str">
        <f t="shared" si="10"/>
        <v>ICOS-CP3</v>
      </c>
      <c r="AA90" s="96">
        <v>652232.63</v>
      </c>
      <c r="AB90" s="96">
        <v>5772975.9500000002</v>
      </c>
      <c r="AC90" s="26" t="s">
        <v>3316</v>
      </c>
      <c r="AD90" s="64" t="s">
        <v>3262</v>
      </c>
      <c r="AE90" s="64" t="s">
        <v>3263</v>
      </c>
      <c r="AF90" s="64" t="s">
        <v>3258</v>
      </c>
      <c r="AG90" s="64" t="s">
        <v>5614</v>
      </c>
    </row>
    <row r="91" spans="1:33" ht="40.200000000000003" x14ac:dyDescent="0.3">
      <c r="A91" s="26" t="s">
        <v>6394</v>
      </c>
      <c r="B91" s="26">
        <v>90</v>
      </c>
      <c r="C91" s="33">
        <v>0.1</v>
      </c>
      <c r="D91" s="1">
        <v>43</v>
      </c>
      <c r="E91" s="26">
        <v>2</v>
      </c>
      <c r="F91" s="7">
        <v>43082.48541666667</v>
      </c>
      <c r="G91" s="4"/>
      <c r="H91" s="1" t="str">
        <f t="shared" si="11"/>
        <v>TS 0.10m 43/2</v>
      </c>
      <c r="I91" t="s">
        <v>6266</v>
      </c>
      <c r="J91" s="26" t="s">
        <v>6161</v>
      </c>
      <c r="K91" s="1" t="s">
        <v>15</v>
      </c>
      <c r="L91" s="26" t="str">
        <f t="shared" si="9"/>
        <v>Box43_Temp2 [degC]</v>
      </c>
      <c r="N91" s="1" t="s">
        <v>6416</v>
      </c>
      <c r="O91" s="46" t="s">
        <v>4421</v>
      </c>
      <c r="P91" s="46"/>
      <c r="Q91" t="s">
        <v>4422</v>
      </c>
      <c r="R91" s="1" t="s">
        <v>4543</v>
      </c>
      <c r="U91" s="1" t="str">
        <f t="shared" si="8"/>
        <v>_43_2</v>
      </c>
      <c r="V91" s="26">
        <v>-25</v>
      </c>
      <c r="W91" s="26">
        <v>50</v>
      </c>
      <c r="X91" s="1" t="s">
        <v>6140</v>
      </c>
      <c r="Y91" s="18" t="s">
        <v>6126</v>
      </c>
      <c r="Z91" s="18" t="str">
        <f t="shared" si="10"/>
        <v>ICOS-CP3</v>
      </c>
      <c r="AA91" s="96">
        <v>652232.63</v>
      </c>
      <c r="AB91" s="96">
        <v>5772975.9500000002</v>
      </c>
      <c r="AC91" s="26" t="s">
        <v>3316</v>
      </c>
      <c r="AD91" s="64" t="s">
        <v>3262</v>
      </c>
      <c r="AE91" s="64" t="s">
        <v>3263</v>
      </c>
      <c r="AF91" s="64" t="s">
        <v>3258</v>
      </c>
      <c r="AG91" s="64" t="s">
        <v>5614</v>
      </c>
    </row>
    <row r="92" spans="1:33" ht="40.200000000000003" x14ac:dyDescent="0.3">
      <c r="A92" s="26" t="s">
        <v>6395</v>
      </c>
      <c r="B92" s="26">
        <v>91</v>
      </c>
      <c r="C92" s="33">
        <v>0.2</v>
      </c>
      <c r="D92" s="1">
        <v>43</v>
      </c>
      <c r="E92" s="26">
        <v>3</v>
      </c>
      <c r="F92" s="7">
        <v>43082.48541666667</v>
      </c>
      <c r="G92" s="4"/>
      <c r="H92" s="1" t="str">
        <f t="shared" si="11"/>
        <v>TS 0.20m 43/3</v>
      </c>
      <c r="I92" t="s">
        <v>6267</v>
      </c>
      <c r="J92" s="26" t="s">
        <v>6162</v>
      </c>
      <c r="K92" s="1" t="s">
        <v>15</v>
      </c>
      <c r="L92" s="26" t="str">
        <f t="shared" si="9"/>
        <v>Box43_Temp3 [degC]</v>
      </c>
      <c r="N92" s="1" t="s">
        <v>6416</v>
      </c>
      <c r="O92" s="46" t="s">
        <v>4421</v>
      </c>
      <c r="P92" s="46"/>
      <c r="Q92" t="s">
        <v>4422</v>
      </c>
      <c r="R92" s="1" t="s">
        <v>4543</v>
      </c>
      <c r="U92" s="1" t="str">
        <f t="shared" si="8"/>
        <v>_43_3</v>
      </c>
      <c r="V92" s="26">
        <v>-25</v>
      </c>
      <c r="W92" s="26">
        <v>50</v>
      </c>
      <c r="X92" s="1" t="s">
        <v>6140</v>
      </c>
      <c r="Y92" s="18" t="s">
        <v>6126</v>
      </c>
      <c r="Z92" s="18" t="str">
        <f t="shared" si="10"/>
        <v>ICOS-CP3</v>
      </c>
      <c r="AA92" s="96">
        <v>652232.63</v>
      </c>
      <c r="AB92" s="96">
        <v>5772975.9500000002</v>
      </c>
      <c r="AC92" s="26" t="s">
        <v>3316</v>
      </c>
      <c r="AD92" s="64" t="s">
        <v>3262</v>
      </c>
      <c r="AE92" s="64" t="s">
        <v>3263</v>
      </c>
      <c r="AF92" s="64" t="s">
        <v>3258</v>
      </c>
      <c r="AG92" s="64" t="s">
        <v>5614</v>
      </c>
    </row>
    <row r="93" spans="1:33" ht="40.200000000000003" x14ac:dyDescent="0.3">
      <c r="A93" s="26" t="s">
        <v>6396</v>
      </c>
      <c r="B93" s="26">
        <v>92</v>
      </c>
      <c r="C93" s="33">
        <v>0.3</v>
      </c>
      <c r="D93" s="1">
        <v>43</v>
      </c>
      <c r="E93" s="26">
        <v>4</v>
      </c>
      <c r="F93" s="7">
        <v>43082.48541666667</v>
      </c>
      <c r="G93" s="4"/>
      <c r="H93" s="1" t="str">
        <f t="shared" si="11"/>
        <v>TS 0.30m 43/4</v>
      </c>
      <c r="I93" t="s">
        <v>6268</v>
      </c>
      <c r="J93" s="26" t="s">
        <v>6163</v>
      </c>
      <c r="K93" s="1" t="s">
        <v>15</v>
      </c>
      <c r="L93" s="26" t="str">
        <f t="shared" si="9"/>
        <v>Box43_Temp4 [degC]</v>
      </c>
      <c r="N93" s="1" t="s">
        <v>6416</v>
      </c>
      <c r="O93" s="46" t="s">
        <v>4421</v>
      </c>
      <c r="P93" s="46"/>
      <c r="Q93" t="s">
        <v>4422</v>
      </c>
      <c r="R93" s="1" t="s">
        <v>4543</v>
      </c>
      <c r="U93" s="1" t="str">
        <f t="shared" si="8"/>
        <v>_43_4</v>
      </c>
      <c r="V93" s="26">
        <v>-25</v>
      </c>
      <c r="W93" s="26">
        <v>50</v>
      </c>
      <c r="X93" s="1" t="s">
        <v>6140</v>
      </c>
      <c r="Y93" s="18" t="s">
        <v>6126</v>
      </c>
      <c r="Z93" s="18" t="str">
        <f t="shared" si="10"/>
        <v>ICOS-CP3</v>
      </c>
      <c r="AA93" s="96">
        <v>652232.63</v>
      </c>
      <c r="AB93" s="96">
        <v>5772975.9500000002</v>
      </c>
      <c r="AC93" s="26" t="s">
        <v>3316</v>
      </c>
      <c r="AD93" s="64" t="s">
        <v>3262</v>
      </c>
      <c r="AE93" s="64" t="s">
        <v>3263</v>
      </c>
      <c r="AF93" s="64" t="s">
        <v>3258</v>
      </c>
      <c r="AG93" s="64" t="s">
        <v>5614</v>
      </c>
    </row>
    <row r="94" spans="1:33" ht="40.200000000000003" x14ac:dyDescent="0.3">
      <c r="A94" s="26" t="s">
        <v>6397</v>
      </c>
      <c r="B94" s="26">
        <v>93</v>
      </c>
      <c r="C94" s="33">
        <v>0.4</v>
      </c>
      <c r="D94" s="1">
        <v>43</v>
      </c>
      <c r="E94" s="26">
        <v>5</v>
      </c>
      <c r="F94" s="7">
        <v>43082.48541666667</v>
      </c>
      <c r="G94" s="4"/>
      <c r="H94" s="1" t="str">
        <f t="shared" si="11"/>
        <v>TS 0.40m 43/5</v>
      </c>
      <c r="I94" t="s">
        <v>6269</v>
      </c>
      <c r="J94" s="26" t="s">
        <v>6164</v>
      </c>
      <c r="K94" s="1" t="s">
        <v>15</v>
      </c>
      <c r="L94" s="26" t="str">
        <f t="shared" si="9"/>
        <v>Box43_Temp5 [degC]</v>
      </c>
      <c r="N94" s="1" t="s">
        <v>6416</v>
      </c>
      <c r="O94" s="46" t="s">
        <v>4421</v>
      </c>
      <c r="P94" s="46"/>
      <c r="Q94" t="s">
        <v>4422</v>
      </c>
      <c r="R94" s="1" t="s">
        <v>4543</v>
      </c>
      <c r="U94" s="1" t="str">
        <f t="shared" si="8"/>
        <v>_43_5</v>
      </c>
      <c r="V94" s="26">
        <v>-25</v>
      </c>
      <c r="W94" s="26">
        <v>50</v>
      </c>
      <c r="X94" s="1" t="s">
        <v>6140</v>
      </c>
      <c r="Y94" s="18" t="s">
        <v>6126</v>
      </c>
      <c r="Z94" s="18" t="str">
        <f t="shared" si="10"/>
        <v>ICOS-CP3</v>
      </c>
      <c r="AA94" s="96">
        <v>652232.63</v>
      </c>
      <c r="AB94" s="96">
        <v>5772975.9500000002</v>
      </c>
      <c r="AC94" s="26" t="s">
        <v>3316</v>
      </c>
      <c r="AD94" s="64" t="s">
        <v>3262</v>
      </c>
      <c r="AE94" s="64" t="s">
        <v>3263</v>
      </c>
      <c r="AF94" s="64" t="s">
        <v>3258</v>
      </c>
      <c r="AG94" s="64" t="s">
        <v>5614</v>
      </c>
    </row>
    <row r="95" spans="1:33" ht="40.799999999999997" thickBot="1" x14ac:dyDescent="0.35">
      <c r="A95" s="26" t="s">
        <v>6398</v>
      </c>
      <c r="B95" s="26">
        <v>94</v>
      </c>
      <c r="C95" s="94">
        <v>0.7</v>
      </c>
      <c r="D95" s="1">
        <v>43</v>
      </c>
      <c r="E95" s="26">
        <v>6</v>
      </c>
      <c r="F95" s="7">
        <v>43082.48541666667</v>
      </c>
      <c r="G95" s="4"/>
      <c r="H95" s="1" t="str">
        <f t="shared" si="11"/>
        <v>TS 0.70m 43/6</v>
      </c>
      <c r="I95" t="s">
        <v>6270</v>
      </c>
      <c r="J95" s="26" t="s">
        <v>6165</v>
      </c>
      <c r="K95" s="1" t="s">
        <v>15</v>
      </c>
      <c r="L95" s="26" t="str">
        <f t="shared" si="9"/>
        <v>Box43_Temp6 [degC]</v>
      </c>
      <c r="N95" s="1" t="s">
        <v>6416</v>
      </c>
      <c r="O95" s="46" t="s">
        <v>4421</v>
      </c>
      <c r="P95" s="46"/>
      <c r="Q95" t="s">
        <v>4422</v>
      </c>
      <c r="R95" s="1" t="s">
        <v>4543</v>
      </c>
      <c r="U95" s="1" t="str">
        <f t="shared" si="8"/>
        <v>_43_6</v>
      </c>
      <c r="V95" s="26">
        <v>-25</v>
      </c>
      <c r="W95" s="26">
        <v>50</v>
      </c>
      <c r="X95" s="1" t="s">
        <v>6140</v>
      </c>
      <c r="Y95" s="18" t="s">
        <v>6126</v>
      </c>
      <c r="Z95" s="18" t="str">
        <f t="shared" si="10"/>
        <v>ICOS-CP3</v>
      </c>
      <c r="AA95" s="96">
        <v>652232.63</v>
      </c>
      <c r="AB95" s="96">
        <v>5772975.9500000002</v>
      </c>
      <c r="AC95" s="26" t="s">
        <v>3316</v>
      </c>
      <c r="AD95" s="64" t="s">
        <v>3262</v>
      </c>
      <c r="AE95" s="64" t="s">
        <v>3263</v>
      </c>
      <c r="AF95" s="64" t="s">
        <v>3258</v>
      </c>
      <c r="AG95" s="64" t="s">
        <v>5614</v>
      </c>
    </row>
    <row r="96" spans="1:33" ht="40.200000000000003" x14ac:dyDescent="0.3">
      <c r="A96" s="26" t="s">
        <v>6360</v>
      </c>
      <c r="B96" s="26">
        <v>95</v>
      </c>
      <c r="C96" s="33">
        <v>0.05</v>
      </c>
      <c r="D96" s="1">
        <v>44</v>
      </c>
      <c r="E96" s="26">
        <v>1</v>
      </c>
      <c r="F96" s="7">
        <v>43043.138194444444</v>
      </c>
      <c r="G96" s="4"/>
      <c r="H96" s="1" t="str">
        <f t="shared" si="11"/>
        <v>TS 0.05m 44/1</v>
      </c>
      <c r="I96" t="s">
        <v>6259</v>
      </c>
      <c r="J96" s="26" t="s">
        <v>6166</v>
      </c>
      <c r="K96" s="1" t="s">
        <v>15</v>
      </c>
      <c r="L96" s="26" t="str">
        <f t="shared" si="9"/>
        <v>Box44_Temp1 [degC]</v>
      </c>
      <c r="N96" s="1" t="s">
        <v>6417</v>
      </c>
      <c r="O96" s="46" t="s">
        <v>4421</v>
      </c>
      <c r="P96" s="46"/>
      <c r="Q96" t="s">
        <v>4422</v>
      </c>
      <c r="R96" s="1" t="s">
        <v>4543</v>
      </c>
      <c r="U96" s="1" t="str">
        <f t="shared" si="8"/>
        <v>_44_1</v>
      </c>
      <c r="V96" s="26">
        <v>-25</v>
      </c>
      <c r="W96" s="26">
        <v>50</v>
      </c>
      <c r="X96" s="1" t="s">
        <v>6147</v>
      </c>
      <c r="Y96" s="18" t="s">
        <v>6126</v>
      </c>
      <c r="Z96" s="18" t="str">
        <f t="shared" si="10"/>
        <v>ICOS-CP4</v>
      </c>
      <c r="AA96" s="63">
        <v>652193.31437499996</v>
      </c>
      <c r="AB96" s="63">
        <v>5773010.7555600004</v>
      </c>
      <c r="AC96" s="26" t="s">
        <v>3316</v>
      </c>
      <c r="AD96" s="64" t="s">
        <v>3262</v>
      </c>
      <c r="AE96" s="64" t="s">
        <v>3263</v>
      </c>
      <c r="AF96" s="64" t="s">
        <v>3258</v>
      </c>
      <c r="AG96" s="64" t="s">
        <v>5614</v>
      </c>
    </row>
    <row r="97" spans="1:33" ht="40.200000000000003" x14ac:dyDescent="0.3">
      <c r="A97" s="26" t="s">
        <v>6361</v>
      </c>
      <c r="B97" s="26">
        <v>96</v>
      </c>
      <c r="C97" s="33">
        <v>0.1</v>
      </c>
      <c r="D97" s="1">
        <v>44</v>
      </c>
      <c r="E97" s="26">
        <v>2</v>
      </c>
      <c r="F97" s="7">
        <v>43043.138194444444</v>
      </c>
      <c r="G97" s="4"/>
      <c r="H97" s="1" t="str">
        <f t="shared" si="11"/>
        <v>TS 0.10m 44/2</v>
      </c>
      <c r="I97" t="s">
        <v>6260</v>
      </c>
      <c r="J97" s="26" t="s">
        <v>6167</v>
      </c>
      <c r="K97" s="1" t="s">
        <v>15</v>
      </c>
      <c r="L97" s="26" t="str">
        <f t="shared" si="9"/>
        <v>Box44_Temp2 [degC]</v>
      </c>
      <c r="N97" s="1" t="s">
        <v>6417</v>
      </c>
      <c r="O97" s="46" t="s">
        <v>4421</v>
      </c>
      <c r="P97" s="46"/>
      <c r="Q97" t="s">
        <v>4422</v>
      </c>
      <c r="R97" s="1" t="s">
        <v>4543</v>
      </c>
      <c r="U97" s="1" t="str">
        <f t="shared" si="8"/>
        <v>_44_2</v>
      </c>
      <c r="V97" s="26">
        <v>-25</v>
      </c>
      <c r="W97" s="26">
        <v>50</v>
      </c>
      <c r="X97" s="1" t="s">
        <v>6147</v>
      </c>
      <c r="Y97" s="18" t="s">
        <v>6126</v>
      </c>
      <c r="Z97" s="18" t="str">
        <f t="shared" si="10"/>
        <v>ICOS-CP4</v>
      </c>
      <c r="AA97" s="63">
        <v>652193.31437499996</v>
      </c>
      <c r="AB97" s="63">
        <v>5773010.7555600004</v>
      </c>
      <c r="AC97" s="26" t="s">
        <v>3316</v>
      </c>
      <c r="AD97" s="64" t="s">
        <v>3262</v>
      </c>
      <c r="AE97" s="64" t="s">
        <v>3263</v>
      </c>
      <c r="AF97" s="64" t="s">
        <v>3258</v>
      </c>
      <c r="AG97" s="64" t="s">
        <v>5614</v>
      </c>
    </row>
    <row r="98" spans="1:33" ht="40.200000000000003" x14ac:dyDescent="0.3">
      <c r="A98" s="26" t="s">
        <v>6362</v>
      </c>
      <c r="B98" s="26">
        <v>97</v>
      </c>
      <c r="C98" s="33">
        <v>0.2</v>
      </c>
      <c r="D98" s="1">
        <v>44</v>
      </c>
      <c r="E98" s="26">
        <v>3</v>
      </c>
      <c r="F98" s="7">
        <v>43043.138194444444</v>
      </c>
      <c r="G98" s="4"/>
      <c r="H98" s="1" t="str">
        <f t="shared" si="11"/>
        <v>TS 0.20m 44/3</v>
      </c>
      <c r="I98" t="s">
        <v>6261</v>
      </c>
      <c r="J98" s="26" t="s">
        <v>6168</v>
      </c>
      <c r="K98" s="1" t="s">
        <v>15</v>
      </c>
      <c r="L98" s="26" t="str">
        <f t="shared" ref="L98:L129" si="12">CONCATENATE(J98," [",K98,"]")</f>
        <v>Box44_Temp3 [degC]</v>
      </c>
      <c r="N98" s="1" t="s">
        <v>6417</v>
      </c>
      <c r="O98" s="46" t="s">
        <v>4421</v>
      </c>
      <c r="P98" s="46"/>
      <c r="Q98" t="s">
        <v>4422</v>
      </c>
      <c r="R98" s="1" t="s">
        <v>4543</v>
      </c>
      <c r="U98" s="1" t="str">
        <f t="shared" si="8"/>
        <v>_44_3</v>
      </c>
      <c r="V98" s="26">
        <v>-25</v>
      </c>
      <c r="W98" s="26">
        <v>50</v>
      </c>
      <c r="X98" s="1" t="s">
        <v>6147</v>
      </c>
      <c r="Y98" s="18" t="s">
        <v>6126</v>
      </c>
      <c r="Z98" s="18" t="str">
        <f t="shared" ref="Z98:Z129" si="13">CONCATENATE(Y98,"-",X98)</f>
        <v>ICOS-CP4</v>
      </c>
      <c r="AA98" s="63">
        <v>652193.31437499996</v>
      </c>
      <c r="AB98" s="63">
        <v>5773010.7555600004</v>
      </c>
      <c r="AC98" s="26" t="s">
        <v>3316</v>
      </c>
      <c r="AD98" s="64" t="s">
        <v>3262</v>
      </c>
      <c r="AE98" s="64" t="s">
        <v>3263</v>
      </c>
      <c r="AF98" s="64" t="s">
        <v>3258</v>
      </c>
      <c r="AG98" s="64" t="s">
        <v>5614</v>
      </c>
    </row>
    <row r="99" spans="1:33" ht="40.200000000000003" x14ac:dyDescent="0.3">
      <c r="A99" s="26" t="s">
        <v>6363</v>
      </c>
      <c r="B99" s="26">
        <v>98</v>
      </c>
      <c r="C99" s="33">
        <v>0.3</v>
      </c>
      <c r="D99" s="1">
        <v>44</v>
      </c>
      <c r="E99" s="26">
        <v>4</v>
      </c>
      <c r="F99" s="7">
        <v>43043.138194444444</v>
      </c>
      <c r="G99" s="4"/>
      <c r="H99" s="1" t="str">
        <f t="shared" si="11"/>
        <v>TS 0.30m 44/4</v>
      </c>
      <c r="I99" t="s">
        <v>6262</v>
      </c>
      <c r="J99" s="26" t="s">
        <v>6169</v>
      </c>
      <c r="K99" s="1" t="s">
        <v>15</v>
      </c>
      <c r="L99" s="26" t="str">
        <f t="shared" si="12"/>
        <v>Box44_Temp4 [degC]</v>
      </c>
      <c r="N99" s="1" t="s">
        <v>6417</v>
      </c>
      <c r="O99" s="46" t="s">
        <v>4421</v>
      </c>
      <c r="P99" s="46"/>
      <c r="Q99" t="s">
        <v>4422</v>
      </c>
      <c r="R99" s="1" t="s">
        <v>4543</v>
      </c>
      <c r="U99" s="1" t="str">
        <f t="shared" si="8"/>
        <v>_44_4</v>
      </c>
      <c r="V99" s="26">
        <v>-25</v>
      </c>
      <c r="W99" s="26">
        <v>50</v>
      </c>
      <c r="X99" s="1" t="s">
        <v>6147</v>
      </c>
      <c r="Y99" s="18" t="s">
        <v>6126</v>
      </c>
      <c r="Z99" s="18" t="str">
        <f t="shared" si="13"/>
        <v>ICOS-CP4</v>
      </c>
      <c r="AA99" s="63">
        <v>652193.31437499996</v>
      </c>
      <c r="AB99" s="63">
        <v>5773010.7555600004</v>
      </c>
      <c r="AC99" s="26" t="s">
        <v>3316</v>
      </c>
      <c r="AD99" s="64" t="s">
        <v>3262</v>
      </c>
      <c r="AE99" s="64" t="s">
        <v>3263</v>
      </c>
      <c r="AF99" s="64" t="s">
        <v>3258</v>
      </c>
      <c r="AG99" s="64" t="s">
        <v>5614</v>
      </c>
    </row>
    <row r="100" spans="1:33" ht="40.200000000000003" x14ac:dyDescent="0.3">
      <c r="A100" s="26" t="s">
        <v>6364</v>
      </c>
      <c r="B100" s="26">
        <v>99</v>
      </c>
      <c r="C100" s="33">
        <v>0.5</v>
      </c>
      <c r="D100" s="1">
        <v>44</v>
      </c>
      <c r="E100" s="26">
        <v>5</v>
      </c>
      <c r="F100" s="7">
        <v>43043.138194444444</v>
      </c>
      <c r="G100" s="4"/>
      <c r="H100" s="1" t="str">
        <f t="shared" si="11"/>
        <v>TS 0.50m 44/5</v>
      </c>
      <c r="I100" t="s">
        <v>6263</v>
      </c>
      <c r="J100" s="26" t="s">
        <v>6170</v>
      </c>
      <c r="K100" s="1" t="s">
        <v>15</v>
      </c>
      <c r="L100" s="26" t="str">
        <f t="shared" si="12"/>
        <v>Box44_Temp5 [degC]</v>
      </c>
      <c r="N100" s="1" t="s">
        <v>6417</v>
      </c>
      <c r="O100" s="46" t="s">
        <v>4421</v>
      </c>
      <c r="P100" s="46"/>
      <c r="Q100" t="s">
        <v>4422</v>
      </c>
      <c r="R100" s="1" t="s">
        <v>4543</v>
      </c>
      <c r="U100" s="1" t="str">
        <f t="shared" si="8"/>
        <v>_44_5</v>
      </c>
      <c r="V100" s="26">
        <v>-25</v>
      </c>
      <c r="W100" s="26">
        <v>50</v>
      </c>
      <c r="X100" s="1" t="s">
        <v>6147</v>
      </c>
      <c r="Y100" s="18" t="s">
        <v>6126</v>
      </c>
      <c r="Z100" s="18" t="str">
        <f t="shared" si="13"/>
        <v>ICOS-CP4</v>
      </c>
      <c r="AA100" s="63">
        <v>652193.31437499996</v>
      </c>
      <c r="AB100" s="63">
        <v>5773010.7555600004</v>
      </c>
      <c r="AC100" s="26" t="s">
        <v>3316</v>
      </c>
      <c r="AD100" s="64" t="s">
        <v>3262</v>
      </c>
      <c r="AE100" s="64" t="s">
        <v>3263</v>
      </c>
      <c r="AF100" s="64" t="s">
        <v>3258</v>
      </c>
      <c r="AG100" s="64" t="s">
        <v>5614</v>
      </c>
    </row>
    <row r="101" spans="1:33" ht="40.799999999999997" thickBot="1" x14ac:dyDescent="0.35">
      <c r="A101" s="26" t="s">
        <v>6365</v>
      </c>
      <c r="B101" s="26">
        <v>100</v>
      </c>
      <c r="C101" s="94">
        <v>0.7</v>
      </c>
      <c r="D101" s="1">
        <v>44</v>
      </c>
      <c r="E101" s="26">
        <v>6</v>
      </c>
      <c r="F101" s="7">
        <v>43043.138194444444</v>
      </c>
      <c r="G101" s="4"/>
      <c r="H101" s="1" t="str">
        <f t="shared" si="11"/>
        <v>TS 0.70m 44/6</v>
      </c>
      <c r="I101" t="s">
        <v>6264</v>
      </c>
      <c r="J101" s="26" t="s">
        <v>6171</v>
      </c>
      <c r="K101" s="1" t="s">
        <v>15</v>
      </c>
      <c r="L101" s="26" t="str">
        <f t="shared" si="12"/>
        <v>Box44_Temp6 [degC]</v>
      </c>
      <c r="N101" s="1" t="s">
        <v>6417</v>
      </c>
      <c r="O101" s="46" t="s">
        <v>4421</v>
      </c>
      <c r="P101" s="46"/>
      <c r="Q101" t="s">
        <v>4422</v>
      </c>
      <c r="R101" s="1" t="s">
        <v>4543</v>
      </c>
      <c r="U101" s="1" t="str">
        <f t="shared" si="8"/>
        <v>_44_6</v>
      </c>
      <c r="V101" s="26">
        <v>-25</v>
      </c>
      <c r="W101" s="26">
        <v>50</v>
      </c>
      <c r="X101" s="1" t="s">
        <v>6147</v>
      </c>
      <c r="Y101" s="18" t="s">
        <v>6126</v>
      </c>
      <c r="Z101" s="18" t="str">
        <f t="shared" si="13"/>
        <v>ICOS-CP4</v>
      </c>
      <c r="AA101" s="63">
        <v>652193.31437499996</v>
      </c>
      <c r="AB101" s="63">
        <v>5773010.7555600004</v>
      </c>
      <c r="AC101" s="26" t="s">
        <v>3316</v>
      </c>
      <c r="AD101" s="64" t="s">
        <v>3262</v>
      </c>
      <c r="AE101" s="64" t="s">
        <v>3263</v>
      </c>
      <c r="AF101" s="64" t="s">
        <v>3258</v>
      </c>
      <c r="AG101" s="64" t="s">
        <v>5614</v>
      </c>
    </row>
    <row r="102" spans="1:33" x14ac:dyDescent="0.3">
      <c r="A102" s="18" t="s">
        <v>6353</v>
      </c>
      <c r="B102" s="26">
        <v>101</v>
      </c>
      <c r="C102" s="100">
        <v>0.05</v>
      </c>
      <c r="D102" s="1">
        <v>41</v>
      </c>
      <c r="F102" s="7">
        <v>43048.381249999999</v>
      </c>
      <c r="G102" s="4"/>
      <c r="H102" s="1" t="s">
        <v>6411</v>
      </c>
      <c r="I102" t="s">
        <v>6283</v>
      </c>
      <c r="J102" t="s">
        <v>6228</v>
      </c>
      <c r="K102" s="1" t="s">
        <v>130</v>
      </c>
      <c r="L102" s="26" t="str">
        <f t="shared" si="12"/>
        <v>Box41_SHF07 [W/m**2]</v>
      </c>
      <c r="N102" s="1" t="s">
        <v>6341</v>
      </c>
      <c r="O102" s="46" t="s">
        <v>4421</v>
      </c>
      <c r="Q102" t="s">
        <v>4423</v>
      </c>
      <c r="R102" s="1" t="s">
        <v>4543</v>
      </c>
      <c r="T102" s="1">
        <v>7</v>
      </c>
      <c r="U102" s="1" t="str">
        <f>CONCATENATE("_",LOWER(X102))</f>
        <v>_cp1</v>
      </c>
      <c r="V102" s="1">
        <v>-200</v>
      </c>
      <c r="W102" s="1">
        <v>200</v>
      </c>
      <c r="X102" s="1" t="s">
        <v>6125</v>
      </c>
      <c r="Y102" s="18" t="s">
        <v>6126</v>
      </c>
      <c r="Z102" s="18" t="str">
        <f t="shared" si="13"/>
        <v>ICOS-CP1</v>
      </c>
      <c r="AA102" s="63">
        <v>652242.08078099997</v>
      </c>
      <c r="AB102" s="63">
        <v>5773033.0369499996</v>
      </c>
      <c r="AC102" s="26" t="s">
        <v>3316</v>
      </c>
      <c r="AD102" s="64" t="s">
        <v>3262</v>
      </c>
      <c r="AE102" s="64" t="s">
        <v>3263</v>
      </c>
      <c r="AF102" s="64" t="s">
        <v>3258</v>
      </c>
    </row>
    <row r="103" spans="1:33" x14ac:dyDescent="0.3">
      <c r="A103" s="18" t="s">
        <v>6354</v>
      </c>
      <c r="B103" s="26">
        <v>102</v>
      </c>
      <c r="C103" s="1">
        <v>0.05</v>
      </c>
      <c r="D103" s="1">
        <v>42</v>
      </c>
      <c r="F103" s="7">
        <v>43048.379861111112</v>
      </c>
      <c r="G103" s="4"/>
      <c r="H103" s="1" t="s">
        <v>6412</v>
      </c>
      <c r="I103" t="s">
        <v>6284</v>
      </c>
      <c r="J103" t="s">
        <v>6231</v>
      </c>
      <c r="K103" s="1" t="s">
        <v>130</v>
      </c>
      <c r="L103" s="26" t="str">
        <f t="shared" si="12"/>
        <v>Box42_SHF08 [W/m**2]</v>
      </c>
      <c r="N103" s="1" t="s">
        <v>6415</v>
      </c>
      <c r="O103" s="46" t="s">
        <v>4421</v>
      </c>
      <c r="Q103" t="s">
        <v>4423</v>
      </c>
      <c r="R103" s="1" t="s">
        <v>4543</v>
      </c>
      <c r="T103" s="1">
        <v>8</v>
      </c>
      <c r="U103" s="1" t="str">
        <f>CONCATENATE("_",LOWER(X103))</f>
        <v>_cp2</v>
      </c>
      <c r="V103" s="1">
        <v>-200</v>
      </c>
      <c r="W103" s="1">
        <v>200</v>
      </c>
      <c r="X103" s="1" t="s">
        <v>6133</v>
      </c>
      <c r="Y103" s="18" t="s">
        <v>6126</v>
      </c>
      <c r="Z103" s="18" t="str">
        <f t="shared" si="13"/>
        <v>ICOS-CP2</v>
      </c>
      <c r="AA103" s="63">
        <v>652292.36917600001</v>
      </c>
      <c r="AB103" s="63">
        <v>5772990.38552</v>
      </c>
      <c r="AC103" s="26" t="s">
        <v>3316</v>
      </c>
      <c r="AD103" s="64" t="s">
        <v>3262</v>
      </c>
      <c r="AE103" s="64" t="s">
        <v>3263</v>
      </c>
      <c r="AF103" s="64" t="s">
        <v>3258</v>
      </c>
    </row>
    <row r="104" spans="1:33" x14ac:dyDescent="0.3">
      <c r="A104" s="18" t="s">
        <v>6355</v>
      </c>
      <c r="B104" s="26">
        <v>103</v>
      </c>
      <c r="C104" s="100">
        <v>0.05</v>
      </c>
      <c r="D104" s="1">
        <v>43</v>
      </c>
      <c r="F104" s="7">
        <v>43082.48541666667</v>
      </c>
      <c r="G104" s="4"/>
      <c r="H104" s="1" t="s">
        <v>6413</v>
      </c>
      <c r="I104" t="s">
        <v>6285</v>
      </c>
      <c r="J104" t="s">
        <v>6233</v>
      </c>
      <c r="K104" s="1" t="s">
        <v>130</v>
      </c>
      <c r="L104" s="26" t="str">
        <f t="shared" si="12"/>
        <v>Box43_SHF08 [W/m**2]</v>
      </c>
      <c r="N104" s="1" t="s">
        <v>6416</v>
      </c>
      <c r="O104" s="46" t="s">
        <v>4421</v>
      </c>
      <c r="Q104" t="s">
        <v>4423</v>
      </c>
      <c r="R104" s="1" t="s">
        <v>4543</v>
      </c>
      <c r="T104" s="1">
        <v>9</v>
      </c>
      <c r="U104" s="1" t="str">
        <f>CONCATENATE("_",LOWER(X104))</f>
        <v>_cp3</v>
      </c>
      <c r="V104" s="1">
        <v>-200</v>
      </c>
      <c r="W104" s="1">
        <v>200</v>
      </c>
      <c r="X104" s="1" t="s">
        <v>6140</v>
      </c>
      <c r="Y104" s="18" t="s">
        <v>6126</v>
      </c>
      <c r="Z104" s="18" t="str">
        <f t="shared" si="13"/>
        <v>ICOS-CP3</v>
      </c>
      <c r="AA104" s="96">
        <v>652232.63</v>
      </c>
      <c r="AB104" s="96">
        <v>5772975.9500000002</v>
      </c>
      <c r="AC104" s="26" t="s">
        <v>3316</v>
      </c>
      <c r="AD104" s="64" t="s">
        <v>3262</v>
      </c>
      <c r="AE104" s="64" t="s">
        <v>3263</v>
      </c>
      <c r="AF104" s="64" t="s">
        <v>3258</v>
      </c>
    </row>
    <row r="105" spans="1:33" x14ac:dyDescent="0.3">
      <c r="A105" s="18" t="s">
        <v>6356</v>
      </c>
      <c r="B105" s="26">
        <v>104</v>
      </c>
      <c r="C105" s="100">
        <v>0.05</v>
      </c>
      <c r="D105" s="1">
        <v>44</v>
      </c>
      <c r="F105" s="7">
        <v>43043.138194444444</v>
      </c>
      <c r="G105" s="4"/>
      <c r="H105" s="1" t="s">
        <v>6414</v>
      </c>
      <c r="I105" t="s">
        <v>6286</v>
      </c>
      <c r="J105" t="s">
        <v>6235</v>
      </c>
      <c r="K105" s="1" t="s">
        <v>130</v>
      </c>
      <c r="L105" s="26" t="str">
        <f t="shared" si="12"/>
        <v>Box44_SHF08 [W/m**2]</v>
      </c>
      <c r="N105" s="1" t="s">
        <v>6417</v>
      </c>
      <c r="O105" s="46" t="s">
        <v>4421</v>
      </c>
      <c r="Q105" t="s">
        <v>4423</v>
      </c>
      <c r="R105" s="1" t="s">
        <v>4543</v>
      </c>
      <c r="T105" s="1">
        <v>10</v>
      </c>
      <c r="U105" s="1" t="str">
        <f>CONCATENATE("_",LOWER(X105))</f>
        <v>_cp4</v>
      </c>
      <c r="V105" s="1">
        <v>-200</v>
      </c>
      <c r="W105" s="1">
        <v>200</v>
      </c>
      <c r="X105" s="1" t="s">
        <v>6147</v>
      </c>
      <c r="Y105" s="18" t="s">
        <v>6126</v>
      </c>
      <c r="Z105" s="18" t="str">
        <f t="shared" si="13"/>
        <v>ICOS-CP4</v>
      </c>
      <c r="AA105" s="63">
        <v>652193.31437499996</v>
      </c>
      <c r="AB105" s="63">
        <v>5773010.7555600004</v>
      </c>
      <c r="AC105" s="26" t="s">
        <v>3316</v>
      </c>
      <c r="AD105" s="64" t="s">
        <v>3262</v>
      </c>
      <c r="AE105" s="64" t="s">
        <v>3263</v>
      </c>
      <c r="AF105" s="64" t="s">
        <v>3258</v>
      </c>
    </row>
    <row r="106" spans="1:33" x14ac:dyDescent="0.3">
      <c r="A106" s="101" t="s">
        <v>6287</v>
      </c>
      <c r="B106" s="26">
        <v>105</v>
      </c>
      <c r="C106" s="1">
        <v>0</v>
      </c>
      <c r="D106" s="1">
        <v>41</v>
      </c>
      <c r="F106" s="11">
        <v>42832</v>
      </c>
      <c r="G106" s="4">
        <v>43048</v>
      </c>
      <c r="H106" t="s">
        <v>6338</v>
      </c>
      <c r="I106" t="s">
        <v>6288</v>
      </c>
      <c r="J106" t="s">
        <v>6289</v>
      </c>
      <c r="K106" s="1" t="s">
        <v>160</v>
      </c>
      <c r="L106" s="1" t="str">
        <f t="shared" si="12"/>
        <v>Box41_Voltage [V]</v>
      </c>
      <c r="N106" s="1" t="s">
        <v>6341</v>
      </c>
      <c r="O106" s="46" t="s">
        <v>4406</v>
      </c>
      <c r="P106" s="46" t="s">
        <v>4538</v>
      </c>
      <c r="Q106" s="46" t="s">
        <v>4409</v>
      </c>
      <c r="R106" s="1" t="s">
        <v>4543</v>
      </c>
      <c r="S106" s="1" t="str">
        <f>K106</f>
        <v>V</v>
      </c>
      <c r="U106" s="1" t="s">
        <v>6329</v>
      </c>
      <c r="X106" s="1" t="s">
        <v>6125</v>
      </c>
      <c r="Y106" s="18" t="s">
        <v>6126</v>
      </c>
      <c r="Z106" s="18" t="str">
        <f t="shared" si="13"/>
        <v>ICOS-CP1</v>
      </c>
      <c r="AA106" s="63">
        <v>652242.08078099997</v>
      </c>
      <c r="AB106" s="63">
        <v>5773033.0369499996</v>
      </c>
      <c r="AC106" s="26" t="s">
        <v>3316</v>
      </c>
      <c r="AD106" s="64" t="s">
        <v>3262</v>
      </c>
      <c r="AE106" s="64" t="s">
        <v>3263</v>
      </c>
      <c r="AF106" s="64" t="s">
        <v>3258</v>
      </c>
    </row>
    <row r="107" spans="1:33" x14ac:dyDescent="0.3">
      <c r="A107" s="101" t="s">
        <v>6318</v>
      </c>
      <c r="B107" s="26">
        <v>106</v>
      </c>
      <c r="C107" s="1">
        <v>0</v>
      </c>
      <c r="D107" s="1">
        <v>42</v>
      </c>
      <c r="F107" s="11">
        <v>42832</v>
      </c>
      <c r="G107" s="4">
        <v>43048</v>
      </c>
      <c r="H107" t="s">
        <v>6342</v>
      </c>
      <c r="I107" t="s">
        <v>6290</v>
      </c>
      <c r="J107" t="s">
        <v>6293</v>
      </c>
      <c r="K107" s="1" t="s">
        <v>160</v>
      </c>
      <c r="L107" s="1" t="str">
        <f t="shared" si="12"/>
        <v>Box42_Voltage [V]</v>
      </c>
      <c r="N107" s="1" t="s">
        <v>6415</v>
      </c>
      <c r="O107" s="46" t="s">
        <v>4406</v>
      </c>
      <c r="P107" s="46" t="s">
        <v>4538</v>
      </c>
      <c r="Q107" s="46" t="s">
        <v>4409</v>
      </c>
      <c r="R107" s="1" t="s">
        <v>4543</v>
      </c>
      <c r="S107" s="1" t="str">
        <f>K107</f>
        <v>V</v>
      </c>
      <c r="U107" s="1" t="s">
        <v>6330</v>
      </c>
      <c r="X107" s="1" t="s">
        <v>6133</v>
      </c>
      <c r="Y107" s="18" t="s">
        <v>6126</v>
      </c>
      <c r="Z107" s="18" t="str">
        <f t="shared" si="13"/>
        <v>ICOS-CP2</v>
      </c>
      <c r="AA107" s="63">
        <v>652292.36917600001</v>
      </c>
      <c r="AB107" s="63">
        <v>5772990.38552</v>
      </c>
      <c r="AC107" s="26" t="s">
        <v>3316</v>
      </c>
      <c r="AD107" s="64" t="s">
        <v>3262</v>
      </c>
      <c r="AE107" s="64" t="s">
        <v>3263</v>
      </c>
      <c r="AF107" s="64" t="s">
        <v>3258</v>
      </c>
    </row>
    <row r="108" spans="1:33" x14ac:dyDescent="0.3">
      <c r="A108" s="101" t="s">
        <v>6319</v>
      </c>
      <c r="B108" s="26">
        <v>107</v>
      </c>
      <c r="C108" s="1">
        <v>0</v>
      </c>
      <c r="D108" s="1">
        <v>43</v>
      </c>
      <c r="F108" s="11">
        <v>42832</v>
      </c>
      <c r="G108" s="4">
        <v>43048</v>
      </c>
      <c r="H108" t="s">
        <v>6343</v>
      </c>
      <c r="I108" t="s">
        <v>6291</v>
      </c>
      <c r="J108" t="s">
        <v>6294</v>
      </c>
      <c r="K108" s="1" t="s">
        <v>160</v>
      </c>
      <c r="L108" s="1" t="str">
        <f t="shared" si="12"/>
        <v>Box43_Voltage [V]</v>
      </c>
      <c r="N108" s="1" t="s">
        <v>6416</v>
      </c>
      <c r="O108" s="46" t="s">
        <v>4406</v>
      </c>
      <c r="P108" s="46" t="s">
        <v>4538</v>
      </c>
      <c r="Q108" s="46" t="s">
        <v>4409</v>
      </c>
      <c r="R108" s="1" t="s">
        <v>4543</v>
      </c>
      <c r="S108" s="1" t="str">
        <f>K108</f>
        <v>V</v>
      </c>
      <c r="U108" s="1" t="s">
        <v>6331</v>
      </c>
      <c r="X108" s="1" t="s">
        <v>6140</v>
      </c>
      <c r="Y108" s="18" t="s">
        <v>6126</v>
      </c>
      <c r="Z108" s="18" t="str">
        <f t="shared" si="13"/>
        <v>ICOS-CP3</v>
      </c>
      <c r="AA108" s="96">
        <v>652232.63</v>
      </c>
      <c r="AB108" s="96">
        <v>5772975.9500000002</v>
      </c>
      <c r="AC108" s="26" t="s">
        <v>3316</v>
      </c>
      <c r="AD108" s="64" t="s">
        <v>3262</v>
      </c>
      <c r="AE108" s="64" t="s">
        <v>3263</v>
      </c>
      <c r="AF108" s="64" t="s">
        <v>3258</v>
      </c>
    </row>
    <row r="109" spans="1:33" x14ac:dyDescent="0.3">
      <c r="A109" s="101" t="s">
        <v>6320</v>
      </c>
      <c r="B109" s="26">
        <v>108</v>
      </c>
      <c r="C109" s="1">
        <v>0</v>
      </c>
      <c r="D109" s="1">
        <v>44</v>
      </c>
      <c r="F109" s="11">
        <v>42832</v>
      </c>
      <c r="G109" s="4">
        <v>43048</v>
      </c>
      <c r="H109" t="s">
        <v>6344</v>
      </c>
      <c r="I109" t="s">
        <v>6292</v>
      </c>
      <c r="J109" t="s">
        <v>6295</v>
      </c>
      <c r="K109" s="1" t="s">
        <v>160</v>
      </c>
      <c r="L109" s="1" t="str">
        <f t="shared" si="12"/>
        <v>Box44_Voltage [V]</v>
      </c>
      <c r="N109" s="1" t="s">
        <v>6417</v>
      </c>
      <c r="O109" s="46" t="s">
        <v>4406</v>
      </c>
      <c r="P109" s="46" t="s">
        <v>4538</v>
      </c>
      <c r="Q109" s="46" t="s">
        <v>4409</v>
      </c>
      <c r="R109" s="1" t="s">
        <v>4543</v>
      </c>
      <c r="S109" s="1" t="str">
        <f>K109</f>
        <v>V</v>
      </c>
      <c r="U109" s="1" t="s">
        <v>6332</v>
      </c>
      <c r="X109" s="1" t="s">
        <v>6147</v>
      </c>
      <c r="Y109" s="18" t="s">
        <v>6126</v>
      </c>
      <c r="Z109" s="18" t="str">
        <f t="shared" si="13"/>
        <v>ICOS-CP4</v>
      </c>
      <c r="AA109" s="63">
        <v>652193.31437499996</v>
      </c>
      <c r="AB109" s="63">
        <v>5773010.7555600004</v>
      </c>
      <c r="AC109" s="26" t="s">
        <v>3316</v>
      </c>
      <c r="AD109" s="64" t="s">
        <v>3262</v>
      </c>
      <c r="AE109" s="64" t="s">
        <v>3263</v>
      </c>
      <c r="AF109" s="64" t="s">
        <v>3258</v>
      </c>
    </row>
    <row r="110" spans="1:33" x14ac:dyDescent="0.3">
      <c r="A110" s="101" t="s">
        <v>6346</v>
      </c>
      <c r="B110" s="26">
        <v>109</v>
      </c>
      <c r="C110" s="100">
        <v>0</v>
      </c>
      <c r="D110" s="1">
        <v>41</v>
      </c>
      <c r="F110" s="11">
        <v>42832</v>
      </c>
      <c r="G110" s="4">
        <v>43048</v>
      </c>
      <c r="H110" s="1" t="s">
        <v>6339</v>
      </c>
      <c r="I110" t="s">
        <v>6172</v>
      </c>
      <c r="J110" s="1" t="s">
        <v>6298</v>
      </c>
      <c r="K110" s="102" t="s">
        <v>6297</v>
      </c>
      <c r="L110" s="1" t="str">
        <f t="shared" si="12"/>
        <v>SHFsc07cal [µV (W/m**2)-1]</v>
      </c>
      <c r="N110" s="1" t="s">
        <v>6341</v>
      </c>
      <c r="O110" s="26" t="s">
        <v>4421</v>
      </c>
      <c r="Q110" s="1" t="s">
        <v>4599</v>
      </c>
      <c r="R110" s="1" t="s">
        <v>4543</v>
      </c>
      <c r="T110" s="1">
        <v>7</v>
      </c>
      <c r="U110" s="1" t="str">
        <f t="shared" ref="U110:U117" si="14">CONCATENATE("_",LOWER(X110))</f>
        <v>_cp1</v>
      </c>
      <c r="X110" s="1" t="s">
        <v>6125</v>
      </c>
      <c r="Y110" s="18" t="s">
        <v>6126</v>
      </c>
      <c r="Z110" s="18" t="str">
        <f t="shared" si="13"/>
        <v>ICOS-CP1</v>
      </c>
      <c r="AA110" s="63">
        <v>652242.08078099997</v>
      </c>
      <c r="AB110" s="63">
        <v>5773033.0369499996</v>
      </c>
      <c r="AC110" s="26" t="s">
        <v>3316</v>
      </c>
      <c r="AD110" s="64" t="s">
        <v>3262</v>
      </c>
      <c r="AE110" s="64" t="s">
        <v>3263</v>
      </c>
      <c r="AF110" s="64" t="s">
        <v>3258</v>
      </c>
    </row>
    <row r="111" spans="1:33" x14ac:dyDescent="0.3">
      <c r="A111" s="101" t="s">
        <v>6348</v>
      </c>
      <c r="B111" s="26">
        <v>110</v>
      </c>
      <c r="C111" s="100">
        <v>0</v>
      </c>
      <c r="D111" s="1">
        <v>42</v>
      </c>
      <c r="F111" s="11">
        <v>42832</v>
      </c>
      <c r="G111" s="4">
        <v>43048</v>
      </c>
      <c r="H111" s="1" t="s">
        <v>6408</v>
      </c>
      <c r="I111" t="s">
        <v>6299</v>
      </c>
      <c r="J111" s="1" t="s">
        <v>6302</v>
      </c>
      <c r="K111" s="102" t="s">
        <v>6297</v>
      </c>
      <c r="L111" s="1" t="str">
        <f t="shared" si="12"/>
        <v>SHFsc08cal [µV (W/m**2)-1]</v>
      </c>
      <c r="N111" s="1" t="s">
        <v>6415</v>
      </c>
      <c r="O111" s="26" t="s">
        <v>4421</v>
      </c>
      <c r="Q111" s="1" t="s">
        <v>4599</v>
      </c>
      <c r="R111" s="1" t="s">
        <v>4543</v>
      </c>
      <c r="T111" s="1">
        <v>8</v>
      </c>
      <c r="U111" s="1" t="str">
        <f t="shared" si="14"/>
        <v>_cp2</v>
      </c>
      <c r="X111" s="1" t="s">
        <v>6133</v>
      </c>
      <c r="Y111" s="18" t="s">
        <v>6126</v>
      </c>
      <c r="Z111" s="18" t="str">
        <f t="shared" si="13"/>
        <v>ICOS-CP2</v>
      </c>
      <c r="AA111" s="63">
        <v>652292.36917600001</v>
      </c>
      <c r="AB111" s="63">
        <v>5772990.38552</v>
      </c>
      <c r="AC111" s="26" t="s">
        <v>3316</v>
      </c>
      <c r="AD111" s="64" t="s">
        <v>3262</v>
      </c>
      <c r="AE111" s="64" t="s">
        <v>3263</v>
      </c>
      <c r="AF111" s="64" t="s">
        <v>3258</v>
      </c>
    </row>
    <row r="112" spans="1:33" x14ac:dyDescent="0.3">
      <c r="A112" s="101" t="s">
        <v>6350</v>
      </c>
      <c r="B112" s="26">
        <v>111</v>
      </c>
      <c r="C112" s="1">
        <v>0</v>
      </c>
      <c r="D112" s="1">
        <v>43</v>
      </c>
      <c r="F112" s="11">
        <v>42832</v>
      </c>
      <c r="G112" s="4">
        <v>43048</v>
      </c>
      <c r="H112" s="1" t="s">
        <v>6409</v>
      </c>
      <c r="I112" t="s">
        <v>6300</v>
      </c>
      <c r="J112" s="1" t="s">
        <v>6303</v>
      </c>
      <c r="K112" s="102" t="s">
        <v>6297</v>
      </c>
      <c r="L112" s="1" t="str">
        <f t="shared" si="12"/>
        <v>SHFsc09cal [µV (W/m**2)-1]</v>
      </c>
      <c r="N112" s="1" t="s">
        <v>6416</v>
      </c>
      <c r="O112" s="26" t="s">
        <v>4421</v>
      </c>
      <c r="Q112" s="1" t="s">
        <v>4599</v>
      </c>
      <c r="R112" s="1" t="s">
        <v>4543</v>
      </c>
      <c r="T112" s="1">
        <v>9</v>
      </c>
      <c r="U112" s="1" t="str">
        <f t="shared" si="14"/>
        <v>_cp3</v>
      </c>
      <c r="X112" s="1" t="s">
        <v>6140</v>
      </c>
      <c r="Y112" s="18" t="s">
        <v>6126</v>
      </c>
      <c r="Z112" s="18" t="str">
        <f t="shared" si="13"/>
        <v>ICOS-CP3</v>
      </c>
      <c r="AA112" s="96">
        <v>652232.63</v>
      </c>
      <c r="AB112" s="96">
        <v>5772975.9500000002</v>
      </c>
      <c r="AC112" s="26" t="s">
        <v>3316</v>
      </c>
      <c r="AD112" s="64" t="s">
        <v>3262</v>
      </c>
      <c r="AE112" s="64" t="s">
        <v>3263</v>
      </c>
      <c r="AF112" s="64" t="s">
        <v>3258</v>
      </c>
    </row>
    <row r="113" spans="1:32" x14ac:dyDescent="0.3">
      <c r="A113" s="101" t="s">
        <v>6352</v>
      </c>
      <c r="B113" s="26">
        <v>112</v>
      </c>
      <c r="C113" s="100">
        <v>0</v>
      </c>
      <c r="D113" s="1">
        <v>44</v>
      </c>
      <c r="F113" s="11">
        <v>42832</v>
      </c>
      <c r="G113" s="4">
        <v>43048</v>
      </c>
      <c r="H113" s="1" t="s">
        <v>6410</v>
      </c>
      <c r="I113" t="s">
        <v>6301</v>
      </c>
      <c r="J113" s="1" t="s">
        <v>6304</v>
      </c>
      <c r="K113" s="102" t="s">
        <v>6297</v>
      </c>
      <c r="L113" s="1" t="str">
        <f t="shared" si="12"/>
        <v>SHFsc10cal [µV (W/m**2)-1]</v>
      </c>
      <c r="N113" s="1" t="s">
        <v>6417</v>
      </c>
      <c r="O113" s="26" t="s">
        <v>4421</v>
      </c>
      <c r="Q113" s="1" t="s">
        <v>4599</v>
      </c>
      <c r="R113" s="1" t="s">
        <v>4543</v>
      </c>
      <c r="T113" s="1">
        <v>10</v>
      </c>
      <c r="U113" s="1" t="str">
        <f t="shared" si="14"/>
        <v>_cp4</v>
      </c>
      <c r="X113" s="1" t="s">
        <v>6147</v>
      </c>
      <c r="Y113" s="18" t="s">
        <v>6126</v>
      </c>
      <c r="Z113" s="18" t="str">
        <f t="shared" si="13"/>
        <v>ICOS-CP4</v>
      </c>
      <c r="AA113" s="63">
        <v>652193.31437499996</v>
      </c>
      <c r="AB113" s="63">
        <v>5773010.7555600004</v>
      </c>
      <c r="AC113" s="26" t="s">
        <v>3316</v>
      </c>
      <c r="AD113" s="64" t="s">
        <v>3262</v>
      </c>
      <c r="AE113" s="64" t="s">
        <v>3263</v>
      </c>
      <c r="AF113" s="64" t="s">
        <v>3258</v>
      </c>
    </row>
    <row r="114" spans="1:32" x14ac:dyDescent="0.3">
      <c r="A114" s="101" t="s">
        <v>6345</v>
      </c>
      <c r="B114" s="26">
        <v>113</v>
      </c>
      <c r="C114" s="1">
        <v>0</v>
      </c>
      <c r="D114" s="1">
        <v>41</v>
      </c>
      <c r="F114" s="11">
        <v>42832</v>
      </c>
      <c r="G114" s="4">
        <v>43048</v>
      </c>
      <c r="H114" s="1" t="s">
        <v>6340</v>
      </c>
      <c r="I114" t="s">
        <v>6296</v>
      </c>
      <c r="J114" s="1" t="s">
        <v>6305</v>
      </c>
      <c r="L114" s="1" t="str">
        <f t="shared" si="12"/>
        <v>SHFheat07 []</v>
      </c>
      <c r="N114" s="1" t="s">
        <v>6341</v>
      </c>
      <c r="O114" s="46" t="s">
        <v>4421</v>
      </c>
      <c r="Q114" s="1" t="s">
        <v>4630</v>
      </c>
      <c r="R114" s="1" t="s">
        <v>4543</v>
      </c>
      <c r="T114" s="1">
        <v>7</v>
      </c>
      <c r="U114" s="1" t="str">
        <f t="shared" si="14"/>
        <v>_cp1</v>
      </c>
      <c r="X114" s="1" t="s">
        <v>6125</v>
      </c>
      <c r="Y114" s="18" t="s">
        <v>6126</v>
      </c>
      <c r="Z114" s="18" t="str">
        <f t="shared" si="13"/>
        <v>ICOS-CP1</v>
      </c>
      <c r="AA114" s="63">
        <v>652242.08078099997</v>
      </c>
      <c r="AB114" s="63">
        <v>5773033.0369499996</v>
      </c>
      <c r="AC114" s="26" t="s">
        <v>3316</v>
      </c>
      <c r="AD114" s="64" t="s">
        <v>3262</v>
      </c>
      <c r="AE114" s="64" t="s">
        <v>3263</v>
      </c>
      <c r="AF114" s="64" t="s">
        <v>3258</v>
      </c>
    </row>
    <row r="115" spans="1:32" x14ac:dyDescent="0.3">
      <c r="A115" s="101" t="s">
        <v>6347</v>
      </c>
      <c r="B115" s="26">
        <v>114</v>
      </c>
      <c r="C115" s="1">
        <v>0</v>
      </c>
      <c r="D115" s="1">
        <v>42</v>
      </c>
      <c r="F115" s="11">
        <v>42832</v>
      </c>
      <c r="G115" s="4">
        <v>43048</v>
      </c>
      <c r="H115" s="1" t="s">
        <v>6405</v>
      </c>
      <c r="I115" t="s">
        <v>6306</v>
      </c>
      <c r="J115" s="1" t="s">
        <v>6309</v>
      </c>
      <c r="L115" s="1" t="str">
        <f t="shared" si="12"/>
        <v>SHFheat08 []</v>
      </c>
      <c r="N115" s="1" t="s">
        <v>6415</v>
      </c>
      <c r="O115" s="46" t="s">
        <v>4421</v>
      </c>
      <c r="Q115" s="1" t="s">
        <v>4630</v>
      </c>
      <c r="R115" s="1" t="s">
        <v>4543</v>
      </c>
      <c r="T115" s="1">
        <v>8</v>
      </c>
      <c r="U115" s="1" t="str">
        <f t="shared" si="14"/>
        <v>_cp2</v>
      </c>
      <c r="X115" s="1" t="s">
        <v>6133</v>
      </c>
      <c r="Y115" s="18" t="s">
        <v>6126</v>
      </c>
      <c r="Z115" s="18" t="str">
        <f t="shared" si="13"/>
        <v>ICOS-CP2</v>
      </c>
      <c r="AA115" s="63">
        <v>652292.36917600001</v>
      </c>
      <c r="AB115" s="63">
        <v>5772990.38552</v>
      </c>
      <c r="AC115" s="26" t="s">
        <v>3316</v>
      </c>
      <c r="AD115" s="64" t="s">
        <v>3262</v>
      </c>
      <c r="AE115" s="64" t="s">
        <v>3263</v>
      </c>
      <c r="AF115" s="64" t="s">
        <v>3258</v>
      </c>
    </row>
    <row r="116" spans="1:32" x14ac:dyDescent="0.3">
      <c r="A116" s="101" t="s">
        <v>6349</v>
      </c>
      <c r="B116" s="26">
        <v>115</v>
      </c>
      <c r="C116" s="1">
        <v>0</v>
      </c>
      <c r="D116" s="1">
        <v>43</v>
      </c>
      <c r="F116" s="11">
        <v>42832</v>
      </c>
      <c r="G116" s="4">
        <v>43048</v>
      </c>
      <c r="H116" s="1" t="s">
        <v>6406</v>
      </c>
      <c r="I116" t="s">
        <v>6307</v>
      </c>
      <c r="J116" s="1" t="s">
        <v>6310</v>
      </c>
      <c r="L116" s="1" t="str">
        <f t="shared" si="12"/>
        <v>SHFheat09 []</v>
      </c>
      <c r="N116" s="1" t="s">
        <v>6416</v>
      </c>
      <c r="O116" s="46" t="s">
        <v>4421</v>
      </c>
      <c r="Q116" s="1" t="s">
        <v>4630</v>
      </c>
      <c r="R116" s="1" t="s">
        <v>4543</v>
      </c>
      <c r="T116" s="1">
        <v>9</v>
      </c>
      <c r="U116" s="1" t="str">
        <f t="shared" si="14"/>
        <v>_cp3</v>
      </c>
      <c r="X116" s="1" t="s">
        <v>6140</v>
      </c>
      <c r="Y116" s="18" t="s">
        <v>6126</v>
      </c>
      <c r="Z116" s="18" t="str">
        <f t="shared" si="13"/>
        <v>ICOS-CP3</v>
      </c>
      <c r="AA116" s="96">
        <v>652232.63</v>
      </c>
      <c r="AB116" s="96">
        <v>5772975.9500000002</v>
      </c>
      <c r="AC116" s="26" t="s">
        <v>3316</v>
      </c>
      <c r="AD116" s="64" t="s">
        <v>3262</v>
      </c>
      <c r="AE116" s="64" t="s">
        <v>3263</v>
      </c>
      <c r="AF116" s="64" t="s">
        <v>3258</v>
      </c>
    </row>
    <row r="117" spans="1:32" x14ac:dyDescent="0.3">
      <c r="A117" s="101" t="s">
        <v>6351</v>
      </c>
      <c r="B117" s="26">
        <v>116</v>
      </c>
      <c r="C117" s="1">
        <v>0</v>
      </c>
      <c r="D117" s="1">
        <v>44</v>
      </c>
      <c r="F117" s="11">
        <v>42832</v>
      </c>
      <c r="G117" s="4">
        <v>43048</v>
      </c>
      <c r="H117" s="1" t="s">
        <v>6407</v>
      </c>
      <c r="I117" t="s">
        <v>6308</v>
      </c>
      <c r="J117" s="1" t="s">
        <v>6311</v>
      </c>
      <c r="L117" s="1" t="str">
        <f t="shared" si="12"/>
        <v>SHFheat10 []</v>
      </c>
      <c r="N117" s="1" t="s">
        <v>6417</v>
      </c>
      <c r="O117" s="46" t="s">
        <v>4421</v>
      </c>
      <c r="Q117" s="1" t="s">
        <v>4630</v>
      </c>
      <c r="R117" s="1" t="s">
        <v>4543</v>
      </c>
      <c r="T117" s="1">
        <v>10</v>
      </c>
      <c r="U117" s="1" t="str">
        <f t="shared" si="14"/>
        <v>_cp4</v>
      </c>
      <c r="X117" s="1" t="s">
        <v>6147</v>
      </c>
      <c r="Y117" s="18" t="s">
        <v>6126</v>
      </c>
      <c r="Z117" s="18" t="str">
        <f t="shared" si="13"/>
        <v>ICOS-CP4</v>
      </c>
      <c r="AA117" s="63">
        <v>652193.31437499996</v>
      </c>
      <c r="AB117" s="63">
        <v>5773010.7555600004</v>
      </c>
      <c r="AC117" s="26" t="s">
        <v>3316</v>
      </c>
      <c r="AD117" s="64" t="s">
        <v>3262</v>
      </c>
      <c r="AE117" s="64" t="s">
        <v>3263</v>
      </c>
      <c r="AF117" s="64" t="s">
        <v>3258</v>
      </c>
    </row>
    <row r="118" spans="1:32" x14ac:dyDescent="0.3">
      <c r="A118" s="97" t="s">
        <v>6287</v>
      </c>
      <c r="B118" s="26">
        <v>117</v>
      </c>
      <c r="C118" s="1">
        <v>0</v>
      </c>
      <c r="D118" s="1">
        <v>41</v>
      </c>
      <c r="F118" s="7">
        <v>43048.381249999999</v>
      </c>
      <c r="G118" s="4"/>
      <c r="H118" t="s">
        <v>6338</v>
      </c>
      <c r="I118" t="s">
        <v>6314</v>
      </c>
      <c r="J118" t="s">
        <v>6289</v>
      </c>
      <c r="K118" s="1" t="s">
        <v>160</v>
      </c>
      <c r="L118" s="1" t="str">
        <f t="shared" si="12"/>
        <v>Box41_Voltage [V]</v>
      </c>
      <c r="N118" s="1" t="s">
        <v>6341</v>
      </c>
      <c r="O118" s="46" t="s">
        <v>4406</v>
      </c>
      <c r="P118" s="46" t="s">
        <v>4538</v>
      </c>
      <c r="Q118" s="46" t="s">
        <v>4409</v>
      </c>
      <c r="R118" s="1" t="s">
        <v>4543</v>
      </c>
      <c r="S118" s="1" t="str">
        <f>K118</f>
        <v>V</v>
      </c>
      <c r="U118" s="1" t="s">
        <v>6329</v>
      </c>
      <c r="X118" s="1" t="s">
        <v>6125</v>
      </c>
      <c r="Y118" s="18" t="s">
        <v>6126</v>
      </c>
      <c r="Z118" s="18" t="str">
        <f t="shared" si="13"/>
        <v>ICOS-CP1</v>
      </c>
      <c r="AA118" s="63">
        <v>652242.08078099997</v>
      </c>
      <c r="AB118" s="63">
        <v>5773033.0369499996</v>
      </c>
      <c r="AC118" s="26" t="s">
        <v>3316</v>
      </c>
      <c r="AD118" s="64" t="s">
        <v>3262</v>
      </c>
      <c r="AE118" s="64" t="s">
        <v>3263</v>
      </c>
      <c r="AF118" s="64" t="s">
        <v>3258</v>
      </c>
    </row>
    <row r="119" spans="1:32" x14ac:dyDescent="0.3">
      <c r="A119" s="97" t="s">
        <v>6318</v>
      </c>
      <c r="B119" s="26">
        <v>118</v>
      </c>
      <c r="C119" s="1">
        <v>0</v>
      </c>
      <c r="D119" s="1">
        <v>42</v>
      </c>
      <c r="F119" s="7">
        <v>43048.379861111112</v>
      </c>
      <c r="G119" s="4"/>
      <c r="H119" t="s">
        <v>6342</v>
      </c>
      <c r="I119" t="s">
        <v>6315</v>
      </c>
      <c r="J119" t="s">
        <v>6293</v>
      </c>
      <c r="K119" s="1" t="s">
        <v>160</v>
      </c>
      <c r="L119" s="1" t="str">
        <f t="shared" si="12"/>
        <v>Box42_Voltage [V]</v>
      </c>
      <c r="N119" s="1" t="s">
        <v>6415</v>
      </c>
      <c r="O119" s="46" t="s">
        <v>4406</v>
      </c>
      <c r="P119" s="46" t="s">
        <v>4538</v>
      </c>
      <c r="Q119" s="46" t="s">
        <v>4409</v>
      </c>
      <c r="R119" s="1" t="s">
        <v>4543</v>
      </c>
      <c r="S119" s="1" t="str">
        <f>K119</f>
        <v>V</v>
      </c>
      <c r="U119" s="1" t="s">
        <v>6330</v>
      </c>
      <c r="X119" s="1" t="s">
        <v>6133</v>
      </c>
      <c r="Y119" s="18" t="s">
        <v>6126</v>
      </c>
      <c r="Z119" s="18" t="str">
        <f t="shared" si="13"/>
        <v>ICOS-CP2</v>
      </c>
      <c r="AA119" s="63">
        <v>652292.36917600001</v>
      </c>
      <c r="AB119" s="63">
        <v>5772990.38552</v>
      </c>
      <c r="AC119" s="26" t="s">
        <v>3316</v>
      </c>
      <c r="AD119" s="64" t="s">
        <v>3262</v>
      </c>
      <c r="AE119" s="64" t="s">
        <v>3263</v>
      </c>
      <c r="AF119" s="64" t="s">
        <v>3258</v>
      </c>
    </row>
    <row r="120" spans="1:32" x14ac:dyDescent="0.3">
      <c r="A120" s="97" t="s">
        <v>6319</v>
      </c>
      <c r="B120" s="26">
        <v>119</v>
      </c>
      <c r="C120" s="100">
        <v>0</v>
      </c>
      <c r="D120" s="1">
        <v>43</v>
      </c>
      <c r="F120" s="7">
        <v>43082.48541666667</v>
      </c>
      <c r="G120" s="4"/>
      <c r="H120" t="s">
        <v>6343</v>
      </c>
      <c r="I120" t="s">
        <v>6316</v>
      </c>
      <c r="J120" t="s">
        <v>6294</v>
      </c>
      <c r="K120" s="1" t="s">
        <v>160</v>
      </c>
      <c r="L120" s="1" t="str">
        <f t="shared" si="12"/>
        <v>Box43_Voltage [V]</v>
      </c>
      <c r="N120" s="1" t="s">
        <v>6416</v>
      </c>
      <c r="O120" s="46" t="s">
        <v>4406</v>
      </c>
      <c r="P120" s="46" t="s">
        <v>4538</v>
      </c>
      <c r="Q120" s="46" t="s">
        <v>4409</v>
      </c>
      <c r="R120" s="1" t="s">
        <v>4543</v>
      </c>
      <c r="S120" s="1" t="str">
        <f>K120</f>
        <v>V</v>
      </c>
      <c r="U120" s="1" t="s">
        <v>6331</v>
      </c>
      <c r="X120" s="1" t="s">
        <v>6140</v>
      </c>
      <c r="Y120" s="18" t="s">
        <v>6126</v>
      </c>
      <c r="Z120" s="18" t="str">
        <f t="shared" si="13"/>
        <v>ICOS-CP3</v>
      </c>
      <c r="AA120" s="96">
        <v>652232.63</v>
      </c>
      <c r="AB120" s="96">
        <v>5772975.9500000002</v>
      </c>
      <c r="AC120" s="26" t="s">
        <v>3316</v>
      </c>
      <c r="AD120" s="64" t="s">
        <v>3262</v>
      </c>
      <c r="AE120" s="64" t="s">
        <v>3263</v>
      </c>
      <c r="AF120" s="64" t="s">
        <v>3258</v>
      </c>
    </row>
    <row r="121" spans="1:32" x14ac:dyDescent="0.3">
      <c r="A121" s="97" t="s">
        <v>6320</v>
      </c>
      <c r="B121" s="26">
        <v>120</v>
      </c>
      <c r="C121" s="1">
        <v>0</v>
      </c>
      <c r="D121" s="1">
        <v>44</v>
      </c>
      <c r="F121" s="7">
        <v>43043.138194444444</v>
      </c>
      <c r="G121" s="4"/>
      <c r="H121" t="s">
        <v>6344</v>
      </c>
      <c r="I121" t="s">
        <v>6317</v>
      </c>
      <c r="J121" t="s">
        <v>6295</v>
      </c>
      <c r="K121" s="1" t="s">
        <v>160</v>
      </c>
      <c r="L121" s="1" t="str">
        <f t="shared" si="12"/>
        <v>Box44_Voltage [V]</v>
      </c>
      <c r="N121" s="1" t="s">
        <v>6417</v>
      </c>
      <c r="O121" s="46" t="s">
        <v>4406</v>
      </c>
      <c r="P121" s="46" t="s">
        <v>4538</v>
      </c>
      <c r="Q121" s="46" t="s">
        <v>4409</v>
      </c>
      <c r="R121" s="1" t="s">
        <v>4543</v>
      </c>
      <c r="S121" s="1" t="str">
        <f>K121</f>
        <v>V</v>
      </c>
      <c r="U121" s="1" t="s">
        <v>6332</v>
      </c>
      <c r="X121" s="1" t="s">
        <v>6147</v>
      </c>
      <c r="Y121" s="18" t="s">
        <v>6126</v>
      </c>
      <c r="Z121" s="18" t="str">
        <f t="shared" si="13"/>
        <v>ICOS-CP4</v>
      </c>
      <c r="AA121" s="63">
        <v>652193.31437499996</v>
      </c>
      <c r="AB121" s="63">
        <v>5773010.7555600004</v>
      </c>
      <c r="AC121" s="26" t="s">
        <v>3316</v>
      </c>
      <c r="AD121" s="64" t="s">
        <v>3262</v>
      </c>
      <c r="AE121" s="64" t="s">
        <v>3263</v>
      </c>
      <c r="AF121" s="64" t="s">
        <v>3258</v>
      </c>
    </row>
    <row r="122" spans="1:32" x14ac:dyDescent="0.3">
      <c r="A122" s="97" t="s">
        <v>6345</v>
      </c>
      <c r="B122" s="26">
        <v>121</v>
      </c>
      <c r="C122" s="1">
        <v>0</v>
      </c>
      <c r="D122" s="1">
        <v>41</v>
      </c>
      <c r="F122" s="7">
        <v>43048.381249999999</v>
      </c>
      <c r="G122" s="4"/>
      <c r="H122" s="1" t="s">
        <v>6340</v>
      </c>
      <c r="I122" t="s">
        <v>6321</v>
      </c>
      <c r="J122" s="1" t="s">
        <v>6305</v>
      </c>
      <c r="L122" s="1" t="str">
        <f t="shared" si="12"/>
        <v>SHFheat07 []</v>
      </c>
      <c r="N122" s="1" t="s">
        <v>6341</v>
      </c>
      <c r="O122" s="46" t="s">
        <v>4421</v>
      </c>
      <c r="Q122" s="1" t="s">
        <v>4630</v>
      </c>
      <c r="R122" s="1" t="s">
        <v>4543</v>
      </c>
      <c r="T122" s="1">
        <v>7</v>
      </c>
      <c r="U122" s="1" t="str">
        <f t="shared" ref="U122:U129" si="15">CONCATENATE("_",LOWER(X122))</f>
        <v>_cp1</v>
      </c>
      <c r="X122" s="1" t="s">
        <v>6125</v>
      </c>
      <c r="Y122" s="18" t="s">
        <v>6126</v>
      </c>
      <c r="Z122" s="18" t="str">
        <f t="shared" si="13"/>
        <v>ICOS-CP1</v>
      </c>
      <c r="AA122" s="63">
        <v>652242.08078099997</v>
      </c>
      <c r="AB122" s="63">
        <v>5773033.0369499996</v>
      </c>
      <c r="AC122" s="26" t="s">
        <v>3316</v>
      </c>
      <c r="AD122" s="64" t="s">
        <v>3262</v>
      </c>
      <c r="AE122" s="64" t="s">
        <v>3263</v>
      </c>
      <c r="AF122" s="64" t="s">
        <v>3258</v>
      </c>
    </row>
    <row r="123" spans="1:32" x14ac:dyDescent="0.3">
      <c r="A123" s="97" t="s">
        <v>6346</v>
      </c>
      <c r="B123" s="26">
        <v>122</v>
      </c>
      <c r="C123" s="100">
        <v>0</v>
      </c>
      <c r="D123" s="1">
        <v>41</v>
      </c>
      <c r="F123" s="7">
        <v>43048.381249999999</v>
      </c>
      <c r="G123" s="4"/>
      <c r="H123" s="1" t="s">
        <v>6339</v>
      </c>
      <c r="I123" t="s">
        <v>6322</v>
      </c>
      <c r="J123" s="1" t="s">
        <v>6298</v>
      </c>
      <c r="K123" s="99" t="s">
        <v>6297</v>
      </c>
      <c r="L123" s="1" t="str">
        <f t="shared" si="12"/>
        <v>SHFsc07cal [µV (W/m**2)-1]</v>
      </c>
      <c r="N123" s="1" t="s">
        <v>6341</v>
      </c>
      <c r="O123" s="26" t="s">
        <v>4421</v>
      </c>
      <c r="Q123" s="1" t="s">
        <v>4599</v>
      </c>
      <c r="R123" s="1" t="s">
        <v>4543</v>
      </c>
      <c r="T123" s="1">
        <v>7</v>
      </c>
      <c r="U123" s="1" t="str">
        <f t="shared" si="15"/>
        <v>_cp1</v>
      </c>
      <c r="X123" s="1" t="s">
        <v>6125</v>
      </c>
      <c r="Y123" s="18" t="s">
        <v>6126</v>
      </c>
      <c r="Z123" s="18" t="str">
        <f t="shared" si="13"/>
        <v>ICOS-CP1</v>
      </c>
      <c r="AA123" s="63">
        <v>652242.08078099997</v>
      </c>
      <c r="AB123" s="63">
        <v>5773033.0369499996</v>
      </c>
      <c r="AC123" s="26" t="s">
        <v>3316</v>
      </c>
      <c r="AD123" s="64" t="s">
        <v>3262</v>
      </c>
      <c r="AE123" s="64" t="s">
        <v>3263</v>
      </c>
      <c r="AF123" s="64" t="s">
        <v>3258</v>
      </c>
    </row>
    <row r="124" spans="1:32" x14ac:dyDescent="0.3">
      <c r="A124" s="97" t="s">
        <v>6347</v>
      </c>
      <c r="B124" s="26">
        <v>123</v>
      </c>
      <c r="C124" s="1">
        <v>0</v>
      </c>
      <c r="D124" s="1">
        <v>42</v>
      </c>
      <c r="F124" s="7">
        <v>43048.379861111112</v>
      </c>
      <c r="G124" s="4"/>
      <c r="H124" s="1" t="s">
        <v>6405</v>
      </c>
      <c r="I124" t="s">
        <v>6323</v>
      </c>
      <c r="J124" s="1" t="s">
        <v>6309</v>
      </c>
      <c r="L124" s="1" t="str">
        <f t="shared" si="12"/>
        <v>SHFheat08 []</v>
      </c>
      <c r="N124" s="1" t="s">
        <v>6415</v>
      </c>
      <c r="O124" s="46" t="s">
        <v>4421</v>
      </c>
      <c r="Q124" s="1" t="s">
        <v>4630</v>
      </c>
      <c r="R124" s="1" t="s">
        <v>4543</v>
      </c>
      <c r="T124" s="1">
        <v>8</v>
      </c>
      <c r="U124" s="1" t="str">
        <f t="shared" si="15"/>
        <v>_cp2</v>
      </c>
      <c r="X124" s="1" t="s">
        <v>6133</v>
      </c>
      <c r="Y124" s="18" t="s">
        <v>6126</v>
      </c>
      <c r="Z124" s="18" t="str">
        <f t="shared" si="13"/>
        <v>ICOS-CP2</v>
      </c>
      <c r="AA124" s="63">
        <v>652292.36917600001</v>
      </c>
      <c r="AB124" s="63">
        <v>5772990.38552</v>
      </c>
      <c r="AC124" s="26" t="s">
        <v>3316</v>
      </c>
      <c r="AD124" s="64" t="s">
        <v>3262</v>
      </c>
      <c r="AE124" s="64" t="s">
        <v>3263</v>
      </c>
      <c r="AF124" s="64" t="s">
        <v>3258</v>
      </c>
    </row>
    <row r="125" spans="1:32" ht="15" thickBot="1" x14ac:dyDescent="0.35">
      <c r="A125" s="97" t="s">
        <v>6348</v>
      </c>
      <c r="B125" s="26">
        <v>124</v>
      </c>
      <c r="C125" s="98">
        <v>0</v>
      </c>
      <c r="D125" s="1">
        <v>42</v>
      </c>
      <c r="F125" s="7">
        <v>43048.379861111112</v>
      </c>
      <c r="G125" s="4"/>
      <c r="H125" s="1" t="s">
        <v>6408</v>
      </c>
      <c r="I125" t="s">
        <v>6324</v>
      </c>
      <c r="J125" s="1" t="s">
        <v>6302</v>
      </c>
      <c r="K125" s="99" t="s">
        <v>6297</v>
      </c>
      <c r="L125" s="1" t="str">
        <f t="shared" si="12"/>
        <v>SHFsc08cal [µV (W/m**2)-1]</v>
      </c>
      <c r="N125" s="1" t="s">
        <v>6415</v>
      </c>
      <c r="O125" s="26" t="s">
        <v>4421</v>
      </c>
      <c r="Q125" s="1" t="s">
        <v>4599</v>
      </c>
      <c r="R125" s="1" t="s">
        <v>4543</v>
      </c>
      <c r="T125" s="1">
        <v>8</v>
      </c>
      <c r="U125" s="1" t="str">
        <f t="shared" si="15"/>
        <v>_cp2</v>
      </c>
      <c r="X125" s="1" t="s">
        <v>6133</v>
      </c>
      <c r="Y125" s="18" t="s">
        <v>6126</v>
      </c>
      <c r="Z125" s="18" t="str">
        <f t="shared" si="13"/>
        <v>ICOS-CP2</v>
      </c>
      <c r="AA125" s="63">
        <v>652292.36917600001</v>
      </c>
      <c r="AB125" s="63">
        <v>5772990.38552</v>
      </c>
      <c r="AC125" s="26" t="s">
        <v>3316</v>
      </c>
      <c r="AD125" s="64" t="s">
        <v>3262</v>
      </c>
      <c r="AE125" s="64" t="s">
        <v>3263</v>
      </c>
      <c r="AF125" s="64" t="s">
        <v>3258</v>
      </c>
    </row>
    <row r="126" spans="1:32" x14ac:dyDescent="0.3">
      <c r="A126" s="97" t="s">
        <v>6349</v>
      </c>
      <c r="B126" s="26">
        <v>125</v>
      </c>
      <c r="C126" s="100">
        <v>0</v>
      </c>
      <c r="D126" s="1">
        <v>43</v>
      </c>
      <c r="F126" s="7">
        <v>43082.48541666667</v>
      </c>
      <c r="G126" s="4"/>
      <c r="H126" s="1" t="s">
        <v>6406</v>
      </c>
      <c r="I126" t="s">
        <v>6325</v>
      </c>
      <c r="J126" s="1" t="s">
        <v>6310</v>
      </c>
      <c r="L126" s="1" t="str">
        <f t="shared" si="12"/>
        <v>SHFheat09 []</v>
      </c>
      <c r="N126" s="1" t="s">
        <v>6416</v>
      </c>
      <c r="O126" s="46" t="s">
        <v>4421</v>
      </c>
      <c r="Q126" s="1" t="s">
        <v>4630</v>
      </c>
      <c r="R126" s="1" t="s">
        <v>4543</v>
      </c>
      <c r="T126" s="1">
        <v>9</v>
      </c>
      <c r="U126" s="1" t="str">
        <f t="shared" si="15"/>
        <v>_cp3</v>
      </c>
      <c r="X126" s="1" t="s">
        <v>6140</v>
      </c>
      <c r="Y126" s="18" t="s">
        <v>6126</v>
      </c>
      <c r="Z126" s="18" t="str">
        <f t="shared" si="13"/>
        <v>ICOS-CP3</v>
      </c>
      <c r="AA126" s="96">
        <v>652232.63</v>
      </c>
      <c r="AB126" s="96">
        <v>5772975.9500000002</v>
      </c>
      <c r="AC126" s="26" t="s">
        <v>3316</v>
      </c>
      <c r="AD126" s="64" t="s">
        <v>3262</v>
      </c>
      <c r="AE126" s="64" t="s">
        <v>3263</v>
      </c>
      <c r="AF126" s="64" t="s">
        <v>3258</v>
      </c>
    </row>
    <row r="127" spans="1:32" x14ac:dyDescent="0.3">
      <c r="A127" s="97" t="s">
        <v>6350</v>
      </c>
      <c r="B127" s="26">
        <v>126</v>
      </c>
      <c r="C127" s="1">
        <v>0</v>
      </c>
      <c r="D127" s="1">
        <v>43</v>
      </c>
      <c r="F127" s="7">
        <v>43082.48541666667</v>
      </c>
      <c r="G127" s="4"/>
      <c r="H127" s="1" t="s">
        <v>6409</v>
      </c>
      <c r="I127" t="s">
        <v>6326</v>
      </c>
      <c r="J127" s="1" t="s">
        <v>6303</v>
      </c>
      <c r="K127" s="99" t="s">
        <v>6297</v>
      </c>
      <c r="L127" s="1" t="str">
        <f t="shared" si="12"/>
        <v>SHFsc09cal [µV (W/m**2)-1]</v>
      </c>
      <c r="N127" s="1" t="s">
        <v>6416</v>
      </c>
      <c r="O127" s="26" t="s">
        <v>4421</v>
      </c>
      <c r="Q127" s="1" t="s">
        <v>4599</v>
      </c>
      <c r="R127" s="1" t="s">
        <v>4543</v>
      </c>
      <c r="T127" s="1">
        <v>9</v>
      </c>
      <c r="U127" s="1" t="str">
        <f t="shared" si="15"/>
        <v>_cp3</v>
      </c>
      <c r="X127" s="1" t="s">
        <v>6140</v>
      </c>
      <c r="Y127" s="18" t="s">
        <v>6126</v>
      </c>
      <c r="Z127" s="18" t="str">
        <f t="shared" si="13"/>
        <v>ICOS-CP3</v>
      </c>
      <c r="AA127" s="96">
        <v>652232.63</v>
      </c>
      <c r="AB127" s="96">
        <v>5772975.9500000002</v>
      </c>
      <c r="AC127" s="26" t="s">
        <v>3316</v>
      </c>
      <c r="AD127" s="64" t="s">
        <v>3262</v>
      </c>
      <c r="AE127" s="64" t="s">
        <v>3263</v>
      </c>
      <c r="AF127" s="64" t="s">
        <v>3258</v>
      </c>
    </row>
    <row r="128" spans="1:32" x14ac:dyDescent="0.3">
      <c r="A128" s="97" t="s">
        <v>6351</v>
      </c>
      <c r="B128" s="26">
        <v>127</v>
      </c>
      <c r="C128" s="1">
        <v>0</v>
      </c>
      <c r="D128" s="1">
        <v>44</v>
      </c>
      <c r="F128" s="7">
        <v>43043.138194444444</v>
      </c>
      <c r="G128" s="4"/>
      <c r="H128" s="1" t="s">
        <v>6407</v>
      </c>
      <c r="I128" t="s">
        <v>6327</v>
      </c>
      <c r="J128" s="1" t="s">
        <v>6311</v>
      </c>
      <c r="L128" s="1" t="str">
        <f t="shared" si="12"/>
        <v>SHFheat10 []</v>
      </c>
      <c r="N128" s="1" t="s">
        <v>6417</v>
      </c>
      <c r="O128" s="46" t="s">
        <v>4421</v>
      </c>
      <c r="Q128" s="1" t="s">
        <v>4630</v>
      </c>
      <c r="R128" s="1" t="s">
        <v>4543</v>
      </c>
      <c r="T128" s="1">
        <v>10</v>
      </c>
      <c r="U128" s="1" t="str">
        <f t="shared" si="15"/>
        <v>_cp4</v>
      </c>
      <c r="X128" s="1" t="s">
        <v>6147</v>
      </c>
      <c r="Y128" s="18" t="s">
        <v>6126</v>
      </c>
      <c r="Z128" s="18" t="str">
        <f t="shared" si="13"/>
        <v>ICOS-CP4</v>
      </c>
      <c r="AA128" s="63">
        <v>652193.31437499996</v>
      </c>
      <c r="AB128" s="63">
        <v>5773010.7555600004</v>
      </c>
      <c r="AC128" s="26" t="s">
        <v>3316</v>
      </c>
      <c r="AD128" s="64" t="s">
        <v>3262</v>
      </c>
      <c r="AE128" s="64" t="s">
        <v>3263</v>
      </c>
      <c r="AF128" s="64" t="s">
        <v>3258</v>
      </c>
    </row>
    <row r="129" spans="1:32" x14ac:dyDescent="0.3">
      <c r="A129" s="97" t="s">
        <v>6352</v>
      </c>
      <c r="B129" s="26">
        <v>128</v>
      </c>
      <c r="C129" s="100">
        <v>0</v>
      </c>
      <c r="D129" s="1">
        <v>44</v>
      </c>
      <c r="F129" s="7">
        <v>43043.138194444444</v>
      </c>
      <c r="G129" s="4"/>
      <c r="H129" s="1" t="s">
        <v>6410</v>
      </c>
      <c r="I129" t="s">
        <v>6328</v>
      </c>
      <c r="J129" s="1" t="s">
        <v>6304</v>
      </c>
      <c r="K129" s="99" t="s">
        <v>6297</v>
      </c>
      <c r="L129" s="1" t="str">
        <f t="shared" si="12"/>
        <v>SHFsc10cal [µV (W/m**2)-1]</v>
      </c>
      <c r="N129" s="1" t="s">
        <v>6417</v>
      </c>
      <c r="O129" s="26" t="s">
        <v>4421</v>
      </c>
      <c r="Q129" s="1" t="s">
        <v>4599</v>
      </c>
      <c r="R129" s="1" t="s">
        <v>4543</v>
      </c>
      <c r="T129" s="1">
        <v>10</v>
      </c>
      <c r="U129" s="1" t="str">
        <f t="shared" si="15"/>
        <v>_cp4</v>
      </c>
      <c r="X129" s="1" t="s">
        <v>6147</v>
      </c>
      <c r="Y129" s="18" t="s">
        <v>6126</v>
      </c>
      <c r="Z129" s="18" t="str">
        <f t="shared" si="13"/>
        <v>ICOS-CP4</v>
      </c>
      <c r="AA129" s="63">
        <v>652193.31437499996</v>
      </c>
      <c r="AB129" s="63">
        <v>5773010.7555600004</v>
      </c>
      <c r="AC129" s="26" t="s">
        <v>3316</v>
      </c>
      <c r="AD129" s="64" t="s">
        <v>3262</v>
      </c>
      <c r="AE129" s="64" t="s">
        <v>3263</v>
      </c>
      <c r="AF129" s="64" t="s">
        <v>3258</v>
      </c>
    </row>
    <row r="130" spans="1:32" x14ac:dyDescent="0.3">
      <c r="Y130" s="18"/>
      <c r="Z130" s="18"/>
    </row>
    <row r="131" spans="1:32" x14ac:dyDescent="0.3">
      <c r="Y131" s="18"/>
      <c r="Z131" s="18"/>
    </row>
    <row r="132" spans="1:32" x14ac:dyDescent="0.3">
      <c r="Y132" s="18"/>
      <c r="Z132" s="18"/>
    </row>
    <row r="133" spans="1:32" x14ac:dyDescent="0.3">
      <c r="Y133" s="18"/>
      <c r="Z133" s="18"/>
    </row>
    <row r="134" spans="1:32" x14ac:dyDescent="0.3">
      <c r="A134" s="1" t="s">
        <v>6905</v>
      </c>
      <c r="Y134" s="18"/>
      <c r="Z134" s="18"/>
    </row>
    <row r="135" spans="1:32" x14ac:dyDescent="0.3">
      <c r="A135" s="1" t="s">
        <v>6906</v>
      </c>
      <c r="Y135" s="18"/>
      <c r="Z135" s="18"/>
    </row>
    <row r="136" spans="1:32" x14ac:dyDescent="0.3">
      <c r="Y136" s="18"/>
      <c r="Z136" s="18"/>
    </row>
    <row r="137" spans="1:32" x14ac:dyDescent="0.3">
      <c r="Y137" s="18"/>
      <c r="Z137" s="18"/>
    </row>
    <row r="138" spans="1:32" x14ac:dyDescent="0.3">
      <c r="Y138" s="18"/>
      <c r="Z138" s="18"/>
    </row>
    <row r="139" spans="1:32" x14ac:dyDescent="0.3">
      <c r="Y139" s="18"/>
      <c r="Z139" s="18"/>
    </row>
    <row r="140" spans="1:32" x14ac:dyDescent="0.3">
      <c r="Y140" s="18"/>
      <c r="Z140" s="18"/>
    </row>
    <row r="141" spans="1:32" x14ac:dyDescent="0.3">
      <c r="Y141" s="18"/>
      <c r="Z141" s="18"/>
    </row>
    <row r="142" spans="1:32" x14ac:dyDescent="0.3">
      <c r="Y142" s="18"/>
      <c r="Z142" s="18"/>
    </row>
    <row r="143" spans="1:32" x14ac:dyDescent="0.3">
      <c r="Y143" s="18"/>
      <c r="Z143" s="18"/>
    </row>
    <row r="144" spans="1:32" x14ac:dyDescent="0.3">
      <c r="Y144" s="18"/>
      <c r="Z144" s="18"/>
    </row>
    <row r="145" spans="25:26" x14ac:dyDescent="0.3">
      <c r="Y145" s="18"/>
      <c r="Z145" s="18"/>
    </row>
    <row r="146" spans="25:26" x14ac:dyDescent="0.3">
      <c r="Y146" s="18"/>
      <c r="Z146" s="18"/>
    </row>
    <row r="147" spans="25:26" x14ac:dyDescent="0.3">
      <c r="Y147" s="18"/>
      <c r="Z147" s="18"/>
    </row>
    <row r="148" spans="25:26" x14ac:dyDescent="0.3">
      <c r="Y148" s="18"/>
      <c r="Z148" s="18"/>
    </row>
    <row r="149" spans="25:26" x14ac:dyDescent="0.3">
      <c r="Y149" s="18"/>
      <c r="Z149" s="18"/>
    </row>
    <row r="150" spans="25:26" x14ac:dyDescent="0.3">
      <c r="Y150" s="18"/>
      <c r="Z150" s="18"/>
    </row>
    <row r="151" spans="25:26" x14ac:dyDescent="0.3">
      <c r="Y151" s="18"/>
      <c r="Z151" s="18"/>
    </row>
    <row r="152" spans="25:26" x14ac:dyDescent="0.3">
      <c r="Y152" s="18"/>
      <c r="Z152" s="18"/>
    </row>
    <row r="153" spans="25:26" x14ac:dyDescent="0.3">
      <c r="Y153" s="18"/>
      <c r="Z153" s="18"/>
    </row>
    <row r="154" spans="25:26" x14ac:dyDescent="0.3">
      <c r="Y154" s="18"/>
      <c r="Z154" s="18"/>
    </row>
    <row r="155" spans="25:26" x14ac:dyDescent="0.3">
      <c r="Y155" s="18"/>
      <c r="Z155" s="18"/>
    </row>
    <row r="156" spans="25:26" x14ac:dyDescent="0.3">
      <c r="Y156" s="18"/>
      <c r="Z156" s="18"/>
    </row>
    <row r="157" spans="25:26" x14ac:dyDescent="0.3">
      <c r="Y157" s="18"/>
      <c r="Z157" s="18"/>
    </row>
    <row r="158" spans="25:26" x14ac:dyDescent="0.3">
      <c r="Y158" s="18"/>
      <c r="Z158" s="18"/>
    </row>
    <row r="159" spans="25:26" x14ac:dyDescent="0.3">
      <c r="Y159" s="18"/>
      <c r="Z159" s="18"/>
    </row>
    <row r="160" spans="25:26" x14ac:dyDescent="0.3">
      <c r="Y160" s="18"/>
      <c r="Z160" s="18"/>
    </row>
    <row r="161" spans="25:26" x14ac:dyDescent="0.3">
      <c r="Y161" s="18"/>
      <c r="Z161" s="18"/>
    </row>
    <row r="162" spans="25:26" x14ac:dyDescent="0.3">
      <c r="Y162" s="18"/>
      <c r="Z162" s="18"/>
    </row>
    <row r="163" spans="25:26" x14ac:dyDescent="0.3">
      <c r="Y163" s="18"/>
      <c r="Z163" s="18"/>
    </row>
    <row r="164" spans="25:26" x14ac:dyDescent="0.3">
      <c r="Y164" s="18"/>
      <c r="Z164" s="18"/>
    </row>
    <row r="165" spans="25:26" x14ac:dyDescent="0.3">
      <c r="Y165" s="18"/>
      <c r="Z165" s="18"/>
    </row>
    <row r="166" spans="25:26" x14ac:dyDescent="0.3">
      <c r="Y166" s="18"/>
      <c r="Z166" s="18"/>
    </row>
    <row r="167" spans="25:26" x14ac:dyDescent="0.3">
      <c r="Y167" s="18"/>
      <c r="Z167" s="18"/>
    </row>
    <row r="168" spans="25:26" x14ac:dyDescent="0.3">
      <c r="Y168" s="18"/>
      <c r="Z168" s="18"/>
    </row>
    <row r="169" spans="25:26" x14ac:dyDescent="0.3">
      <c r="Y169" s="18"/>
      <c r="Z169" s="18"/>
    </row>
    <row r="170" spans="25:26" x14ac:dyDescent="0.3">
      <c r="Y170" s="18"/>
      <c r="Z170" s="18"/>
    </row>
    <row r="171" spans="25:26" x14ac:dyDescent="0.3">
      <c r="Y171" s="18"/>
      <c r="Z171" s="18"/>
    </row>
    <row r="172" spans="25:26" x14ac:dyDescent="0.3">
      <c r="Y172" s="18"/>
      <c r="Z172" s="18"/>
    </row>
    <row r="173" spans="25:26" x14ac:dyDescent="0.3">
      <c r="Y173" s="18"/>
      <c r="Z173" s="18"/>
    </row>
    <row r="174" spans="25:26" x14ac:dyDescent="0.3">
      <c r="Y174" s="18"/>
      <c r="Z174" s="18"/>
    </row>
    <row r="175" spans="25:26" x14ac:dyDescent="0.3">
      <c r="Y175" s="18"/>
      <c r="Z175" s="18"/>
    </row>
    <row r="176" spans="25:26" x14ac:dyDescent="0.3">
      <c r="Y176" s="18"/>
      <c r="Z176" s="18"/>
    </row>
    <row r="177" spans="25:26" x14ac:dyDescent="0.3">
      <c r="Y177" s="18"/>
      <c r="Z177" s="18"/>
    </row>
    <row r="178" spans="25:26" x14ac:dyDescent="0.3">
      <c r="Y178" s="18"/>
      <c r="Z178" s="18"/>
    </row>
    <row r="179" spans="25:26" x14ac:dyDescent="0.3">
      <c r="Y179" s="18"/>
      <c r="Z179" s="18"/>
    </row>
    <row r="180" spans="25:26" x14ac:dyDescent="0.3">
      <c r="Y180" s="18"/>
      <c r="Z180" s="18"/>
    </row>
    <row r="181" spans="25:26" x14ac:dyDescent="0.3">
      <c r="Y181" s="18"/>
      <c r="Z181" s="18"/>
    </row>
    <row r="182" spans="25:26" x14ac:dyDescent="0.3">
      <c r="Y182" s="18"/>
      <c r="Z182" s="18"/>
    </row>
    <row r="183" spans="25:26" x14ac:dyDescent="0.3">
      <c r="Y183" s="18"/>
      <c r="Z183" s="18"/>
    </row>
    <row r="184" spans="25:26" x14ac:dyDescent="0.3">
      <c r="Y184" s="18"/>
      <c r="Z184" s="18"/>
    </row>
    <row r="185" spans="25:26" x14ac:dyDescent="0.3">
      <c r="Y185" s="18"/>
      <c r="Z185" s="18"/>
    </row>
    <row r="186" spans="25:26" x14ac:dyDescent="0.3">
      <c r="Y186" s="18"/>
      <c r="Z186" s="18"/>
    </row>
    <row r="187" spans="25:26" x14ac:dyDescent="0.3">
      <c r="Y187" s="18"/>
      <c r="Z187" s="18"/>
    </row>
    <row r="188" spans="25:26" x14ac:dyDescent="0.3">
      <c r="Y188" s="18"/>
      <c r="Z188" s="18"/>
    </row>
    <row r="189" spans="25:26" x14ac:dyDescent="0.3">
      <c r="Y189" s="18"/>
      <c r="Z189" s="18"/>
    </row>
    <row r="190" spans="25:26" x14ac:dyDescent="0.3">
      <c r="Y190" s="18"/>
      <c r="Z190" s="18"/>
    </row>
    <row r="191" spans="25:26" x14ac:dyDescent="0.3">
      <c r="Y191" s="18"/>
      <c r="Z191" s="18"/>
    </row>
    <row r="192" spans="25:26" x14ac:dyDescent="0.3">
      <c r="Y192" s="18"/>
      <c r="Z192" s="18"/>
    </row>
    <row r="193" spans="25:26" x14ac:dyDescent="0.3">
      <c r="Y193" s="18"/>
      <c r="Z193" s="18"/>
    </row>
    <row r="194" spans="25:26" x14ac:dyDescent="0.3">
      <c r="Y194" s="18"/>
      <c r="Z194" s="18"/>
    </row>
    <row r="195" spans="25:26" x14ac:dyDescent="0.3">
      <c r="Y195" s="18"/>
      <c r="Z195" s="18"/>
    </row>
    <row r="196" spans="25:26" x14ac:dyDescent="0.3">
      <c r="Y196" s="18"/>
      <c r="Z196" s="18"/>
    </row>
    <row r="197" spans="25:26" x14ac:dyDescent="0.3">
      <c r="Y197" s="18"/>
      <c r="Z197" s="18"/>
    </row>
    <row r="198" spans="25:26" x14ac:dyDescent="0.3">
      <c r="Y198" s="18"/>
      <c r="Z198" s="18"/>
    </row>
    <row r="199" spans="25:26" x14ac:dyDescent="0.3">
      <c r="Y199" s="18"/>
      <c r="Z199" s="18"/>
    </row>
    <row r="200" spans="25:26" x14ac:dyDescent="0.3">
      <c r="Y200" s="18"/>
      <c r="Z200" s="18"/>
    </row>
    <row r="201" spans="25:26" x14ac:dyDescent="0.3">
      <c r="Y201" s="18"/>
      <c r="Z201" s="18"/>
    </row>
    <row r="202" spans="25:26" x14ac:dyDescent="0.3">
      <c r="Y202" s="18"/>
      <c r="Z202" s="18"/>
    </row>
    <row r="203" spans="25:26" x14ac:dyDescent="0.3">
      <c r="Y203" s="18"/>
      <c r="Z203" s="18"/>
    </row>
    <row r="204" spans="25:26" x14ac:dyDescent="0.3">
      <c r="Y204" s="18"/>
      <c r="Z204" s="18"/>
    </row>
    <row r="205" spans="25:26" x14ac:dyDescent="0.3">
      <c r="Y205" s="18"/>
      <c r="Z205" s="18"/>
    </row>
    <row r="206" spans="25:26" x14ac:dyDescent="0.3">
      <c r="Y206" s="18"/>
      <c r="Z206" s="18"/>
    </row>
    <row r="207" spans="25:26" x14ac:dyDescent="0.3">
      <c r="Y207" s="18"/>
      <c r="Z207" s="18"/>
    </row>
    <row r="208" spans="25:26" x14ac:dyDescent="0.3">
      <c r="Y208" s="18"/>
      <c r="Z208" s="18"/>
    </row>
    <row r="209" spans="25:26" x14ac:dyDescent="0.3">
      <c r="Y209" s="18"/>
      <c r="Z209" s="18"/>
    </row>
    <row r="210" spans="25:26" x14ac:dyDescent="0.3">
      <c r="Y210" s="18"/>
      <c r="Z210" s="18"/>
    </row>
    <row r="211" spans="25:26" x14ac:dyDescent="0.3">
      <c r="Y211" s="18"/>
      <c r="Z211" s="18"/>
    </row>
    <row r="212" spans="25:26" x14ac:dyDescent="0.3">
      <c r="Y212" s="18"/>
      <c r="Z212" s="18"/>
    </row>
    <row r="213" spans="25:26" x14ac:dyDescent="0.3">
      <c r="Y213" s="18"/>
      <c r="Z213" s="18"/>
    </row>
    <row r="214" spans="25:26" x14ac:dyDescent="0.3">
      <c r="Y214" s="18"/>
      <c r="Z214" s="18"/>
    </row>
    <row r="215" spans="25:26" x14ac:dyDescent="0.3">
      <c r="Y215" s="18"/>
      <c r="Z215" s="18"/>
    </row>
    <row r="216" spans="25:26" x14ac:dyDescent="0.3">
      <c r="Y216" s="18"/>
      <c r="Z216" s="18"/>
    </row>
    <row r="217" spans="25:26" x14ac:dyDescent="0.3">
      <c r="Y217" s="18"/>
      <c r="Z217" s="18"/>
    </row>
    <row r="218" spans="25:26" x14ac:dyDescent="0.3">
      <c r="Y218" s="18"/>
      <c r="Z218" s="18"/>
    </row>
    <row r="219" spans="25:26" x14ac:dyDescent="0.3">
      <c r="Y219" s="18"/>
      <c r="Z219" s="18"/>
    </row>
    <row r="220" spans="25:26" x14ac:dyDescent="0.3">
      <c r="Y220" s="18"/>
      <c r="Z220" s="18"/>
    </row>
    <row r="221" spans="25:26" x14ac:dyDescent="0.3">
      <c r="Y221" s="18"/>
      <c r="Z221" s="18"/>
    </row>
    <row r="222" spans="25:26" x14ac:dyDescent="0.3">
      <c r="Y222" s="18"/>
      <c r="Z222" s="18"/>
    </row>
    <row r="223" spans="25:26" x14ac:dyDescent="0.3">
      <c r="Y223" s="18"/>
      <c r="Z223" s="18"/>
    </row>
    <row r="224" spans="25:26" x14ac:dyDescent="0.3">
      <c r="Y224" s="18"/>
      <c r="Z224" s="18"/>
    </row>
    <row r="225" spans="25:26" x14ac:dyDescent="0.3">
      <c r="Y225" s="18"/>
      <c r="Z225" s="18"/>
    </row>
    <row r="226" spans="25:26" x14ac:dyDescent="0.3">
      <c r="Y226" s="18"/>
      <c r="Z226" s="18"/>
    </row>
    <row r="227" spans="25:26" x14ac:dyDescent="0.3">
      <c r="Y227" s="18"/>
      <c r="Z227" s="18"/>
    </row>
    <row r="228" spans="25:26" x14ac:dyDescent="0.3">
      <c r="Y228" s="18"/>
      <c r="Z228" s="18"/>
    </row>
    <row r="229" spans="25:26" x14ac:dyDescent="0.3">
      <c r="Y229" s="18"/>
      <c r="Z229" s="18"/>
    </row>
    <row r="230" spans="25:26" x14ac:dyDescent="0.3">
      <c r="Y230" s="18"/>
      <c r="Z230" s="18"/>
    </row>
    <row r="231" spans="25:26" x14ac:dyDescent="0.3">
      <c r="Y231" s="18"/>
      <c r="Z231" s="18"/>
    </row>
    <row r="232" spans="25:26" x14ac:dyDescent="0.3">
      <c r="Y232" s="18"/>
      <c r="Z232" s="18"/>
    </row>
    <row r="233" spans="25:26" x14ac:dyDescent="0.3">
      <c r="Y233" s="18"/>
      <c r="Z233" s="18"/>
    </row>
    <row r="234" spans="25:26" x14ac:dyDescent="0.3">
      <c r="Y234" s="18"/>
      <c r="Z234" s="18"/>
    </row>
    <row r="235" spans="25:26" x14ac:dyDescent="0.3">
      <c r="Y235" s="18"/>
      <c r="Z235" s="18"/>
    </row>
    <row r="236" spans="25:26" x14ac:dyDescent="0.3">
      <c r="Y236" s="18"/>
      <c r="Z236" s="18"/>
    </row>
    <row r="237" spans="25:26" x14ac:dyDescent="0.3">
      <c r="Y237" s="18"/>
      <c r="Z237" s="18"/>
    </row>
    <row r="238" spans="25:26" x14ac:dyDescent="0.3">
      <c r="Y238" s="18"/>
      <c r="Z238" s="18"/>
    </row>
    <row r="239" spans="25:26" x14ac:dyDescent="0.3">
      <c r="Y239" s="18"/>
      <c r="Z239" s="18"/>
    </row>
    <row r="240" spans="25:26" x14ac:dyDescent="0.3">
      <c r="Y240" s="18"/>
      <c r="Z240" s="18"/>
    </row>
    <row r="241" spans="25:26" x14ac:dyDescent="0.3">
      <c r="Y241" s="18"/>
      <c r="Z241" s="18"/>
    </row>
    <row r="242" spans="25:26" x14ac:dyDescent="0.3">
      <c r="Y242" s="18"/>
      <c r="Z242" s="18"/>
    </row>
    <row r="243" spans="25:26" x14ac:dyDescent="0.3">
      <c r="Y243" s="18"/>
      <c r="Z243" s="18"/>
    </row>
    <row r="244" spans="25:26" x14ac:dyDescent="0.3">
      <c r="Y244" s="18"/>
      <c r="Z244" s="18"/>
    </row>
    <row r="245" spans="25:26" x14ac:dyDescent="0.3">
      <c r="Y245" s="18"/>
      <c r="Z245" s="18"/>
    </row>
    <row r="246" spans="25:26" x14ac:dyDescent="0.3">
      <c r="Y246" s="18"/>
      <c r="Z246" s="18"/>
    </row>
    <row r="247" spans="25:26" x14ac:dyDescent="0.3">
      <c r="Y247" s="18"/>
      <c r="Z247" s="18"/>
    </row>
    <row r="248" spans="25:26" x14ac:dyDescent="0.3">
      <c r="Y248" s="18"/>
      <c r="Z248" s="18"/>
    </row>
    <row r="249" spans="25:26" x14ac:dyDescent="0.3">
      <c r="Y249" s="18"/>
      <c r="Z249" s="18"/>
    </row>
    <row r="250" spans="25:26" x14ac:dyDescent="0.3">
      <c r="Y250" s="18"/>
      <c r="Z250" s="18"/>
    </row>
    <row r="251" spans="25:26" x14ac:dyDescent="0.3">
      <c r="Y251" s="18"/>
      <c r="Z251" s="18"/>
    </row>
    <row r="252" spans="25:26" x14ac:dyDescent="0.3">
      <c r="Y252" s="18"/>
      <c r="Z252" s="18"/>
    </row>
    <row r="253" spans="25:26" x14ac:dyDescent="0.3">
      <c r="Y253" s="18"/>
      <c r="Z253" s="18"/>
    </row>
    <row r="254" spans="25:26" x14ac:dyDescent="0.3">
      <c r="Y254" s="18"/>
      <c r="Z254" s="18"/>
    </row>
    <row r="255" spans="25:26" x14ac:dyDescent="0.3">
      <c r="Y255" s="18"/>
      <c r="Z255" s="18"/>
    </row>
    <row r="256" spans="25:26" x14ac:dyDescent="0.3">
      <c r="Y256" s="18"/>
      <c r="Z256" s="18"/>
    </row>
    <row r="257" spans="25:26" x14ac:dyDescent="0.3">
      <c r="Y257" s="18"/>
      <c r="Z257" s="18"/>
    </row>
    <row r="258" spans="25:26" x14ac:dyDescent="0.3">
      <c r="Y258" s="18"/>
      <c r="Z258" s="18"/>
    </row>
    <row r="259" spans="25:26" x14ac:dyDescent="0.3">
      <c r="Y259" s="18"/>
      <c r="Z259" s="18"/>
    </row>
    <row r="260" spans="25:26" x14ac:dyDescent="0.3">
      <c r="Y260" s="18"/>
      <c r="Z260" s="18"/>
    </row>
    <row r="261" spans="25:26" x14ac:dyDescent="0.3">
      <c r="Y261" s="18"/>
      <c r="Z261" s="18"/>
    </row>
    <row r="262" spans="25:26" x14ac:dyDescent="0.3">
      <c r="Y262" s="18"/>
      <c r="Z262" s="18"/>
    </row>
    <row r="263" spans="25:26" x14ac:dyDescent="0.3">
      <c r="Y263" s="18"/>
      <c r="Z263" s="18"/>
    </row>
    <row r="264" spans="25:26" x14ac:dyDescent="0.3">
      <c r="Y264" s="18"/>
      <c r="Z264" s="18"/>
    </row>
    <row r="265" spans="25:26" x14ac:dyDescent="0.3">
      <c r="Y265" s="18"/>
      <c r="Z265" s="18"/>
    </row>
    <row r="266" spans="25:26" x14ac:dyDescent="0.3">
      <c r="Y266" s="18"/>
      <c r="Z266" s="18"/>
    </row>
    <row r="267" spans="25:26" x14ac:dyDescent="0.3">
      <c r="Y267" s="18"/>
      <c r="Z267" s="18"/>
    </row>
    <row r="268" spans="25:26" x14ac:dyDescent="0.3">
      <c r="Y268" s="18"/>
      <c r="Z268" s="18"/>
    </row>
    <row r="269" spans="25:26" x14ac:dyDescent="0.3">
      <c r="Y269" s="18"/>
      <c r="Z269" s="18"/>
    </row>
    <row r="270" spans="25:26" x14ac:dyDescent="0.3">
      <c r="Y270" s="18"/>
      <c r="Z270" s="18"/>
    </row>
    <row r="271" spans="25:26" x14ac:dyDescent="0.3">
      <c r="Y271" s="18"/>
      <c r="Z271" s="18"/>
    </row>
    <row r="272" spans="25:26" x14ac:dyDescent="0.3">
      <c r="Y272" s="18"/>
      <c r="Z272" s="18"/>
    </row>
    <row r="273" spans="25:26" x14ac:dyDescent="0.3">
      <c r="Y273" s="18"/>
      <c r="Z273" s="18"/>
    </row>
    <row r="274" spans="25:26" x14ac:dyDescent="0.3">
      <c r="Y274" s="18"/>
      <c r="Z274" s="18"/>
    </row>
    <row r="275" spans="25:26" x14ac:dyDescent="0.3">
      <c r="Y275" s="18"/>
      <c r="Z275" s="18"/>
    </row>
    <row r="276" spans="25:26" x14ac:dyDescent="0.3">
      <c r="Y276" s="18"/>
      <c r="Z276" s="18"/>
    </row>
    <row r="277" spans="25:26" x14ac:dyDescent="0.3">
      <c r="Y277" s="18"/>
      <c r="Z277" s="18"/>
    </row>
    <row r="278" spans="25:26" x14ac:dyDescent="0.3">
      <c r="Y278" s="18"/>
      <c r="Z278" s="18"/>
    </row>
    <row r="279" spans="25:26" x14ac:dyDescent="0.3">
      <c r="Y279" s="18"/>
      <c r="Z279" s="18"/>
    </row>
    <row r="280" spans="25:26" x14ac:dyDescent="0.3">
      <c r="Y280" s="18"/>
      <c r="Z280" s="18"/>
    </row>
    <row r="281" spans="25:26" x14ac:dyDescent="0.3">
      <c r="Y281" s="18"/>
      <c r="Z281" s="18"/>
    </row>
    <row r="282" spans="25:26" x14ac:dyDescent="0.3">
      <c r="Y282" s="18"/>
      <c r="Z282" s="18"/>
    </row>
    <row r="283" spans="25:26" x14ac:dyDescent="0.3">
      <c r="Y283" s="18"/>
      <c r="Z283" s="18"/>
    </row>
    <row r="284" spans="25:26" x14ac:dyDescent="0.3">
      <c r="Y284" s="18"/>
      <c r="Z284" s="18"/>
    </row>
    <row r="285" spans="25:26" x14ac:dyDescent="0.3">
      <c r="Y285" s="18"/>
      <c r="Z285" s="18"/>
    </row>
    <row r="286" spans="25:26" x14ac:dyDescent="0.3">
      <c r="Y286" s="18"/>
      <c r="Z286" s="18"/>
    </row>
    <row r="287" spans="25:26" x14ac:dyDescent="0.3">
      <c r="Y287" s="18"/>
      <c r="Z287" s="18"/>
    </row>
    <row r="288" spans="25:26" x14ac:dyDescent="0.3">
      <c r="Y288" s="18"/>
      <c r="Z288" s="18"/>
    </row>
    <row r="289" spans="25:26" x14ac:dyDescent="0.3">
      <c r="Y289" s="18"/>
      <c r="Z289" s="18"/>
    </row>
    <row r="290" spans="25:26" x14ac:dyDescent="0.3">
      <c r="Y290" s="18"/>
      <c r="Z290" s="18"/>
    </row>
    <row r="291" spans="25:26" x14ac:dyDescent="0.3">
      <c r="Y291" s="18"/>
      <c r="Z291" s="18"/>
    </row>
    <row r="292" spans="25:26" x14ac:dyDescent="0.3">
      <c r="Y292" s="18"/>
      <c r="Z292" s="18"/>
    </row>
    <row r="293" spans="25:26" x14ac:dyDescent="0.3">
      <c r="Y293" s="18"/>
      <c r="Z293" s="18"/>
    </row>
    <row r="294" spans="25:26" x14ac:dyDescent="0.3">
      <c r="Y294" s="18"/>
      <c r="Z294" s="18"/>
    </row>
    <row r="295" spans="25:26" x14ac:dyDescent="0.3">
      <c r="Y295" s="18"/>
      <c r="Z295" s="18"/>
    </row>
    <row r="296" spans="25:26" x14ac:dyDescent="0.3">
      <c r="Y296" s="18"/>
      <c r="Z296" s="18"/>
    </row>
    <row r="297" spans="25:26" x14ac:dyDescent="0.3">
      <c r="Y297" s="18"/>
      <c r="Z297" s="18"/>
    </row>
    <row r="298" spans="25:26" x14ac:dyDescent="0.3">
      <c r="Y298" s="18"/>
      <c r="Z298" s="18"/>
    </row>
    <row r="299" spans="25:26" x14ac:dyDescent="0.3">
      <c r="Y299" s="18"/>
      <c r="Z299" s="18"/>
    </row>
    <row r="300" spans="25:26" x14ac:dyDescent="0.3">
      <c r="Y300" s="18"/>
      <c r="Z300" s="18"/>
    </row>
    <row r="301" spans="25:26" x14ac:dyDescent="0.3">
      <c r="Y301" s="18"/>
      <c r="Z301" s="18"/>
    </row>
    <row r="302" spans="25:26" x14ac:dyDescent="0.3">
      <c r="Y302" s="18"/>
      <c r="Z302" s="18"/>
    </row>
    <row r="303" spans="25:26" x14ac:dyDescent="0.3">
      <c r="Y303" s="18"/>
      <c r="Z303" s="18"/>
    </row>
    <row r="304" spans="25:26" x14ac:dyDescent="0.3">
      <c r="Y304" s="18"/>
      <c r="Z304" s="18"/>
    </row>
    <row r="305" spans="25:26" x14ac:dyDescent="0.3">
      <c r="Y305" s="18"/>
      <c r="Z305" s="18"/>
    </row>
    <row r="306" spans="25:26" x14ac:dyDescent="0.3">
      <c r="Y306" s="18"/>
      <c r="Z306" s="18"/>
    </row>
    <row r="307" spans="25:26" x14ac:dyDescent="0.3">
      <c r="Y307" s="18"/>
      <c r="Z307" s="18"/>
    </row>
    <row r="308" spans="25:26" x14ac:dyDescent="0.3">
      <c r="Y308" s="18"/>
      <c r="Z308" s="18"/>
    </row>
    <row r="309" spans="25:26" x14ac:dyDescent="0.3">
      <c r="Y309" s="18"/>
      <c r="Z309" s="18"/>
    </row>
    <row r="310" spans="25:26" x14ac:dyDescent="0.3">
      <c r="Y310" s="18"/>
      <c r="Z310" s="18"/>
    </row>
    <row r="311" spans="25:26" x14ac:dyDescent="0.3">
      <c r="Y311" s="18"/>
      <c r="Z311" s="18"/>
    </row>
    <row r="312" spans="25:26" x14ac:dyDescent="0.3">
      <c r="Y312" s="18"/>
      <c r="Z312" s="18"/>
    </row>
    <row r="313" spans="25:26" x14ac:dyDescent="0.3">
      <c r="Y313" s="18"/>
      <c r="Z313" s="18"/>
    </row>
    <row r="314" spans="25:26" x14ac:dyDescent="0.3">
      <c r="Y314" s="18"/>
      <c r="Z314" s="18"/>
    </row>
    <row r="315" spans="25:26" x14ac:dyDescent="0.3">
      <c r="Y315" s="18"/>
      <c r="Z315" s="18"/>
    </row>
    <row r="316" spans="25:26" x14ac:dyDescent="0.3">
      <c r="Y316" s="18"/>
      <c r="Z316" s="18"/>
    </row>
    <row r="317" spans="25:26" x14ac:dyDescent="0.3">
      <c r="Y317" s="18"/>
      <c r="Z317" s="18"/>
    </row>
    <row r="318" spans="25:26" x14ac:dyDescent="0.3">
      <c r="Y318" s="18"/>
      <c r="Z318" s="18"/>
    </row>
    <row r="319" spans="25:26" x14ac:dyDescent="0.3">
      <c r="Y319" s="18"/>
      <c r="Z319" s="18"/>
    </row>
    <row r="320" spans="25:26" x14ac:dyDescent="0.3">
      <c r="Y320" s="18"/>
      <c r="Z320" s="18"/>
    </row>
    <row r="321" spans="25:26" x14ac:dyDescent="0.3">
      <c r="Y321" s="18"/>
      <c r="Z321" s="18"/>
    </row>
    <row r="322" spans="25:26" x14ac:dyDescent="0.3">
      <c r="Y322" s="18"/>
      <c r="Z322" s="18"/>
    </row>
    <row r="323" spans="25:26" x14ac:dyDescent="0.3">
      <c r="Y323" s="18"/>
      <c r="Z323" s="18"/>
    </row>
    <row r="324" spans="25:26" x14ac:dyDescent="0.3">
      <c r="Y324" s="18"/>
      <c r="Z324" s="18"/>
    </row>
    <row r="325" spans="25:26" x14ac:dyDescent="0.3">
      <c r="Y325" s="18"/>
      <c r="Z325" s="18"/>
    </row>
    <row r="326" spans="25:26" x14ac:dyDescent="0.3">
      <c r="Y326" s="18"/>
      <c r="Z326" s="18"/>
    </row>
    <row r="327" spans="25:26" x14ac:dyDescent="0.3">
      <c r="Y327" s="18"/>
      <c r="Z327" s="18"/>
    </row>
    <row r="328" spans="25:26" x14ac:dyDescent="0.3">
      <c r="Y328" s="18"/>
      <c r="Z328" s="18"/>
    </row>
    <row r="329" spans="25:26" x14ac:dyDescent="0.3">
      <c r="Y329" s="18"/>
      <c r="Z329" s="18"/>
    </row>
    <row r="330" spans="25:26" x14ac:dyDescent="0.3">
      <c r="Y330" s="18"/>
      <c r="Z330" s="18"/>
    </row>
    <row r="331" spans="25:26" x14ac:dyDescent="0.3">
      <c r="Y331" s="18"/>
      <c r="Z331" s="18"/>
    </row>
    <row r="332" spans="25:26" x14ac:dyDescent="0.3">
      <c r="Y332" s="18"/>
      <c r="Z332" s="18"/>
    </row>
    <row r="333" spans="25:26" x14ac:dyDescent="0.3">
      <c r="Y333" s="18"/>
      <c r="Z333" s="18"/>
    </row>
    <row r="334" spans="25:26" x14ac:dyDescent="0.3">
      <c r="Y334" s="18"/>
      <c r="Z334" s="18"/>
    </row>
    <row r="335" spans="25:26" x14ac:dyDescent="0.3">
      <c r="Y335" s="18"/>
      <c r="Z335" s="18"/>
    </row>
    <row r="336" spans="25:26" x14ac:dyDescent="0.3">
      <c r="Y336" s="18"/>
      <c r="Z336" s="18"/>
    </row>
    <row r="337" spans="25:26" x14ac:dyDescent="0.3">
      <c r="Y337" s="18"/>
      <c r="Z337" s="18"/>
    </row>
    <row r="338" spans="25:26" x14ac:dyDescent="0.3">
      <c r="Y338" s="18"/>
      <c r="Z338" s="18"/>
    </row>
    <row r="339" spans="25:26" x14ac:dyDescent="0.3">
      <c r="Y339" s="18"/>
      <c r="Z339" s="18"/>
    </row>
    <row r="340" spans="25:26" x14ac:dyDescent="0.3">
      <c r="Y340" s="18"/>
      <c r="Z340" s="18"/>
    </row>
    <row r="341" spans="25:26" x14ac:dyDescent="0.3">
      <c r="Y341" s="18"/>
      <c r="Z341" s="18"/>
    </row>
    <row r="342" spans="25:26" x14ac:dyDescent="0.3">
      <c r="Y342" s="18"/>
      <c r="Z342" s="18"/>
    </row>
    <row r="343" spans="25:26" x14ac:dyDescent="0.3">
      <c r="Y343" s="18"/>
      <c r="Z343" s="18"/>
    </row>
    <row r="344" spans="25:26" x14ac:dyDescent="0.3">
      <c r="Y344" s="18"/>
      <c r="Z344" s="18"/>
    </row>
    <row r="345" spans="25:26" x14ac:dyDescent="0.3">
      <c r="Y345" s="18"/>
      <c r="Z345" s="18"/>
    </row>
    <row r="346" spans="25:26" x14ac:dyDescent="0.3">
      <c r="Y346" s="18"/>
      <c r="Z346" s="18"/>
    </row>
    <row r="347" spans="25:26" x14ac:dyDescent="0.3">
      <c r="Y347" s="18"/>
      <c r="Z347" s="18"/>
    </row>
    <row r="348" spans="25:26" x14ac:dyDescent="0.3">
      <c r="Y348" s="18"/>
      <c r="Z348" s="18"/>
    </row>
    <row r="349" spans="25:26" x14ac:dyDescent="0.3">
      <c r="Y349" s="18"/>
      <c r="Z349" s="18"/>
    </row>
    <row r="350" spans="25:26" x14ac:dyDescent="0.3">
      <c r="Y350" s="18"/>
      <c r="Z350" s="18"/>
    </row>
  </sheetData>
  <sheetProtection selectLockedCells="1" selectUnlockedCells="1"/>
  <autoFilter ref="A1:AO129">
    <sortState ref="A2:AO129">
      <sortCondition ref="B1"/>
    </sortState>
  </autoFilter>
  <sortState ref="A2:AG129">
    <sortCondition ref="A1"/>
  </sortState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17"/>
  <sheetViews>
    <sheetView workbookViewId="0">
      <pane xSplit="1" ySplit="1" topLeftCell="B120" activePane="bottomRight" state="frozen"/>
      <selection pane="topRight" activeCell="B1" sqref="B1"/>
      <selection pane="bottomLeft" activeCell="A2" sqref="A2"/>
      <selection pane="bottomRight" activeCell="A121" sqref="A121"/>
    </sheetView>
  </sheetViews>
  <sheetFormatPr baseColWidth="10" defaultColWidth="11.44140625" defaultRowHeight="14.4" x14ac:dyDescent="0.3"/>
  <cols>
    <col min="1" max="1" width="27.44140625" style="1" bestFit="1" customWidth="1"/>
    <col min="2" max="2" width="15.44140625" style="1" customWidth="1"/>
    <col min="3" max="3" width="5.88671875" style="1" bestFit="1" customWidth="1"/>
    <col min="4" max="4" width="6.33203125" style="1" bestFit="1" customWidth="1"/>
    <col min="5" max="5" width="13.88671875" style="1" bestFit="1" customWidth="1"/>
    <col min="6" max="6" width="17.109375" style="1" customWidth="1"/>
    <col min="7" max="7" width="12" style="1" customWidth="1"/>
    <col min="8" max="8" width="4.44140625" style="1" bestFit="1" customWidth="1"/>
    <col min="9" max="9" width="16.88671875" style="1" bestFit="1" customWidth="1"/>
    <col min="10" max="10" width="33.5546875" style="1" bestFit="1" customWidth="1"/>
    <col min="11" max="18" width="16.88671875" style="1" customWidth="1"/>
    <col min="19" max="19" width="11.6640625" style="1" customWidth="1"/>
    <col min="20" max="20" width="4.44140625" style="1" bestFit="1" customWidth="1"/>
    <col min="21" max="21" width="9.6640625" style="1" bestFit="1" customWidth="1"/>
    <col min="22" max="22" width="15.33203125" style="4" bestFit="1" customWidth="1"/>
    <col min="23" max="23" width="13.44140625" style="1" bestFit="1" customWidth="1"/>
    <col min="24" max="24" width="19.6640625" style="1" bestFit="1" customWidth="1"/>
    <col min="25" max="26" width="14.33203125" style="1" bestFit="1" customWidth="1"/>
    <col min="27" max="27" width="10.6640625" style="1" bestFit="1" customWidth="1"/>
    <col min="28" max="28" width="11" style="1" bestFit="1" customWidth="1"/>
    <col min="29" max="29" width="8.109375" style="1" bestFit="1" customWidth="1"/>
    <col min="30" max="31" width="6.109375" style="1" bestFit="1" customWidth="1"/>
    <col min="32" max="33" width="15" style="1" bestFit="1" customWidth="1"/>
    <col min="34" max="34" width="10" style="1" bestFit="1" customWidth="1"/>
    <col min="35" max="35" width="11" style="1" bestFit="1" customWidth="1"/>
    <col min="36" max="36" width="6.109375" style="1" bestFit="1" customWidth="1"/>
    <col min="37" max="39" width="6.6640625" style="1" bestFit="1" customWidth="1"/>
    <col min="40" max="40" width="8.33203125" style="1" bestFit="1" customWidth="1"/>
    <col min="41" max="41" width="11.44140625" style="1"/>
    <col min="42" max="42" width="9.6640625" style="1" bestFit="1" customWidth="1"/>
    <col min="43" max="43" width="11.44140625" style="1"/>
    <col min="44" max="44" width="11" style="1" bestFit="1" customWidth="1"/>
    <col min="45" max="45" width="10" style="1" bestFit="1" customWidth="1"/>
    <col min="46" max="16384" width="11.44140625" style="1"/>
  </cols>
  <sheetData>
    <row r="1" spans="1:45" ht="57.6" x14ac:dyDescent="0.3">
      <c r="A1" s="2" t="s">
        <v>2101</v>
      </c>
      <c r="B1" s="2" t="s">
        <v>4405</v>
      </c>
      <c r="C1" s="3" t="s">
        <v>2910</v>
      </c>
      <c r="D1" s="3" t="s">
        <v>2911</v>
      </c>
      <c r="E1" s="3" t="s">
        <v>1883</v>
      </c>
      <c r="F1" s="3" t="s">
        <v>2098</v>
      </c>
      <c r="G1" s="3" t="s">
        <v>5222</v>
      </c>
      <c r="H1" s="3" t="s">
        <v>2099</v>
      </c>
      <c r="I1" s="3" t="s">
        <v>2100</v>
      </c>
      <c r="J1" s="3" t="s">
        <v>3671</v>
      </c>
      <c r="K1" s="3" t="s">
        <v>4306</v>
      </c>
      <c r="L1" s="3" t="s">
        <v>4399</v>
      </c>
      <c r="M1" s="3" t="s">
        <v>4537</v>
      </c>
      <c r="N1" s="3" t="s">
        <v>4400</v>
      </c>
      <c r="O1" s="3" t="s">
        <v>4542</v>
      </c>
      <c r="P1" s="3" t="s">
        <v>4401</v>
      </c>
      <c r="Q1" s="3" t="s">
        <v>4402</v>
      </c>
      <c r="R1" s="60" t="s">
        <v>4814</v>
      </c>
      <c r="S1" s="3" t="s">
        <v>2406</v>
      </c>
      <c r="T1" s="3" t="s">
        <v>2407</v>
      </c>
      <c r="U1" s="3" t="s">
        <v>2914</v>
      </c>
      <c r="V1" s="10" t="s">
        <v>2912</v>
      </c>
      <c r="W1" s="3" t="s">
        <v>2913</v>
      </c>
      <c r="X1" s="1" t="s">
        <v>465</v>
      </c>
      <c r="Y1" s="1" t="s">
        <v>466</v>
      </c>
      <c r="Z1" s="1" t="s">
        <v>467</v>
      </c>
      <c r="AA1" s="1" t="s">
        <v>3080</v>
      </c>
      <c r="AB1" s="36" t="s">
        <v>3315</v>
      </c>
      <c r="AC1" s="34" t="s">
        <v>3278</v>
      </c>
      <c r="AD1" s="34" t="s">
        <v>3279</v>
      </c>
      <c r="AE1" s="34" t="s">
        <v>3280</v>
      </c>
      <c r="AF1" s="89" t="s">
        <v>3281</v>
      </c>
      <c r="AG1" s="87" t="s">
        <v>3282</v>
      </c>
      <c r="AH1" s="87" t="s">
        <v>3283</v>
      </c>
      <c r="AI1" s="87" t="s">
        <v>3284</v>
      </c>
      <c r="AJ1" s="34" t="s">
        <v>3285</v>
      </c>
      <c r="AK1" s="34" t="s">
        <v>3286</v>
      </c>
      <c r="AL1" s="34" t="s">
        <v>3287</v>
      </c>
      <c r="AM1" s="34" t="s">
        <v>3288</v>
      </c>
      <c r="AN1" s="34" t="s">
        <v>3289</v>
      </c>
      <c r="AP1" s="87" t="s">
        <v>5613</v>
      </c>
      <c r="AQ1" s="87" t="s">
        <v>5611</v>
      </c>
      <c r="AR1" s="87" t="s">
        <v>5612</v>
      </c>
      <c r="AS1" s="89" t="s">
        <v>5613</v>
      </c>
    </row>
    <row r="2" spans="1:45" ht="106.2" x14ac:dyDescent="0.3">
      <c r="A2" s="1" t="s">
        <v>3014</v>
      </c>
      <c r="B2">
        <v>0.1</v>
      </c>
      <c r="C2" s="1">
        <v>1</v>
      </c>
      <c r="D2" s="1">
        <v>1</v>
      </c>
      <c r="E2" s="1" t="s">
        <v>3015</v>
      </c>
      <c r="F2" s="1" t="s">
        <v>3013</v>
      </c>
      <c r="G2" s="1" t="s">
        <v>5221</v>
      </c>
      <c r="H2" s="1" t="s">
        <v>5</v>
      </c>
      <c r="I2" s="1" t="str">
        <f t="shared" ref="I2:I7" si="0">CONCATENATE(F2," [",H2,"]")</f>
        <v>Box01_Moist1 [%]</v>
      </c>
      <c r="J2" s="58" t="s">
        <v>5372</v>
      </c>
      <c r="K2" s="1" t="s">
        <v>4650</v>
      </c>
      <c r="L2" s="46" t="s">
        <v>4421</v>
      </c>
      <c r="M2" s="46"/>
      <c r="N2" t="s">
        <v>4424</v>
      </c>
      <c r="O2" s="1" t="s">
        <v>4543</v>
      </c>
      <c r="Q2" s="1" t="str">
        <f t="shared" ref="Q2:Q18" si="1">CONCATENATE("_0",C2,"_",D2)</f>
        <v>_01_1</v>
      </c>
      <c r="R2" s="1" t="s">
        <v>5196</v>
      </c>
      <c r="S2" s="1">
        <v>5</v>
      </c>
      <c r="T2" s="1">
        <v>70</v>
      </c>
      <c r="V2" s="19">
        <v>41849.315879629627</v>
      </c>
      <c r="Y2">
        <v>644397.83100000001</v>
      </c>
      <c r="Z2">
        <v>5766476.9309999999</v>
      </c>
      <c r="AA2">
        <v>80.176000000000002</v>
      </c>
      <c r="AB2" s="1" t="s">
        <v>3316</v>
      </c>
      <c r="AC2" s="21" t="s">
        <v>3262</v>
      </c>
      <c r="AD2" s="21" t="s">
        <v>3263</v>
      </c>
      <c r="AE2" s="21" t="s">
        <v>3258</v>
      </c>
      <c r="AF2" s="64" t="s">
        <v>5614</v>
      </c>
      <c r="AG2" s="64"/>
      <c r="AH2" s="21"/>
      <c r="AI2" s="21"/>
      <c r="AP2" s="21" t="s">
        <v>3261</v>
      </c>
      <c r="AQ2" s="21" t="s">
        <v>3269</v>
      </c>
      <c r="AR2" s="21" t="s">
        <v>3270</v>
      </c>
      <c r="AS2" s="21" t="s">
        <v>3264</v>
      </c>
    </row>
    <row r="3" spans="1:45" ht="106.2" x14ac:dyDescent="0.3">
      <c r="A3" s="1" t="s">
        <v>3027</v>
      </c>
      <c r="B3">
        <v>0.15</v>
      </c>
      <c r="C3" s="1">
        <v>1</v>
      </c>
      <c r="D3" s="1">
        <v>2</v>
      </c>
      <c r="E3" s="1" t="s">
        <v>3032</v>
      </c>
      <c r="F3" s="1" t="s">
        <v>3016</v>
      </c>
      <c r="G3" s="1" t="s">
        <v>5221</v>
      </c>
      <c r="H3" s="1" t="s">
        <v>5</v>
      </c>
      <c r="I3" s="1" t="str">
        <f t="shared" si="0"/>
        <v>Box01_Moist2 [%]</v>
      </c>
      <c r="J3" s="58" t="s">
        <v>5373</v>
      </c>
      <c r="K3" s="1" t="s">
        <v>4650</v>
      </c>
      <c r="L3" s="46" t="s">
        <v>4421</v>
      </c>
      <c r="M3" s="46"/>
      <c r="N3" t="s">
        <v>4424</v>
      </c>
      <c r="O3" s="1" t="s">
        <v>4543</v>
      </c>
      <c r="Q3" s="1" t="str">
        <f t="shared" si="1"/>
        <v>_01_2</v>
      </c>
      <c r="R3" s="1" t="s">
        <v>5196</v>
      </c>
      <c r="S3" s="1">
        <v>5</v>
      </c>
      <c r="T3" s="1">
        <v>70</v>
      </c>
      <c r="V3" s="19">
        <v>41849.315879629627</v>
      </c>
      <c r="Y3">
        <v>644397.83100000001</v>
      </c>
      <c r="Z3">
        <v>5766476.9309999999</v>
      </c>
      <c r="AA3">
        <v>80.176000000000002</v>
      </c>
      <c r="AB3" s="1" t="s">
        <v>3316</v>
      </c>
      <c r="AC3" s="21" t="s">
        <v>3262</v>
      </c>
      <c r="AD3" s="21" t="s">
        <v>3263</v>
      </c>
      <c r="AE3" s="21" t="s">
        <v>3258</v>
      </c>
      <c r="AF3" s="64" t="s">
        <v>5614</v>
      </c>
      <c r="AG3" s="64"/>
      <c r="AH3" s="21"/>
      <c r="AI3" s="21"/>
      <c r="AP3" s="21" t="s">
        <v>3261</v>
      </c>
      <c r="AQ3" s="21" t="s">
        <v>3269</v>
      </c>
      <c r="AR3" s="21" t="s">
        <v>3270</v>
      </c>
      <c r="AS3" s="21" t="s">
        <v>3264</v>
      </c>
    </row>
    <row r="4" spans="1:45" ht="106.2" x14ac:dyDescent="0.3">
      <c r="A4" s="1" t="s">
        <v>3028</v>
      </c>
      <c r="B4">
        <v>0.2</v>
      </c>
      <c r="C4" s="1">
        <v>1</v>
      </c>
      <c r="D4" s="1">
        <v>3</v>
      </c>
      <c r="E4" s="1" t="s">
        <v>3033</v>
      </c>
      <c r="F4" s="1" t="s">
        <v>3017</v>
      </c>
      <c r="G4" s="1" t="s">
        <v>5221</v>
      </c>
      <c r="H4" s="1" t="s">
        <v>5</v>
      </c>
      <c r="I4" s="1" t="str">
        <f t="shared" si="0"/>
        <v>Box01_Moist3 [%]</v>
      </c>
      <c r="J4" s="58" t="s">
        <v>5374</v>
      </c>
      <c r="K4" s="1" t="s">
        <v>4650</v>
      </c>
      <c r="L4" s="46" t="s">
        <v>4421</v>
      </c>
      <c r="M4" s="46"/>
      <c r="N4" t="s">
        <v>4424</v>
      </c>
      <c r="O4" s="1" t="s">
        <v>4543</v>
      </c>
      <c r="Q4" s="1" t="str">
        <f t="shared" si="1"/>
        <v>_01_3</v>
      </c>
      <c r="R4" s="1" t="s">
        <v>5196</v>
      </c>
      <c r="S4" s="1">
        <v>5</v>
      </c>
      <c r="T4" s="1">
        <v>70</v>
      </c>
      <c r="V4" s="19">
        <v>41849.315879629627</v>
      </c>
      <c r="Y4">
        <v>644397.83100000001</v>
      </c>
      <c r="Z4">
        <v>5766476.9309999999</v>
      </c>
      <c r="AA4">
        <v>80.176000000000002</v>
      </c>
      <c r="AB4" s="1" t="s">
        <v>3316</v>
      </c>
      <c r="AC4" s="21" t="s">
        <v>3262</v>
      </c>
      <c r="AD4" s="21" t="s">
        <v>3263</v>
      </c>
      <c r="AE4" s="21" t="s">
        <v>3258</v>
      </c>
      <c r="AF4" s="64" t="s">
        <v>5614</v>
      </c>
      <c r="AG4" s="64"/>
      <c r="AH4" s="21"/>
      <c r="AI4" s="21"/>
      <c r="AP4" s="21" t="s">
        <v>3261</v>
      </c>
      <c r="AQ4" s="21" t="s">
        <v>3269</v>
      </c>
      <c r="AR4" s="21" t="s">
        <v>3270</v>
      </c>
      <c r="AS4" s="21" t="s">
        <v>3264</v>
      </c>
    </row>
    <row r="5" spans="1:45" ht="106.2" x14ac:dyDescent="0.3">
      <c r="A5" s="1" t="s">
        <v>3029</v>
      </c>
      <c r="B5">
        <v>0.3</v>
      </c>
      <c r="C5" s="1">
        <v>1</v>
      </c>
      <c r="D5" s="1">
        <v>4</v>
      </c>
      <c r="E5" s="1" t="s">
        <v>3034</v>
      </c>
      <c r="F5" s="1" t="s">
        <v>3018</v>
      </c>
      <c r="G5" s="1" t="s">
        <v>5221</v>
      </c>
      <c r="H5" s="1" t="s">
        <v>5</v>
      </c>
      <c r="I5" s="1" t="str">
        <f t="shared" si="0"/>
        <v>Box01_Moist4 [%]</v>
      </c>
      <c r="J5" s="58" t="s">
        <v>5375</v>
      </c>
      <c r="K5" s="1" t="s">
        <v>4650</v>
      </c>
      <c r="L5" s="46" t="s">
        <v>4421</v>
      </c>
      <c r="M5" s="46"/>
      <c r="N5" t="s">
        <v>4424</v>
      </c>
      <c r="O5" s="1" t="s">
        <v>4543</v>
      </c>
      <c r="Q5" s="1" t="str">
        <f t="shared" si="1"/>
        <v>_01_4</v>
      </c>
      <c r="R5" s="1" t="s">
        <v>5196</v>
      </c>
      <c r="S5" s="1">
        <v>5</v>
      </c>
      <c r="T5" s="1">
        <v>70</v>
      </c>
      <c r="V5" s="19">
        <v>41849.315879629627</v>
      </c>
      <c r="Y5">
        <v>644397.83100000001</v>
      </c>
      <c r="Z5">
        <v>5766476.9309999999</v>
      </c>
      <c r="AA5">
        <v>80.176000000000002</v>
      </c>
      <c r="AB5" s="1" t="s">
        <v>3316</v>
      </c>
      <c r="AC5" s="21" t="s">
        <v>3262</v>
      </c>
      <c r="AD5" s="21" t="s">
        <v>3263</v>
      </c>
      <c r="AE5" s="21" t="s">
        <v>3258</v>
      </c>
      <c r="AF5" s="64" t="s">
        <v>5614</v>
      </c>
      <c r="AG5" s="64"/>
      <c r="AH5" s="21"/>
      <c r="AI5" s="21"/>
      <c r="AP5" s="21" t="s">
        <v>3261</v>
      </c>
      <c r="AQ5" s="21" t="s">
        <v>3269</v>
      </c>
      <c r="AR5" s="21" t="s">
        <v>3270</v>
      </c>
      <c r="AS5" s="21" t="s">
        <v>3264</v>
      </c>
    </row>
    <row r="6" spans="1:45" ht="106.2" x14ac:dyDescent="0.3">
      <c r="A6" s="1" t="s">
        <v>3030</v>
      </c>
      <c r="B6">
        <v>0.4</v>
      </c>
      <c r="C6" s="1">
        <v>1</v>
      </c>
      <c r="D6" s="1">
        <v>5</v>
      </c>
      <c r="E6" s="1" t="s">
        <v>3035</v>
      </c>
      <c r="F6" s="1" t="s">
        <v>3019</v>
      </c>
      <c r="G6" s="1" t="s">
        <v>5221</v>
      </c>
      <c r="H6" s="1" t="s">
        <v>5</v>
      </c>
      <c r="I6" s="1" t="str">
        <f t="shared" si="0"/>
        <v>Box01_Moist5 [%]</v>
      </c>
      <c r="J6" s="58" t="s">
        <v>5376</v>
      </c>
      <c r="K6" s="1" t="s">
        <v>4650</v>
      </c>
      <c r="L6" s="46" t="s">
        <v>4421</v>
      </c>
      <c r="M6" s="46"/>
      <c r="N6" t="s">
        <v>4424</v>
      </c>
      <c r="O6" s="1" t="s">
        <v>4543</v>
      </c>
      <c r="Q6" s="1" t="str">
        <f t="shared" si="1"/>
        <v>_01_5</v>
      </c>
      <c r="R6" s="1" t="s">
        <v>5196</v>
      </c>
      <c r="S6" s="1">
        <v>5</v>
      </c>
      <c r="T6" s="1">
        <v>70</v>
      </c>
      <c r="V6" s="19">
        <v>41849.315879629627</v>
      </c>
      <c r="Y6">
        <v>644397.83100000001</v>
      </c>
      <c r="Z6">
        <v>5766476.9309999999</v>
      </c>
      <c r="AA6">
        <v>80.176000000000002</v>
      </c>
      <c r="AB6" s="1" t="s">
        <v>3316</v>
      </c>
      <c r="AC6" s="21" t="s">
        <v>3262</v>
      </c>
      <c r="AD6" s="21" t="s">
        <v>3263</v>
      </c>
      <c r="AE6" s="21" t="s">
        <v>3258</v>
      </c>
      <c r="AF6" s="64" t="s">
        <v>5614</v>
      </c>
      <c r="AG6" s="64"/>
      <c r="AH6" s="21"/>
      <c r="AI6" s="21"/>
      <c r="AP6" s="21" t="s">
        <v>3261</v>
      </c>
      <c r="AQ6" s="21" t="s">
        <v>3269</v>
      </c>
      <c r="AR6" s="21" t="s">
        <v>3270</v>
      </c>
      <c r="AS6" s="21" t="s">
        <v>3264</v>
      </c>
    </row>
    <row r="7" spans="1:45" ht="106.2" x14ac:dyDescent="0.3">
      <c r="A7" s="1" t="s">
        <v>3031</v>
      </c>
      <c r="B7" s="30">
        <v>0.5</v>
      </c>
      <c r="C7" s="1">
        <v>1</v>
      </c>
      <c r="D7" s="1">
        <v>6</v>
      </c>
      <c r="E7" s="1" t="s">
        <v>3036</v>
      </c>
      <c r="F7" s="1" t="s">
        <v>3020</v>
      </c>
      <c r="G7" s="1" t="s">
        <v>5221</v>
      </c>
      <c r="H7" s="1" t="s">
        <v>5</v>
      </c>
      <c r="I7" s="1" t="str">
        <f t="shared" si="0"/>
        <v>Box01_Moist6 [%]</v>
      </c>
      <c r="J7" s="58" t="s">
        <v>5377</v>
      </c>
      <c r="K7" s="1" t="s">
        <v>4650</v>
      </c>
      <c r="L7" s="46" t="s">
        <v>4421</v>
      </c>
      <c r="M7" s="46"/>
      <c r="N7" t="s">
        <v>4424</v>
      </c>
      <c r="O7" s="1" t="s">
        <v>4543</v>
      </c>
      <c r="Q7" s="1" t="str">
        <f t="shared" si="1"/>
        <v>_01_6</v>
      </c>
      <c r="R7" s="1" t="s">
        <v>5196</v>
      </c>
      <c r="S7" s="1">
        <v>5</v>
      </c>
      <c r="T7" s="1">
        <v>70</v>
      </c>
      <c r="V7" s="19">
        <v>41849.315879629627</v>
      </c>
      <c r="Y7">
        <v>644397.83100000001</v>
      </c>
      <c r="Z7">
        <v>5766476.9309999999</v>
      </c>
      <c r="AA7">
        <v>80.176000000000002</v>
      </c>
      <c r="AB7" s="1" t="s">
        <v>3316</v>
      </c>
      <c r="AC7" s="21" t="s">
        <v>3262</v>
      </c>
      <c r="AD7" s="21" t="s">
        <v>3263</v>
      </c>
      <c r="AE7" s="21" t="s">
        <v>3258</v>
      </c>
      <c r="AF7" s="64" t="s">
        <v>5614</v>
      </c>
      <c r="AG7" s="64"/>
      <c r="AH7" s="21"/>
      <c r="AI7" s="21"/>
      <c r="AP7" s="21" t="s">
        <v>3261</v>
      </c>
      <c r="AQ7" s="21" t="s">
        <v>3269</v>
      </c>
      <c r="AR7" s="21" t="s">
        <v>3270</v>
      </c>
      <c r="AS7" s="21" t="s">
        <v>3264</v>
      </c>
    </row>
    <row r="8" spans="1:45" ht="106.2" x14ac:dyDescent="0.3">
      <c r="A8" s="1" t="s">
        <v>468</v>
      </c>
      <c r="B8">
        <v>0.1</v>
      </c>
      <c r="C8" s="1">
        <v>2</v>
      </c>
      <c r="D8" s="1">
        <v>1</v>
      </c>
      <c r="E8" s="1" t="s">
        <v>3021</v>
      </c>
      <c r="F8" s="1" t="s">
        <v>1884</v>
      </c>
      <c r="G8" s="1" t="s">
        <v>5221</v>
      </c>
      <c r="H8" s="1" t="s">
        <v>5</v>
      </c>
      <c r="I8" s="1" t="str">
        <f t="shared" ref="I8:I13" si="2">CONCATENATE(F8," [",H8,"]")</f>
        <v>Box02_Moist1 [%]</v>
      </c>
      <c r="J8" s="58" t="s">
        <v>5378</v>
      </c>
      <c r="K8" s="1" t="s">
        <v>4649</v>
      </c>
      <c r="L8" s="46" t="s">
        <v>4421</v>
      </c>
      <c r="M8" s="46"/>
      <c r="N8" t="s">
        <v>4424</v>
      </c>
      <c r="O8" s="1" t="s">
        <v>4543</v>
      </c>
      <c r="Q8" s="1" t="str">
        <f t="shared" si="1"/>
        <v>_02_1</v>
      </c>
      <c r="R8" s="1" t="s">
        <v>5195</v>
      </c>
      <c r="S8" s="1">
        <v>5</v>
      </c>
      <c r="T8" s="1">
        <v>70</v>
      </c>
      <c r="V8" s="19">
        <v>41845.598981481482</v>
      </c>
      <c r="Y8">
        <v>644409.30500000005</v>
      </c>
      <c r="Z8">
        <v>5766518.6279999996</v>
      </c>
      <c r="AA8">
        <v>79.488</v>
      </c>
      <c r="AB8" s="1" t="s">
        <v>3316</v>
      </c>
      <c r="AC8" s="21" t="s">
        <v>3262</v>
      </c>
      <c r="AD8" s="21" t="s">
        <v>3263</v>
      </c>
      <c r="AE8" s="21" t="s">
        <v>3258</v>
      </c>
      <c r="AF8" s="64" t="s">
        <v>5614</v>
      </c>
      <c r="AG8" s="64"/>
      <c r="AH8" s="21"/>
      <c r="AI8" s="21"/>
      <c r="AP8" s="21" t="s">
        <v>3261</v>
      </c>
      <c r="AQ8" s="21" t="s">
        <v>3269</v>
      </c>
      <c r="AR8" s="21" t="s">
        <v>3270</v>
      </c>
      <c r="AS8" s="21" t="s">
        <v>3264</v>
      </c>
    </row>
    <row r="9" spans="1:45" ht="106.2" x14ac:dyDescent="0.3">
      <c r="A9" s="1" t="s">
        <v>3022</v>
      </c>
      <c r="B9">
        <v>0.15</v>
      </c>
      <c r="C9" s="1">
        <v>2</v>
      </c>
      <c r="D9" s="1">
        <v>2</v>
      </c>
      <c r="E9" s="1" t="s">
        <v>3037</v>
      </c>
      <c r="F9" s="1" t="s">
        <v>1885</v>
      </c>
      <c r="G9" s="1" t="s">
        <v>5221</v>
      </c>
      <c r="H9" s="1" t="s">
        <v>5</v>
      </c>
      <c r="I9" s="1" t="str">
        <f t="shared" si="2"/>
        <v>Box02_Moist2 [%]</v>
      </c>
      <c r="J9" s="58" t="s">
        <v>5379</v>
      </c>
      <c r="K9" s="1" t="s">
        <v>4649</v>
      </c>
      <c r="L9" s="46" t="s">
        <v>4421</v>
      </c>
      <c r="M9" s="46"/>
      <c r="N9" t="s">
        <v>4424</v>
      </c>
      <c r="O9" s="1" t="s">
        <v>4543</v>
      </c>
      <c r="Q9" s="1" t="str">
        <f t="shared" si="1"/>
        <v>_02_2</v>
      </c>
      <c r="R9" s="1" t="s">
        <v>5195</v>
      </c>
      <c r="S9" s="1">
        <v>5</v>
      </c>
      <c r="T9" s="1">
        <v>70</v>
      </c>
      <c r="V9" s="19">
        <v>41845.598981481482</v>
      </c>
      <c r="Y9">
        <v>644409.30500000005</v>
      </c>
      <c r="Z9">
        <v>5766518.6279999996</v>
      </c>
      <c r="AA9">
        <v>79.488</v>
      </c>
      <c r="AB9" s="1" t="s">
        <v>3316</v>
      </c>
      <c r="AC9" s="21" t="s">
        <v>3262</v>
      </c>
      <c r="AD9" s="21" t="s">
        <v>3263</v>
      </c>
      <c r="AE9" s="21" t="s">
        <v>3258</v>
      </c>
      <c r="AF9" s="64" t="s">
        <v>5614</v>
      </c>
      <c r="AG9" s="64"/>
      <c r="AH9" s="21"/>
      <c r="AI9" s="21"/>
      <c r="AP9" s="21" t="s">
        <v>3261</v>
      </c>
      <c r="AQ9" s="21" t="s">
        <v>3269</v>
      </c>
      <c r="AR9" s="21" t="s">
        <v>3270</v>
      </c>
      <c r="AS9" s="21" t="s">
        <v>3264</v>
      </c>
    </row>
    <row r="10" spans="1:45" ht="106.2" x14ac:dyDescent="0.3">
      <c r="A10" s="1" t="s">
        <v>3023</v>
      </c>
      <c r="B10">
        <v>0.2</v>
      </c>
      <c r="C10" s="1">
        <v>2</v>
      </c>
      <c r="D10" s="1">
        <v>3</v>
      </c>
      <c r="E10" s="1" t="s">
        <v>3038</v>
      </c>
      <c r="F10" s="1" t="s">
        <v>1886</v>
      </c>
      <c r="G10" s="1" t="s">
        <v>5221</v>
      </c>
      <c r="H10" s="1" t="s">
        <v>5</v>
      </c>
      <c r="I10" s="1" t="str">
        <f t="shared" si="2"/>
        <v>Box02_Moist3 [%]</v>
      </c>
      <c r="J10" s="58" t="s">
        <v>5380</v>
      </c>
      <c r="K10" s="1" t="s">
        <v>4649</v>
      </c>
      <c r="L10" s="46" t="s">
        <v>4421</v>
      </c>
      <c r="M10" s="46"/>
      <c r="N10" t="s">
        <v>4424</v>
      </c>
      <c r="O10" s="1" t="s">
        <v>4543</v>
      </c>
      <c r="Q10" s="1" t="str">
        <f t="shared" si="1"/>
        <v>_02_3</v>
      </c>
      <c r="R10" s="1" t="s">
        <v>5195</v>
      </c>
      <c r="S10" s="1">
        <v>5</v>
      </c>
      <c r="T10" s="1">
        <v>70</v>
      </c>
      <c r="V10" s="19">
        <v>41845.598981481482</v>
      </c>
      <c r="Y10">
        <v>644409.30500000005</v>
      </c>
      <c r="Z10">
        <v>5766518.6279999996</v>
      </c>
      <c r="AA10">
        <v>79.488</v>
      </c>
      <c r="AB10" s="1" t="s">
        <v>3316</v>
      </c>
      <c r="AC10" s="21" t="s">
        <v>3262</v>
      </c>
      <c r="AD10" s="21" t="s">
        <v>3263</v>
      </c>
      <c r="AE10" s="21" t="s">
        <v>3258</v>
      </c>
      <c r="AF10" s="64" t="s">
        <v>5614</v>
      </c>
      <c r="AG10" s="64"/>
      <c r="AH10" s="21"/>
      <c r="AI10" s="21"/>
      <c r="AP10" s="21" t="s">
        <v>3261</v>
      </c>
      <c r="AQ10" s="21" t="s">
        <v>3269</v>
      </c>
      <c r="AR10" s="21" t="s">
        <v>3270</v>
      </c>
      <c r="AS10" s="21" t="s">
        <v>3264</v>
      </c>
    </row>
    <row r="11" spans="1:45" ht="106.2" x14ac:dyDescent="0.3">
      <c r="A11" s="1" t="s">
        <v>3024</v>
      </c>
      <c r="B11">
        <v>0.3</v>
      </c>
      <c r="C11" s="1">
        <v>2</v>
      </c>
      <c r="D11" s="1">
        <v>4</v>
      </c>
      <c r="E11" s="1" t="s">
        <v>3039</v>
      </c>
      <c r="F11" s="1" t="s">
        <v>1887</v>
      </c>
      <c r="G11" s="1" t="s">
        <v>5221</v>
      </c>
      <c r="H11" s="1" t="s">
        <v>5</v>
      </c>
      <c r="I11" s="1" t="str">
        <f t="shared" si="2"/>
        <v>Box02_Moist4 [%]</v>
      </c>
      <c r="J11" s="58" t="s">
        <v>5381</v>
      </c>
      <c r="K11" s="1" t="s">
        <v>4649</v>
      </c>
      <c r="L11" s="46" t="s">
        <v>4421</v>
      </c>
      <c r="M11" s="46"/>
      <c r="N11" t="s">
        <v>4424</v>
      </c>
      <c r="O11" s="1" t="s">
        <v>4543</v>
      </c>
      <c r="Q11" s="1" t="str">
        <f t="shared" si="1"/>
        <v>_02_4</v>
      </c>
      <c r="R11" s="1" t="s">
        <v>5195</v>
      </c>
      <c r="S11" s="1">
        <v>5</v>
      </c>
      <c r="T11" s="1">
        <v>70</v>
      </c>
      <c r="V11" s="19">
        <v>41845.598981481482</v>
      </c>
      <c r="Y11">
        <v>644409.30500000005</v>
      </c>
      <c r="Z11">
        <v>5766518.6279999996</v>
      </c>
      <c r="AA11">
        <v>79.488</v>
      </c>
      <c r="AB11" s="1" t="s">
        <v>3316</v>
      </c>
      <c r="AC11" s="21" t="s">
        <v>3262</v>
      </c>
      <c r="AD11" s="21" t="s">
        <v>3263</v>
      </c>
      <c r="AE11" s="21" t="s">
        <v>3258</v>
      </c>
      <c r="AF11" s="64" t="s">
        <v>5614</v>
      </c>
      <c r="AG11" s="64"/>
      <c r="AH11" s="21"/>
      <c r="AI11" s="21"/>
      <c r="AP11" s="21" t="s">
        <v>3261</v>
      </c>
      <c r="AQ11" s="21" t="s">
        <v>3269</v>
      </c>
      <c r="AR11" s="21" t="s">
        <v>3270</v>
      </c>
      <c r="AS11" s="21" t="s">
        <v>3264</v>
      </c>
    </row>
    <row r="12" spans="1:45" ht="106.2" x14ac:dyDescent="0.3">
      <c r="A12" s="1" t="s">
        <v>3025</v>
      </c>
      <c r="B12">
        <v>0.4</v>
      </c>
      <c r="C12" s="1">
        <v>2</v>
      </c>
      <c r="D12" s="1">
        <v>5</v>
      </c>
      <c r="E12" s="1" t="s">
        <v>3040</v>
      </c>
      <c r="F12" s="1" t="s">
        <v>1888</v>
      </c>
      <c r="G12" s="1" t="s">
        <v>5221</v>
      </c>
      <c r="H12" s="1" t="s">
        <v>5</v>
      </c>
      <c r="I12" s="1" t="str">
        <f t="shared" si="2"/>
        <v>Box02_Moist5 [%]</v>
      </c>
      <c r="J12" s="58" t="s">
        <v>5382</v>
      </c>
      <c r="K12" s="1" t="s">
        <v>4649</v>
      </c>
      <c r="L12" s="46" t="s">
        <v>4421</v>
      </c>
      <c r="M12" s="46"/>
      <c r="N12" t="s">
        <v>4424</v>
      </c>
      <c r="O12" s="1" t="s">
        <v>4543</v>
      </c>
      <c r="Q12" s="1" t="str">
        <f t="shared" si="1"/>
        <v>_02_5</v>
      </c>
      <c r="R12" s="1" t="s">
        <v>5195</v>
      </c>
      <c r="S12" s="1">
        <v>5</v>
      </c>
      <c r="T12" s="1">
        <v>70</v>
      </c>
      <c r="V12" s="19">
        <v>41845.598981481482</v>
      </c>
      <c r="Y12">
        <v>644409.30500000005</v>
      </c>
      <c r="Z12">
        <v>5766518.6279999996</v>
      </c>
      <c r="AA12">
        <v>79.488</v>
      </c>
      <c r="AB12" s="1" t="s">
        <v>3316</v>
      </c>
      <c r="AC12" s="21" t="s">
        <v>3262</v>
      </c>
      <c r="AD12" s="21" t="s">
        <v>3263</v>
      </c>
      <c r="AE12" s="21" t="s">
        <v>3258</v>
      </c>
      <c r="AF12" s="64" t="s">
        <v>5614</v>
      </c>
      <c r="AG12" s="64"/>
      <c r="AH12" s="21"/>
      <c r="AI12" s="21"/>
      <c r="AP12" s="21" t="s">
        <v>3261</v>
      </c>
      <c r="AQ12" s="21" t="s">
        <v>3269</v>
      </c>
      <c r="AR12" s="21" t="s">
        <v>3270</v>
      </c>
      <c r="AS12" s="21" t="s">
        <v>3264</v>
      </c>
    </row>
    <row r="13" spans="1:45" ht="106.2" x14ac:dyDescent="0.3">
      <c r="A13" s="1" t="s">
        <v>3026</v>
      </c>
      <c r="B13" s="30">
        <v>0.5</v>
      </c>
      <c r="C13" s="1">
        <v>2</v>
      </c>
      <c r="D13" s="1">
        <v>6</v>
      </c>
      <c r="E13" s="1" t="s">
        <v>3041</v>
      </c>
      <c r="F13" s="1" t="s">
        <v>1889</v>
      </c>
      <c r="G13" s="1" t="s">
        <v>5221</v>
      </c>
      <c r="H13" s="1" t="s">
        <v>5</v>
      </c>
      <c r="I13" s="1" t="str">
        <f t="shared" si="2"/>
        <v>Box02_Moist6 [%]</v>
      </c>
      <c r="J13" s="58" t="s">
        <v>5383</v>
      </c>
      <c r="K13" s="1" t="s">
        <v>4649</v>
      </c>
      <c r="L13" s="46" t="s">
        <v>4421</v>
      </c>
      <c r="M13" s="46"/>
      <c r="N13" t="s">
        <v>4424</v>
      </c>
      <c r="O13" s="1" t="s">
        <v>4543</v>
      </c>
      <c r="Q13" s="1" t="str">
        <f t="shared" si="1"/>
        <v>_02_6</v>
      </c>
      <c r="R13" s="1" t="s">
        <v>5195</v>
      </c>
      <c r="S13" s="1">
        <v>5</v>
      </c>
      <c r="T13" s="1">
        <v>70</v>
      </c>
      <c r="V13" s="19">
        <v>41845.598981481482</v>
      </c>
      <c r="Y13">
        <v>644409.30500000005</v>
      </c>
      <c r="Z13">
        <v>5766518.6279999996</v>
      </c>
      <c r="AA13">
        <v>79.488</v>
      </c>
      <c r="AB13" s="1" t="s">
        <v>3316</v>
      </c>
      <c r="AC13" s="21" t="s">
        <v>3262</v>
      </c>
      <c r="AD13" s="21" t="s">
        <v>3263</v>
      </c>
      <c r="AE13" s="21" t="s">
        <v>3258</v>
      </c>
      <c r="AF13" s="64" t="s">
        <v>5614</v>
      </c>
      <c r="AG13" s="64"/>
      <c r="AH13" s="21"/>
      <c r="AI13" s="21"/>
      <c r="AP13" s="21" t="s">
        <v>3261</v>
      </c>
      <c r="AQ13" s="21" t="s">
        <v>3269</v>
      </c>
      <c r="AR13" s="21" t="s">
        <v>3270</v>
      </c>
      <c r="AS13" s="21" t="s">
        <v>3264</v>
      </c>
    </row>
    <row r="14" spans="1:45" ht="106.2" x14ac:dyDescent="0.3">
      <c r="A14" s="1" t="s">
        <v>482</v>
      </c>
      <c r="B14">
        <v>0.1</v>
      </c>
      <c r="C14" s="1">
        <v>3</v>
      </c>
      <c r="D14" s="1">
        <v>1</v>
      </c>
      <c r="E14" s="1" t="s">
        <v>3042</v>
      </c>
      <c r="F14" s="1" t="s">
        <v>1890</v>
      </c>
      <c r="G14" s="1" t="s">
        <v>5221</v>
      </c>
      <c r="H14" s="1" t="s">
        <v>5</v>
      </c>
      <c r="I14" s="1" t="str">
        <f t="shared" ref="I14:I19" si="3">CONCATENATE(F14," [",H14,"]")</f>
        <v>Box03_Moist1 [%]</v>
      </c>
      <c r="J14" s="58" t="s">
        <v>5384</v>
      </c>
      <c r="K14" s="1" t="s">
        <v>4651</v>
      </c>
      <c r="L14" s="46" t="s">
        <v>4421</v>
      </c>
      <c r="M14" s="46"/>
      <c r="N14" t="s">
        <v>4424</v>
      </c>
      <c r="O14" s="1" t="s">
        <v>4543</v>
      </c>
      <c r="Q14" s="1" t="str">
        <f t="shared" si="1"/>
        <v>_03_1</v>
      </c>
      <c r="R14" s="1" t="s">
        <v>5197</v>
      </c>
      <c r="S14" s="1">
        <v>5</v>
      </c>
      <c r="T14" s="1">
        <v>70</v>
      </c>
      <c r="V14" s="11"/>
      <c r="X14" s="1" t="s">
        <v>3665</v>
      </c>
      <c r="Y14">
        <v>644419.30599999998</v>
      </c>
      <c r="Z14">
        <v>5766564.4819999998</v>
      </c>
      <c r="AA14">
        <v>78.983000000000004</v>
      </c>
      <c r="AB14" s="1" t="s">
        <v>3316</v>
      </c>
      <c r="AC14" s="21" t="s">
        <v>3262</v>
      </c>
      <c r="AD14" s="21" t="s">
        <v>3263</v>
      </c>
      <c r="AE14" s="21" t="s">
        <v>3258</v>
      </c>
      <c r="AF14" s="64" t="s">
        <v>5614</v>
      </c>
      <c r="AG14" s="64"/>
      <c r="AH14" s="21"/>
      <c r="AI14" s="21"/>
      <c r="AP14" s="21" t="s">
        <v>3261</v>
      </c>
      <c r="AQ14" s="21" t="s">
        <v>3269</v>
      </c>
      <c r="AR14" s="21" t="s">
        <v>3270</v>
      </c>
      <c r="AS14" s="21" t="s">
        <v>3264</v>
      </c>
    </row>
    <row r="15" spans="1:45" ht="106.2" x14ac:dyDescent="0.3">
      <c r="A15" s="1" t="s">
        <v>3048</v>
      </c>
      <c r="B15">
        <v>0.15</v>
      </c>
      <c r="C15" s="1">
        <v>3</v>
      </c>
      <c r="D15" s="1">
        <v>2</v>
      </c>
      <c r="E15" s="1" t="s">
        <v>3043</v>
      </c>
      <c r="F15" s="1" t="s">
        <v>1891</v>
      </c>
      <c r="G15" s="1" t="s">
        <v>5221</v>
      </c>
      <c r="H15" s="1" t="s">
        <v>5</v>
      </c>
      <c r="I15" s="1" t="str">
        <f t="shared" si="3"/>
        <v>Box03_Moist2 [%]</v>
      </c>
      <c r="J15" s="58" t="s">
        <v>5385</v>
      </c>
      <c r="K15" s="1" t="s">
        <v>4651</v>
      </c>
      <c r="L15" s="46" t="s">
        <v>4421</v>
      </c>
      <c r="M15" s="46"/>
      <c r="N15" t="s">
        <v>4424</v>
      </c>
      <c r="O15" s="1" t="s">
        <v>4543</v>
      </c>
      <c r="Q15" s="1" t="str">
        <f t="shared" si="1"/>
        <v>_03_2</v>
      </c>
      <c r="R15" s="1" t="s">
        <v>5197</v>
      </c>
      <c r="S15" s="1">
        <v>5</v>
      </c>
      <c r="T15" s="1">
        <v>70</v>
      </c>
      <c r="V15" s="11"/>
      <c r="X15" s="1" t="s">
        <v>3665</v>
      </c>
      <c r="Y15">
        <v>644419.30599999998</v>
      </c>
      <c r="Z15">
        <v>5766564.4819999998</v>
      </c>
      <c r="AA15">
        <v>78.983000000000004</v>
      </c>
      <c r="AB15" s="1" t="s">
        <v>3316</v>
      </c>
      <c r="AC15" s="21" t="s">
        <v>3262</v>
      </c>
      <c r="AD15" s="21" t="s">
        <v>3263</v>
      </c>
      <c r="AE15" s="21" t="s">
        <v>3258</v>
      </c>
      <c r="AF15" s="64" t="s">
        <v>5614</v>
      </c>
      <c r="AG15" s="64"/>
      <c r="AH15" s="21"/>
      <c r="AI15" s="21"/>
      <c r="AP15" s="21" t="s">
        <v>3261</v>
      </c>
      <c r="AQ15" s="21" t="s">
        <v>3269</v>
      </c>
      <c r="AR15" s="21" t="s">
        <v>3270</v>
      </c>
      <c r="AS15" s="21" t="s">
        <v>3264</v>
      </c>
    </row>
    <row r="16" spans="1:45" ht="106.2" x14ac:dyDescent="0.3">
      <c r="A16" s="1" t="s">
        <v>3049</v>
      </c>
      <c r="B16">
        <v>0.2</v>
      </c>
      <c r="C16" s="1">
        <v>3</v>
      </c>
      <c r="D16" s="1">
        <v>3</v>
      </c>
      <c r="E16" s="1" t="s">
        <v>3044</v>
      </c>
      <c r="F16" s="1" t="s">
        <v>1892</v>
      </c>
      <c r="G16" s="1" t="s">
        <v>5221</v>
      </c>
      <c r="H16" s="1" t="s">
        <v>5</v>
      </c>
      <c r="I16" s="1" t="str">
        <f t="shared" si="3"/>
        <v>Box03_Moist3 [%]</v>
      </c>
      <c r="J16" s="58" t="s">
        <v>5386</v>
      </c>
      <c r="K16" s="1" t="s">
        <v>4651</v>
      </c>
      <c r="L16" s="46" t="s">
        <v>4421</v>
      </c>
      <c r="M16" s="46"/>
      <c r="N16" t="s">
        <v>4424</v>
      </c>
      <c r="O16" s="1" t="s">
        <v>4543</v>
      </c>
      <c r="Q16" s="1" t="str">
        <f t="shared" si="1"/>
        <v>_03_3</v>
      </c>
      <c r="R16" s="1" t="s">
        <v>5197</v>
      </c>
      <c r="S16" s="1">
        <v>5</v>
      </c>
      <c r="T16" s="1">
        <v>70</v>
      </c>
      <c r="V16" s="11"/>
      <c r="X16" s="1" t="s">
        <v>3665</v>
      </c>
      <c r="Y16">
        <v>644419.30599999998</v>
      </c>
      <c r="Z16">
        <v>5766564.4819999998</v>
      </c>
      <c r="AA16">
        <v>78.983000000000004</v>
      </c>
      <c r="AB16" s="1" t="s">
        <v>3316</v>
      </c>
      <c r="AC16" s="21" t="s">
        <v>3262</v>
      </c>
      <c r="AD16" s="21" t="s">
        <v>3263</v>
      </c>
      <c r="AE16" s="21" t="s">
        <v>3258</v>
      </c>
      <c r="AF16" s="64" t="s">
        <v>5614</v>
      </c>
      <c r="AG16" s="64"/>
      <c r="AH16" s="21"/>
      <c r="AI16" s="21"/>
      <c r="AP16" s="21" t="s">
        <v>3261</v>
      </c>
      <c r="AQ16" s="21" t="s">
        <v>3269</v>
      </c>
      <c r="AR16" s="21" t="s">
        <v>3270</v>
      </c>
      <c r="AS16" s="21" t="s">
        <v>3264</v>
      </c>
    </row>
    <row r="17" spans="1:45" ht="106.2" x14ac:dyDescent="0.3">
      <c r="A17" s="1" t="s">
        <v>3050</v>
      </c>
      <c r="B17">
        <v>0.3</v>
      </c>
      <c r="C17" s="1">
        <v>3</v>
      </c>
      <c r="D17" s="1">
        <v>4</v>
      </c>
      <c r="E17" s="1" t="s">
        <v>3045</v>
      </c>
      <c r="F17" s="1" t="s">
        <v>1893</v>
      </c>
      <c r="G17" s="1" t="s">
        <v>5221</v>
      </c>
      <c r="H17" s="1" t="s">
        <v>5</v>
      </c>
      <c r="I17" s="1" t="str">
        <f t="shared" si="3"/>
        <v>Box03_Moist4 [%]</v>
      </c>
      <c r="J17" s="58" t="s">
        <v>5387</v>
      </c>
      <c r="K17" s="1" t="s">
        <v>4651</v>
      </c>
      <c r="L17" s="46" t="s">
        <v>4421</v>
      </c>
      <c r="M17" s="46"/>
      <c r="N17" t="s">
        <v>4424</v>
      </c>
      <c r="O17" s="1" t="s">
        <v>4543</v>
      </c>
      <c r="Q17" s="1" t="str">
        <f t="shared" si="1"/>
        <v>_03_4</v>
      </c>
      <c r="R17" s="1" t="s">
        <v>5197</v>
      </c>
      <c r="S17" s="1">
        <v>5</v>
      </c>
      <c r="T17" s="1">
        <v>70</v>
      </c>
      <c r="V17" s="11"/>
      <c r="X17" s="1" t="s">
        <v>3665</v>
      </c>
      <c r="Y17">
        <v>644419.30599999998</v>
      </c>
      <c r="Z17">
        <v>5766564.4819999998</v>
      </c>
      <c r="AA17">
        <v>78.983000000000004</v>
      </c>
      <c r="AB17" s="1" t="s">
        <v>3316</v>
      </c>
      <c r="AC17" s="21" t="s">
        <v>3262</v>
      </c>
      <c r="AD17" s="21" t="s">
        <v>3263</v>
      </c>
      <c r="AE17" s="21" t="s">
        <v>3258</v>
      </c>
      <c r="AF17" s="64" t="s">
        <v>5614</v>
      </c>
      <c r="AG17" s="64"/>
      <c r="AH17" s="21"/>
      <c r="AI17" s="21"/>
      <c r="AP17" s="21" t="s">
        <v>3261</v>
      </c>
      <c r="AQ17" s="21" t="s">
        <v>3269</v>
      </c>
      <c r="AR17" s="21" t="s">
        <v>3270</v>
      </c>
      <c r="AS17" s="21" t="s">
        <v>3264</v>
      </c>
    </row>
    <row r="18" spans="1:45" ht="106.2" x14ac:dyDescent="0.3">
      <c r="A18" s="1" t="s">
        <v>3051</v>
      </c>
      <c r="B18">
        <v>0.4</v>
      </c>
      <c r="C18" s="1">
        <v>3</v>
      </c>
      <c r="D18" s="1">
        <v>5</v>
      </c>
      <c r="E18" s="1" t="s">
        <v>3046</v>
      </c>
      <c r="F18" s="1" t="s">
        <v>1894</v>
      </c>
      <c r="G18" s="1" t="s">
        <v>5221</v>
      </c>
      <c r="H18" s="1" t="s">
        <v>5</v>
      </c>
      <c r="I18" s="1" t="str">
        <f t="shared" si="3"/>
        <v>Box03_Moist5 [%]</v>
      </c>
      <c r="J18" s="58" t="s">
        <v>5388</v>
      </c>
      <c r="K18" s="1" t="s">
        <v>4651</v>
      </c>
      <c r="L18" s="46" t="s">
        <v>4421</v>
      </c>
      <c r="M18" s="46"/>
      <c r="N18" t="s">
        <v>4424</v>
      </c>
      <c r="O18" s="1" t="s">
        <v>4543</v>
      </c>
      <c r="Q18" s="1" t="str">
        <f t="shared" si="1"/>
        <v>_03_5</v>
      </c>
      <c r="R18" s="1" t="s">
        <v>5197</v>
      </c>
      <c r="S18" s="1">
        <v>5</v>
      </c>
      <c r="T18" s="1">
        <v>70</v>
      </c>
      <c r="V18" s="11"/>
      <c r="X18" s="1" t="s">
        <v>3665</v>
      </c>
      <c r="Y18">
        <v>644419.30599999998</v>
      </c>
      <c r="Z18">
        <v>5766564.4819999998</v>
      </c>
      <c r="AA18">
        <v>78.983000000000004</v>
      </c>
      <c r="AB18" s="1" t="s">
        <v>3316</v>
      </c>
      <c r="AC18" s="21" t="s">
        <v>3262</v>
      </c>
      <c r="AD18" s="21" t="s">
        <v>3263</v>
      </c>
      <c r="AE18" s="21" t="s">
        <v>3258</v>
      </c>
      <c r="AF18" s="64" t="s">
        <v>5614</v>
      </c>
      <c r="AG18" s="64"/>
      <c r="AH18" s="21"/>
      <c r="AI18" s="21"/>
      <c r="AP18" s="21" t="s">
        <v>3261</v>
      </c>
      <c r="AQ18" s="21" t="s">
        <v>3269</v>
      </c>
      <c r="AR18" s="21" t="s">
        <v>3270</v>
      </c>
      <c r="AS18" s="21" t="s">
        <v>3264</v>
      </c>
    </row>
    <row r="19" spans="1:45" ht="106.2" x14ac:dyDescent="0.3">
      <c r="A19" s="1" t="s">
        <v>3052</v>
      </c>
      <c r="B19" s="30">
        <v>0.5</v>
      </c>
      <c r="C19" s="1">
        <v>3</v>
      </c>
      <c r="D19" s="1">
        <v>6</v>
      </c>
      <c r="E19" s="1" t="s">
        <v>3047</v>
      </c>
      <c r="F19" s="1" t="s">
        <v>1895</v>
      </c>
      <c r="G19" s="1" t="s">
        <v>5221</v>
      </c>
      <c r="H19" s="1" t="s">
        <v>5</v>
      </c>
      <c r="I19" s="1" t="str">
        <f t="shared" si="3"/>
        <v>Box03_Moist6 [%]</v>
      </c>
      <c r="J19" s="58" t="s">
        <v>5389</v>
      </c>
      <c r="K19" s="1" t="s">
        <v>4651</v>
      </c>
      <c r="L19" s="46" t="s">
        <v>4421</v>
      </c>
      <c r="M19" s="46"/>
      <c r="N19" t="s">
        <v>4424</v>
      </c>
      <c r="O19" s="1" t="s">
        <v>4543</v>
      </c>
      <c r="Q19" s="1" t="str">
        <f t="shared" ref="Q19:Q49" si="4">CONCATENATE("_0",C19,"_",D19)</f>
        <v>_03_6</v>
      </c>
      <c r="R19" s="1" t="s">
        <v>5197</v>
      </c>
      <c r="S19" s="1">
        <v>5</v>
      </c>
      <c r="T19" s="1">
        <v>70</v>
      </c>
      <c r="V19" s="11"/>
      <c r="X19" s="1" t="s">
        <v>3665</v>
      </c>
      <c r="Y19">
        <v>644419.30599999998</v>
      </c>
      <c r="Z19">
        <v>5766564.4819999998</v>
      </c>
      <c r="AA19">
        <v>78.983000000000004</v>
      </c>
      <c r="AB19" s="1" t="s">
        <v>3316</v>
      </c>
      <c r="AC19" s="21" t="s">
        <v>3262</v>
      </c>
      <c r="AD19" s="21" t="s">
        <v>3263</v>
      </c>
      <c r="AE19" s="21" t="s">
        <v>3258</v>
      </c>
      <c r="AF19" s="64" t="s">
        <v>5614</v>
      </c>
      <c r="AG19" s="64"/>
      <c r="AH19" s="21"/>
      <c r="AI19" s="21"/>
      <c r="AP19" s="21" t="s">
        <v>3261</v>
      </c>
      <c r="AQ19" s="21" t="s">
        <v>3269</v>
      </c>
      <c r="AR19" s="21" t="s">
        <v>3270</v>
      </c>
      <c r="AS19" s="21" t="s">
        <v>3264</v>
      </c>
    </row>
    <row r="20" spans="1:45" ht="106.2" x14ac:dyDescent="0.3">
      <c r="A20" s="1" t="s">
        <v>3053</v>
      </c>
      <c r="B20">
        <v>0.1</v>
      </c>
      <c r="C20" s="1">
        <v>5</v>
      </c>
      <c r="D20" s="1">
        <v>1</v>
      </c>
      <c r="E20" s="1" t="s">
        <v>3067</v>
      </c>
      <c r="F20" s="1" t="s">
        <v>3057</v>
      </c>
      <c r="G20" s="1" t="s">
        <v>5221</v>
      </c>
      <c r="H20" s="1" t="s">
        <v>5</v>
      </c>
      <c r="I20" s="1" t="str">
        <f t="shared" ref="I20:I31" si="5">CONCATENATE(F20," [",H20,"]")</f>
        <v>Box05_Moist1 [%]</v>
      </c>
      <c r="J20" s="58" t="s">
        <v>5390</v>
      </c>
      <c r="K20" s="1" t="s">
        <v>5154</v>
      </c>
      <c r="L20" s="46" t="s">
        <v>4421</v>
      </c>
      <c r="M20" s="46"/>
      <c r="N20" t="s">
        <v>4424</v>
      </c>
      <c r="O20" s="1" t="s">
        <v>4543</v>
      </c>
      <c r="Q20" s="1" t="str">
        <f>CONCATENATE("_0","4","_",D20)</f>
        <v>_04_1</v>
      </c>
      <c r="R20" s="1" t="s">
        <v>5156</v>
      </c>
      <c r="S20" s="1">
        <v>5</v>
      </c>
      <c r="T20" s="1">
        <v>70</v>
      </c>
      <c r="U20"/>
      <c r="V20" s="19">
        <v>41849.319849537038</v>
      </c>
      <c r="X20" s="1" t="s">
        <v>3066</v>
      </c>
      <c r="Y20">
        <v>644507.12699999998</v>
      </c>
      <c r="Z20">
        <v>5766511.5920000002</v>
      </c>
      <c r="AA20">
        <v>80.227000000000004</v>
      </c>
      <c r="AB20" s="1" t="s">
        <v>3316</v>
      </c>
      <c r="AC20" s="21" t="s">
        <v>3262</v>
      </c>
      <c r="AD20" s="21" t="s">
        <v>3263</v>
      </c>
      <c r="AE20" s="21" t="s">
        <v>3258</v>
      </c>
      <c r="AF20" s="64" t="s">
        <v>5614</v>
      </c>
      <c r="AG20" s="64"/>
      <c r="AH20" s="21"/>
      <c r="AI20" s="21"/>
      <c r="AP20" s="21" t="s">
        <v>3261</v>
      </c>
      <c r="AQ20" s="21" t="s">
        <v>3269</v>
      </c>
      <c r="AR20" s="21" t="s">
        <v>3270</v>
      </c>
      <c r="AS20" s="21" t="s">
        <v>3264</v>
      </c>
    </row>
    <row r="21" spans="1:45" ht="106.2" x14ac:dyDescent="0.3">
      <c r="A21" s="1" t="s">
        <v>3054</v>
      </c>
      <c r="B21">
        <v>0.2</v>
      </c>
      <c r="C21" s="1">
        <v>5</v>
      </c>
      <c r="D21" s="1">
        <v>2</v>
      </c>
      <c r="E21" s="1" t="s">
        <v>3068</v>
      </c>
      <c r="F21" s="1" t="s">
        <v>3058</v>
      </c>
      <c r="G21" s="1" t="s">
        <v>5221</v>
      </c>
      <c r="H21" s="1" t="s">
        <v>5</v>
      </c>
      <c r="I21" s="1" t="str">
        <f t="shared" si="5"/>
        <v>Box05_Moist2 [%]</v>
      </c>
      <c r="J21" s="58" t="s">
        <v>5391</v>
      </c>
      <c r="K21" s="1" t="s">
        <v>5154</v>
      </c>
      <c r="L21" s="46" t="s">
        <v>4421</v>
      </c>
      <c r="M21" s="46"/>
      <c r="N21" t="s">
        <v>4424</v>
      </c>
      <c r="O21" s="1" t="s">
        <v>4543</v>
      </c>
      <c r="Q21" s="1" t="str">
        <f t="shared" ref="Q21:Q22" si="6">CONCATENATE("_0","4","_",D21)</f>
        <v>_04_2</v>
      </c>
      <c r="R21" s="1" t="s">
        <v>5156</v>
      </c>
      <c r="S21" s="1">
        <v>5</v>
      </c>
      <c r="T21" s="1">
        <v>70</v>
      </c>
      <c r="U21"/>
      <c r="V21" s="19">
        <v>41849.319849537038</v>
      </c>
      <c r="Y21">
        <v>644507.12699999998</v>
      </c>
      <c r="Z21">
        <v>5766511.5920000002</v>
      </c>
      <c r="AA21">
        <v>80.227000000000004</v>
      </c>
      <c r="AB21" s="1" t="s">
        <v>3316</v>
      </c>
      <c r="AC21" s="21" t="s">
        <v>3262</v>
      </c>
      <c r="AD21" s="21" t="s">
        <v>3263</v>
      </c>
      <c r="AE21" s="21" t="s">
        <v>3258</v>
      </c>
      <c r="AF21" s="64" t="s">
        <v>5614</v>
      </c>
      <c r="AG21" s="64"/>
      <c r="AH21" s="21"/>
      <c r="AI21" s="21"/>
      <c r="AP21" s="21" t="s">
        <v>3261</v>
      </c>
      <c r="AQ21" s="21" t="s">
        <v>3269</v>
      </c>
      <c r="AR21" s="21" t="s">
        <v>3270</v>
      </c>
      <c r="AS21" s="21" t="s">
        <v>3264</v>
      </c>
    </row>
    <row r="22" spans="1:45" ht="106.2" x14ac:dyDescent="0.3">
      <c r="A22" s="1" t="s">
        <v>3055</v>
      </c>
      <c r="B22">
        <v>0.4</v>
      </c>
      <c r="C22" s="1">
        <v>5</v>
      </c>
      <c r="D22" s="1">
        <v>3</v>
      </c>
      <c r="E22" s="1" t="s">
        <v>3069</v>
      </c>
      <c r="F22" s="1" t="s">
        <v>3059</v>
      </c>
      <c r="G22" s="1" t="s">
        <v>5221</v>
      </c>
      <c r="H22" s="1" t="s">
        <v>5</v>
      </c>
      <c r="I22" s="1" t="str">
        <f t="shared" si="5"/>
        <v>Box05_Moist3 [%]</v>
      </c>
      <c r="J22" s="58" t="s">
        <v>5392</v>
      </c>
      <c r="K22" s="1" t="s">
        <v>5154</v>
      </c>
      <c r="L22" s="46" t="s">
        <v>4421</v>
      </c>
      <c r="M22" s="46"/>
      <c r="N22" t="s">
        <v>4424</v>
      </c>
      <c r="O22" s="1" t="s">
        <v>4543</v>
      </c>
      <c r="Q22" s="1" t="str">
        <f t="shared" si="6"/>
        <v>_04_3</v>
      </c>
      <c r="R22" s="1" t="s">
        <v>5156</v>
      </c>
      <c r="S22" s="1">
        <v>5</v>
      </c>
      <c r="T22" s="1">
        <v>70</v>
      </c>
      <c r="U22"/>
      <c r="V22" s="19">
        <v>41849.319849537038</v>
      </c>
      <c r="Y22">
        <v>644507.12699999998</v>
      </c>
      <c r="Z22">
        <v>5766511.5920000002</v>
      </c>
      <c r="AA22">
        <v>80.227000000000004</v>
      </c>
      <c r="AB22" s="1" t="s">
        <v>3316</v>
      </c>
      <c r="AC22" s="21" t="s">
        <v>3262</v>
      </c>
      <c r="AD22" s="21" t="s">
        <v>3263</v>
      </c>
      <c r="AE22" s="21" t="s">
        <v>3258</v>
      </c>
      <c r="AF22" s="64" t="s">
        <v>5614</v>
      </c>
      <c r="AG22" s="64"/>
      <c r="AH22" s="21"/>
      <c r="AI22" s="21"/>
      <c r="AP22" s="21" t="s">
        <v>3261</v>
      </c>
      <c r="AQ22" s="21" t="s">
        <v>3269</v>
      </c>
      <c r="AR22" s="21" t="s">
        <v>3270</v>
      </c>
      <c r="AS22" s="21" t="s">
        <v>3264</v>
      </c>
    </row>
    <row r="23" spans="1:45" ht="106.2" x14ac:dyDescent="0.3">
      <c r="A23" s="1" t="s">
        <v>3056</v>
      </c>
      <c r="B23">
        <v>0.1</v>
      </c>
      <c r="C23" s="1">
        <v>5</v>
      </c>
      <c r="D23" s="1">
        <v>4</v>
      </c>
      <c r="E23" s="1" t="s">
        <v>3063</v>
      </c>
      <c r="F23" s="1" t="s">
        <v>3060</v>
      </c>
      <c r="G23" s="1" t="s">
        <v>5221</v>
      </c>
      <c r="H23" s="1" t="s">
        <v>5</v>
      </c>
      <c r="I23" s="1" t="str">
        <f t="shared" si="5"/>
        <v>Box05_Moist4 [%]</v>
      </c>
      <c r="J23" s="58" t="s">
        <v>6010</v>
      </c>
      <c r="K23" s="1" t="s">
        <v>5154</v>
      </c>
      <c r="L23" s="46" t="s">
        <v>4421</v>
      </c>
      <c r="M23" s="46"/>
      <c r="N23" t="s">
        <v>4424</v>
      </c>
      <c r="O23" s="1" t="s">
        <v>4543</v>
      </c>
      <c r="Q23" s="1" t="str">
        <f t="shared" si="4"/>
        <v>_05_4</v>
      </c>
      <c r="R23" s="1" t="s">
        <v>5155</v>
      </c>
      <c r="S23" s="1">
        <v>5</v>
      </c>
      <c r="T23" s="1">
        <v>70</v>
      </c>
      <c r="U23">
        <v>5</v>
      </c>
      <c r="V23" s="19">
        <v>41849.319849537038</v>
      </c>
      <c r="Y23">
        <v>644498.62699999998</v>
      </c>
      <c r="Z23">
        <v>5766512.0769999996</v>
      </c>
      <c r="AA23">
        <v>80.34</v>
      </c>
      <c r="AB23" s="1" t="s">
        <v>3316</v>
      </c>
      <c r="AC23" s="21" t="s">
        <v>3262</v>
      </c>
      <c r="AD23" s="21" t="s">
        <v>3263</v>
      </c>
      <c r="AE23" s="21" t="s">
        <v>3258</v>
      </c>
      <c r="AF23" s="64" t="s">
        <v>5614</v>
      </c>
      <c r="AG23" s="64"/>
      <c r="AH23" s="21"/>
      <c r="AI23" s="21"/>
      <c r="AP23" s="21" t="s">
        <v>3261</v>
      </c>
      <c r="AQ23" s="21" t="s">
        <v>3269</v>
      </c>
      <c r="AR23" s="21" t="s">
        <v>3270</v>
      </c>
      <c r="AS23" s="21" t="s">
        <v>3264</v>
      </c>
    </row>
    <row r="24" spans="1:45" ht="106.2" x14ac:dyDescent="0.3">
      <c r="A24" s="1" t="s">
        <v>5223</v>
      </c>
      <c r="B24">
        <v>0.2</v>
      </c>
      <c r="C24" s="1">
        <v>5</v>
      </c>
      <c r="D24" s="1">
        <v>5</v>
      </c>
      <c r="E24" s="1" t="s">
        <v>3064</v>
      </c>
      <c r="F24" s="1" t="s">
        <v>3061</v>
      </c>
      <c r="G24" s="1" t="s">
        <v>5221</v>
      </c>
      <c r="H24" s="1" t="s">
        <v>5</v>
      </c>
      <c r="I24" s="1" t="str">
        <f t="shared" si="5"/>
        <v>Box05_Moist5 [%]</v>
      </c>
      <c r="J24" s="58" t="s">
        <v>6011</v>
      </c>
      <c r="K24" s="1" t="s">
        <v>5154</v>
      </c>
      <c r="L24" s="46" t="s">
        <v>4421</v>
      </c>
      <c r="M24" s="46"/>
      <c r="N24" t="s">
        <v>4424</v>
      </c>
      <c r="O24" s="1" t="s">
        <v>4543</v>
      </c>
      <c r="Q24" s="1" t="str">
        <f t="shared" si="4"/>
        <v>_05_5</v>
      </c>
      <c r="R24" s="1" t="s">
        <v>5155</v>
      </c>
      <c r="S24" s="1">
        <v>5</v>
      </c>
      <c r="T24" s="1">
        <v>70</v>
      </c>
      <c r="U24">
        <v>5</v>
      </c>
      <c r="V24" s="19">
        <v>41849.319849537038</v>
      </c>
      <c r="Y24">
        <v>644498.62699999998</v>
      </c>
      <c r="Z24">
        <v>5766512.0769999996</v>
      </c>
      <c r="AA24">
        <v>80.34</v>
      </c>
      <c r="AB24" s="1" t="s">
        <v>3316</v>
      </c>
      <c r="AC24" s="21" t="s">
        <v>3262</v>
      </c>
      <c r="AD24" s="21" t="s">
        <v>3263</v>
      </c>
      <c r="AE24" s="21" t="s">
        <v>3258</v>
      </c>
      <c r="AF24" s="64" t="s">
        <v>5614</v>
      </c>
      <c r="AG24" s="64"/>
      <c r="AH24" s="21"/>
      <c r="AI24" s="21"/>
      <c r="AP24" s="21" t="s">
        <v>3261</v>
      </c>
      <c r="AQ24" s="21" t="s">
        <v>3269</v>
      </c>
      <c r="AR24" s="21" t="s">
        <v>3270</v>
      </c>
      <c r="AS24" s="21" t="s">
        <v>3264</v>
      </c>
    </row>
    <row r="25" spans="1:45" ht="106.2" x14ac:dyDescent="0.3">
      <c r="A25" s="1" t="s">
        <v>5224</v>
      </c>
      <c r="B25" s="30">
        <v>0.4</v>
      </c>
      <c r="C25" s="1">
        <v>5</v>
      </c>
      <c r="D25" s="1">
        <v>6</v>
      </c>
      <c r="E25" s="1" t="s">
        <v>3065</v>
      </c>
      <c r="F25" s="1" t="s">
        <v>3062</v>
      </c>
      <c r="G25" s="1" t="s">
        <v>5221</v>
      </c>
      <c r="H25" s="1" t="s">
        <v>5</v>
      </c>
      <c r="I25" s="1" t="str">
        <f t="shared" si="5"/>
        <v>Box05_Moist6 [%]</v>
      </c>
      <c r="J25" s="58" t="s">
        <v>5477</v>
      </c>
      <c r="K25" s="1" t="s">
        <v>5154</v>
      </c>
      <c r="L25" s="46" t="s">
        <v>4421</v>
      </c>
      <c r="M25" s="46"/>
      <c r="N25" t="s">
        <v>4424</v>
      </c>
      <c r="O25" s="1" t="s">
        <v>4543</v>
      </c>
      <c r="Q25" s="1" t="str">
        <f t="shared" si="4"/>
        <v>_05_6</v>
      </c>
      <c r="R25" s="1" t="s">
        <v>5155</v>
      </c>
      <c r="S25" s="1">
        <v>5</v>
      </c>
      <c r="T25" s="1">
        <v>70</v>
      </c>
      <c r="U25">
        <v>5</v>
      </c>
      <c r="V25" s="19">
        <v>41849.319849537038</v>
      </c>
      <c r="Y25">
        <v>644498.62699999998</v>
      </c>
      <c r="Z25">
        <v>5766512.0769999996</v>
      </c>
      <c r="AA25">
        <v>80.34</v>
      </c>
      <c r="AB25" s="1" t="s">
        <v>3316</v>
      </c>
      <c r="AC25" s="21" t="s">
        <v>3262</v>
      </c>
      <c r="AD25" s="21" t="s">
        <v>3263</v>
      </c>
      <c r="AE25" s="21" t="s">
        <v>3258</v>
      </c>
      <c r="AF25" s="64" t="s">
        <v>5614</v>
      </c>
      <c r="AG25" s="64"/>
      <c r="AH25" s="21"/>
      <c r="AI25" s="21"/>
      <c r="AP25" s="21" t="s">
        <v>3261</v>
      </c>
      <c r="AQ25" s="21" t="s">
        <v>3269</v>
      </c>
      <c r="AR25" s="21" t="s">
        <v>3270</v>
      </c>
      <c r="AS25" s="21" t="s">
        <v>3264</v>
      </c>
    </row>
    <row r="26" spans="1:45" ht="106.2" x14ac:dyDescent="0.3">
      <c r="A26" s="1" t="s">
        <v>3070</v>
      </c>
      <c r="B26">
        <v>0.1</v>
      </c>
      <c r="C26" s="31">
        <v>6</v>
      </c>
      <c r="D26" s="1">
        <v>1</v>
      </c>
      <c r="E26" s="1" t="s">
        <v>3072</v>
      </c>
      <c r="F26" s="1" t="s">
        <v>1902</v>
      </c>
      <c r="G26" s="1" t="s">
        <v>5221</v>
      </c>
      <c r="H26" s="1" t="s">
        <v>5</v>
      </c>
      <c r="I26" s="1" t="str">
        <f t="shared" si="5"/>
        <v>Box06_Moist1 [%]</v>
      </c>
      <c r="J26" s="58" t="s">
        <v>5393</v>
      </c>
      <c r="K26" s="1" t="s">
        <v>5160</v>
      </c>
      <c r="L26" s="46" t="s">
        <v>4421</v>
      </c>
      <c r="M26" s="46"/>
      <c r="N26" t="s">
        <v>4424</v>
      </c>
      <c r="O26" s="1" t="s">
        <v>4543</v>
      </c>
      <c r="Q26" s="1" t="str">
        <f t="shared" si="4"/>
        <v>_06_1</v>
      </c>
      <c r="R26" s="1" t="s">
        <v>5157</v>
      </c>
      <c r="S26" s="1">
        <v>5</v>
      </c>
      <c r="T26" s="1">
        <v>70</v>
      </c>
      <c r="U26" s="1">
        <v>6</v>
      </c>
      <c r="V26" s="19">
        <v>41849.477696759262</v>
      </c>
      <c r="Y26">
        <v>644484.44700000004</v>
      </c>
      <c r="Z26">
        <v>5766392.8870000001</v>
      </c>
      <c r="AA26">
        <v>79.912000000000006</v>
      </c>
      <c r="AB26" s="1" t="s">
        <v>3316</v>
      </c>
      <c r="AC26" s="21" t="s">
        <v>3262</v>
      </c>
      <c r="AD26" s="21" t="s">
        <v>3263</v>
      </c>
      <c r="AE26" s="21" t="s">
        <v>3258</v>
      </c>
      <c r="AF26" s="64" t="s">
        <v>5614</v>
      </c>
      <c r="AG26" s="64"/>
      <c r="AH26" s="21"/>
      <c r="AI26" s="21"/>
      <c r="AP26" s="21" t="s">
        <v>3261</v>
      </c>
      <c r="AQ26" s="21" t="s">
        <v>3269</v>
      </c>
      <c r="AR26" s="21" t="s">
        <v>3270</v>
      </c>
      <c r="AS26" s="21" t="s">
        <v>3264</v>
      </c>
    </row>
    <row r="27" spans="1:45" ht="106.2" x14ac:dyDescent="0.3">
      <c r="A27" s="1" t="s">
        <v>3071</v>
      </c>
      <c r="B27">
        <v>0.15</v>
      </c>
      <c r="C27" s="31">
        <v>6</v>
      </c>
      <c r="D27" s="1">
        <v>2</v>
      </c>
      <c r="E27" s="1" t="s">
        <v>3073</v>
      </c>
      <c r="F27" s="1" t="s">
        <v>1903</v>
      </c>
      <c r="G27" s="1" t="s">
        <v>5221</v>
      </c>
      <c r="H27" s="1" t="s">
        <v>5</v>
      </c>
      <c r="I27" s="1" t="str">
        <f t="shared" si="5"/>
        <v>Box06_Moist2 [%]</v>
      </c>
      <c r="J27" s="58" t="s">
        <v>5394</v>
      </c>
      <c r="K27" s="1" t="s">
        <v>5160</v>
      </c>
      <c r="L27" s="46" t="s">
        <v>4421</v>
      </c>
      <c r="M27" s="46"/>
      <c r="N27" t="s">
        <v>4424</v>
      </c>
      <c r="O27" s="1" t="s">
        <v>4543</v>
      </c>
      <c r="Q27" s="1" t="str">
        <f t="shared" si="4"/>
        <v>_06_2</v>
      </c>
      <c r="R27" s="1" t="s">
        <v>5157</v>
      </c>
      <c r="S27" s="1">
        <v>5</v>
      </c>
      <c r="T27" s="1">
        <v>70</v>
      </c>
      <c r="U27" s="1">
        <v>6</v>
      </c>
      <c r="V27" s="19">
        <v>41849.477696759262</v>
      </c>
      <c r="Y27">
        <v>644484.44700000004</v>
      </c>
      <c r="Z27">
        <v>5766392.8870000001</v>
      </c>
      <c r="AA27">
        <v>79.912000000000006</v>
      </c>
      <c r="AB27" s="1" t="s">
        <v>3316</v>
      </c>
      <c r="AC27" s="21" t="s">
        <v>3262</v>
      </c>
      <c r="AD27" s="21" t="s">
        <v>3263</v>
      </c>
      <c r="AE27" s="21" t="s">
        <v>3258</v>
      </c>
      <c r="AF27" s="64" t="s">
        <v>5614</v>
      </c>
      <c r="AG27" s="64"/>
      <c r="AH27" s="21"/>
      <c r="AI27" s="21"/>
      <c r="AP27" s="21" t="s">
        <v>3261</v>
      </c>
      <c r="AQ27" s="21" t="s">
        <v>3269</v>
      </c>
      <c r="AR27" s="21" t="s">
        <v>3270</v>
      </c>
      <c r="AS27" s="21" t="s">
        <v>3264</v>
      </c>
    </row>
    <row r="28" spans="1:45" ht="106.2" x14ac:dyDescent="0.3">
      <c r="A28" s="1" t="s">
        <v>516</v>
      </c>
      <c r="B28">
        <v>0.2</v>
      </c>
      <c r="C28" s="31">
        <v>6</v>
      </c>
      <c r="D28" s="1">
        <v>3</v>
      </c>
      <c r="E28" s="1" t="s">
        <v>3074</v>
      </c>
      <c r="F28" s="1" t="s">
        <v>1904</v>
      </c>
      <c r="G28" s="1" t="s">
        <v>5221</v>
      </c>
      <c r="H28" s="1" t="s">
        <v>5</v>
      </c>
      <c r="I28" s="1" t="str">
        <f t="shared" si="5"/>
        <v>Box06_Moist3 [%]</v>
      </c>
      <c r="J28" s="58" t="s">
        <v>5395</v>
      </c>
      <c r="K28" s="1" t="s">
        <v>5160</v>
      </c>
      <c r="L28" s="46" t="s">
        <v>4421</v>
      </c>
      <c r="M28" s="46"/>
      <c r="N28" t="s">
        <v>4424</v>
      </c>
      <c r="O28" s="1" t="s">
        <v>4543</v>
      </c>
      <c r="Q28" s="1" t="str">
        <f t="shared" si="4"/>
        <v>_06_3</v>
      </c>
      <c r="R28" s="1" t="s">
        <v>5157</v>
      </c>
      <c r="S28" s="1">
        <v>5</v>
      </c>
      <c r="T28" s="1">
        <v>70</v>
      </c>
      <c r="U28" s="1">
        <v>6</v>
      </c>
      <c r="V28" s="19">
        <v>41849.477696759262</v>
      </c>
      <c r="Y28">
        <v>644484.44700000004</v>
      </c>
      <c r="Z28">
        <v>5766392.8870000001</v>
      </c>
      <c r="AA28">
        <v>79.912000000000006</v>
      </c>
      <c r="AB28" s="1" t="s">
        <v>3316</v>
      </c>
      <c r="AC28" s="21" t="s">
        <v>3262</v>
      </c>
      <c r="AD28" s="21" t="s">
        <v>3263</v>
      </c>
      <c r="AE28" s="21" t="s">
        <v>3258</v>
      </c>
      <c r="AF28" s="64" t="s">
        <v>5614</v>
      </c>
      <c r="AG28" s="64"/>
      <c r="AH28" s="21"/>
      <c r="AI28" s="21"/>
      <c r="AP28" s="21" t="s">
        <v>3261</v>
      </c>
      <c r="AQ28" s="21" t="s">
        <v>3269</v>
      </c>
      <c r="AR28" s="21" t="s">
        <v>3270</v>
      </c>
      <c r="AS28" s="21" t="s">
        <v>3264</v>
      </c>
    </row>
    <row r="29" spans="1:45" ht="106.2" x14ac:dyDescent="0.3">
      <c r="A29" s="1" t="s">
        <v>518</v>
      </c>
      <c r="B29">
        <v>0.3</v>
      </c>
      <c r="C29" s="31">
        <v>6</v>
      </c>
      <c r="D29" s="1">
        <v>4</v>
      </c>
      <c r="E29" s="1" t="s">
        <v>3075</v>
      </c>
      <c r="F29" s="1" t="s">
        <v>1905</v>
      </c>
      <c r="G29" s="1" t="s">
        <v>5221</v>
      </c>
      <c r="H29" s="1" t="s">
        <v>5</v>
      </c>
      <c r="I29" s="1" t="str">
        <f t="shared" si="5"/>
        <v>Box06_Moist4 [%]</v>
      </c>
      <c r="J29" s="58" t="s">
        <v>5396</v>
      </c>
      <c r="K29" s="1" t="s">
        <v>5160</v>
      </c>
      <c r="L29" s="46" t="s">
        <v>4421</v>
      </c>
      <c r="M29" s="46"/>
      <c r="N29" t="s">
        <v>4424</v>
      </c>
      <c r="O29" s="1" t="s">
        <v>4543</v>
      </c>
      <c r="Q29" s="1" t="str">
        <f t="shared" si="4"/>
        <v>_06_4</v>
      </c>
      <c r="R29" s="1" t="s">
        <v>5157</v>
      </c>
      <c r="S29" s="1">
        <v>5</v>
      </c>
      <c r="T29" s="1">
        <v>70</v>
      </c>
      <c r="U29" s="1">
        <v>6</v>
      </c>
      <c r="V29" s="19">
        <v>41849.477696759262</v>
      </c>
      <c r="Y29">
        <v>644484.44700000004</v>
      </c>
      <c r="Z29">
        <v>5766392.8870000001</v>
      </c>
      <c r="AA29">
        <v>79.912000000000006</v>
      </c>
      <c r="AB29" s="1" t="s">
        <v>3316</v>
      </c>
      <c r="AC29" s="21" t="s">
        <v>3262</v>
      </c>
      <c r="AD29" s="21" t="s">
        <v>3263</v>
      </c>
      <c r="AE29" s="21" t="s">
        <v>3258</v>
      </c>
      <c r="AF29" s="64" t="s">
        <v>5614</v>
      </c>
      <c r="AG29" s="64"/>
      <c r="AH29" s="21"/>
      <c r="AI29" s="21"/>
      <c r="AP29" s="21" t="s">
        <v>3261</v>
      </c>
      <c r="AQ29" s="21" t="s">
        <v>3269</v>
      </c>
      <c r="AR29" s="21" t="s">
        <v>3270</v>
      </c>
      <c r="AS29" s="21" t="s">
        <v>3264</v>
      </c>
    </row>
    <row r="30" spans="1:45" ht="106.2" x14ac:dyDescent="0.3">
      <c r="A30" s="1" t="s">
        <v>520</v>
      </c>
      <c r="B30">
        <v>0.4</v>
      </c>
      <c r="C30" s="31">
        <v>6</v>
      </c>
      <c r="D30" s="1">
        <v>5</v>
      </c>
      <c r="E30" s="1" t="s">
        <v>3076</v>
      </c>
      <c r="F30" s="1" t="s">
        <v>1906</v>
      </c>
      <c r="G30" s="1" t="s">
        <v>5221</v>
      </c>
      <c r="H30" s="1" t="s">
        <v>5</v>
      </c>
      <c r="I30" s="1" t="str">
        <f t="shared" si="5"/>
        <v>Box06_Moist5 [%]</v>
      </c>
      <c r="J30" s="58" t="s">
        <v>5397</v>
      </c>
      <c r="K30" s="1" t="s">
        <v>5160</v>
      </c>
      <c r="L30" s="46" t="s">
        <v>4421</v>
      </c>
      <c r="M30" s="46"/>
      <c r="N30" t="s">
        <v>4424</v>
      </c>
      <c r="O30" s="1" t="s">
        <v>4543</v>
      </c>
      <c r="Q30" s="1" t="str">
        <f t="shared" si="4"/>
        <v>_06_5</v>
      </c>
      <c r="R30" s="1" t="s">
        <v>5157</v>
      </c>
      <c r="S30" s="1">
        <v>5</v>
      </c>
      <c r="T30" s="1">
        <v>70</v>
      </c>
      <c r="U30" s="1">
        <v>6</v>
      </c>
      <c r="V30" s="19">
        <v>41849.477696759262</v>
      </c>
      <c r="Y30">
        <v>644484.44700000004</v>
      </c>
      <c r="Z30">
        <v>5766392.8870000001</v>
      </c>
      <c r="AA30">
        <v>79.912000000000006</v>
      </c>
      <c r="AB30" s="1" t="s">
        <v>3316</v>
      </c>
      <c r="AC30" s="21" t="s">
        <v>3262</v>
      </c>
      <c r="AD30" s="21" t="s">
        <v>3263</v>
      </c>
      <c r="AE30" s="21" t="s">
        <v>3258</v>
      </c>
      <c r="AF30" s="64" t="s">
        <v>5614</v>
      </c>
      <c r="AG30" s="64"/>
      <c r="AH30" s="21"/>
      <c r="AI30" s="21"/>
      <c r="AP30" s="21" t="s">
        <v>3261</v>
      </c>
      <c r="AQ30" s="21" t="s">
        <v>3269</v>
      </c>
      <c r="AR30" s="21" t="s">
        <v>3270</v>
      </c>
      <c r="AS30" s="21" t="s">
        <v>3264</v>
      </c>
    </row>
    <row r="31" spans="1:45" ht="106.2" x14ac:dyDescent="0.3">
      <c r="A31" s="1" t="s">
        <v>522</v>
      </c>
      <c r="B31" s="30">
        <v>0.5</v>
      </c>
      <c r="C31" s="32">
        <v>6</v>
      </c>
      <c r="D31" s="1">
        <v>6</v>
      </c>
      <c r="E31" s="1" t="s">
        <v>3077</v>
      </c>
      <c r="F31" s="1" t="s">
        <v>1907</v>
      </c>
      <c r="G31" s="1" t="s">
        <v>5221</v>
      </c>
      <c r="H31" s="1" t="s">
        <v>5</v>
      </c>
      <c r="I31" s="1" t="str">
        <f t="shared" si="5"/>
        <v>Box06_Moist6 [%]</v>
      </c>
      <c r="J31" s="58" t="s">
        <v>5398</v>
      </c>
      <c r="K31" s="1" t="s">
        <v>5160</v>
      </c>
      <c r="L31" s="46" t="s">
        <v>4421</v>
      </c>
      <c r="M31" s="46"/>
      <c r="N31" t="s">
        <v>4424</v>
      </c>
      <c r="O31" s="1" t="s">
        <v>4543</v>
      </c>
      <c r="Q31" s="1" t="str">
        <f t="shared" si="4"/>
        <v>_06_6</v>
      </c>
      <c r="R31" s="1" t="s">
        <v>5157</v>
      </c>
      <c r="S31" s="1">
        <v>5</v>
      </c>
      <c r="T31" s="1">
        <v>70</v>
      </c>
      <c r="U31" s="1">
        <v>6</v>
      </c>
      <c r="V31" s="19">
        <v>41849.477696759262</v>
      </c>
      <c r="Y31">
        <v>644484.44700000004</v>
      </c>
      <c r="Z31">
        <v>5766392.8870000001</v>
      </c>
      <c r="AA31">
        <v>79.912000000000006</v>
      </c>
      <c r="AB31" s="1" t="s">
        <v>3316</v>
      </c>
      <c r="AC31" s="21" t="s">
        <v>3262</v>
      </c>
      <c r="AD31" s="21" t="s">
        <v>3263</v>
      </c>
      <c r="AE31" s="21" t="s">
        <v>3258</v>
      </c>
      <c r="AF31" s="64" t="s">
        <v>5614</v>
      </c>
      <c r="AG31" s="64"/>
      <c r="AH31" s="21"/>
      <c r="AI31" s="21"/>
      <c r="AP31" s="21" t="s">
        <v>3261</v>
      </c>
      <c r="AQ31" s="21" t="s">
        <v>3269</v>
      </c>
      <c r="AR31" s="21" t="s">
        <v>3270</v>
      </c>
      <c r="AS31" s="21" t="s">
        <v>3264</v>
      </c>
    </row>
    <row r="32" spans="1:45" ht="106.2" x14ac:dyDescent="0.3">
      <c r="A32" s="1" t="s">
        <v>6727</v>
      </c>
      <c r="B32">
        <v>0.1</v>
      </c>
      <c r="C32" s="31">
        <v>7</v>
      </c>
      <c r="D32" s="1">
        <v>1</v>
      </c>
      <c r="E32" s="1" t="str">
        <f t="shared" ref="E32:E61" si="7">CONCATENATE("SWC ",$B32,"m ",$C32,"/",$D32)</f>
        <v>SWC 0.1m 7/1</v>
      </c>
      <c r="F32" s="1" t="str">
        <f>CONCATENATE("Box0",C32,"_Moist",D32)</f>
        <v>Box07_Moist1</v>
      </c>
      <c r="G32" s="1" t="s">
        <v>5221</v>
      </c>
      <c r="H32" s="1" t="s">
        <v>5</v>
      </c>
      <c r="I32" s="1" t="str">
        <f t="shared" ref="I32:I37" si="8">CONCATENATE(F32," [",H32,"]")</f>
        <v>Box07_Moist1 [%]</v>
      </c>
      <c r="J32" s="58" t="s">
        <v>5399</v>
      </c>
      <c r="K32" s="1" t="s">
        <v>5159</v>
      </c>
      <c r="L32" s="46" t="s">
        <v>4421</v>
      </c>
      <c r="M32" s="46"/>
      <c r="N32" t="s">
        <v>4424</v>
      </c>
      <c r="O32" s="1" t="s">
        <v>4543</v>
      </c>
      <c r="Q32" s="1" t="str">
        <f t="shared" si="4"/>
        <v>_07_1</v>
      </c>
      <c r="R32" s="1" t="s">
        <v>5158</v>
      </c>
      <c r="S32" s="1">
        <v>5</v>
      </c>
      <c r="T32" s="1">
        <v>70</v>
      </c>
      <c r="U32" s="1">
        <v>7</v>
      </c>
      <c r="V32" s="19">
        <v>41853.786377314813</v>
      </c>
      <c r="Y32">
        <v>644511.53099999996</v>
      </c>
      <c r="Z32">
        <v>5766351.665</v>
      </c>
      <c r="AA32">
        <v>79.400999999999996</v>
      </c>
      <c r="AB32" s="1" t="s">
        <v>3316</v>
      </c>
      <c r="AC32" s="21" t="s">
        <v>3262</v>
      </c>
      <c r="AD32" s="21" t="s">
        <v>3263</v>
      </c>
      <c r="AE32" s="21" t="s">
        <v>3258</v>
      </c>
      <c r="AF32" s="64" t="s">
        <v>5614</v>
      </c>
      <c r="AG32" s="64"/>
      <c r="AH32" s="21"/>
      <c r="AI32" s="21"/>
      <c r="AP32" s="21" t="s">
        <v>3261</v>
      </c>
      <c r="AQ32" s="21" t="s">
        <v>3269</v>
      </c>
      <c r="AR32" s="21" t="s">
        <v>3270</v>
      </c>
      <c r="AS32" s="21" t="s">
        <v>3264</v>
      </c>
    </row>
    <row r="33" spans="1:45" ht="106.2" x14ac:dyDescent="0.3">
      <c r="A33" s="1" t="s">
        <v>6728</v>
      </c>
      <c r="B33">
        <v>0.15</v>
      </c>
      <c r="C33" s="31">
        <v>7</v>
      </c>
      <c r="D33" s="1">
        <v>2</v>
      </c>
      <c r="E33" s="1" t="str">
        <f t="shared" si="7"/>
        <v>SWC 0.15m 7/2</v>
      </c>
      <c r="F33" s="1" t="str">
        <f t="shared" ref="F33:F37" si="9">CONCATENATE("Box0",C33,"_Moist",D33)</f>
        <v>Box07_Moist2</v>
      </c>
      <c r="G33" s="1" t="s">
        <v>5221</v>
      </c>
      <c r="H33" s="1" t="s">
        <v>5</v>
      </c>
      <c r="I33" s="1" t="str">
        <f t="shared" si="8"/>
        <v>Box07_Moist2 [%]</v>
      </c>
      <c r="J33" s="58" t="s">
        <v>5400</v>
      </c>
      <c r="K33" s="1" t="s">
        <v>5159</v>
      </c>
      <c r="L33" s="46" t="s">
        <v>4421</v>
      </c>
      <c r="M33" s="46"/>
      <c r="N33" t="s">
        <v>4424</v>
      </c>
      <c r="O33" s="1" t="s">
        <v>4543</v>
      </c>
      <c r="Q33" s="1" t="str">
        <f t="shared" si="4"/>
        <v>_07_2</v>
      </c>
      <c r="R33" s="1" t="s">
        <v>5158</v>
      </c>
      <c r="S33" s="1">
        <v>5</v>
      </c>
      <c r="T33" s="1">
        <v>70</v>
      </c>
      <c r="U33" s="1">
        <v>7</v>
      </c>
      <c r="V33" s="19">
        <v>41853.786377314813</v>
      </c>
      <c r="Y33">
        <v>644511.53099999996</v>
      </c>
      <c r="Z33">
        <v>5766351.665</v>
      </c>
      <c r="AA33">
        <v>79.400999999999996</v>
      </c>
      <c r="AB33" s="1" t="s">
        <v>3316</v>
      </c>
      <c r="AC33" s="21" t="s">
        <v>3262</v>
      </c>
      <c r="AD33" s="21" t="s">
        <v>3263</v>
      </c>
      <c r="AE33" s="21" t="s">
        <v>3258</v>
      </c>
      <c r="AF33" s="64" t="s">
        <v>5614</v>
      </c>
      <c r="AG33" s="64"/>
      <c r="AH33" s="21"/>
      <c r="AI33" s="21"/>
      <c r="AP33" s="21" t="s">
        <v>3261</v>
      </c>
      <c r="AQ33" s="21" t="s">
        <v>3269</v>
      </c>
      <c r="AR33" s="21" t="s">
        <v>3270</v>
      </c>
      <c r="AS33" s="21" t="s">
        <v>3264</v>
      </c>
    </row>
    <row r="34" spans="1:45" ht="106.2" x14ac:dyDescent="0.3">
      <c r="A34" s="1" t="s">
        <v>530</v>
      </c>
      <c r="B34">
        <v>0.2</v>
      </c>
      <c r="C34" s="31">
        <v>7</v>
      </c>
      <c r="D34" s="1">
        <v>3</v>
      </c>
      <c r="E34" s="1" t="str">
        <f t="shared" si="7"/>
        <v>SWC 0.2m 7/3</v>
      </c>
      <c r="F34" s="1" t="str">
        <f t="shared" si="9"/>
        <v>Box07_Moist3</v>
      </c>
      <c r="G34" s="1" t="s">
        <v>5221</v>
      </c>
      <c r="H34" s="1" t="s">
        <v>5</v>
      </c>
      <c r="I34" s="1" t="str">
        <f t="shared" si="8"/>
        <v>Box07_Moist3 [%]</v>
      </c>
      <c r="J34" s="58" t="s">
        <v>5401</v>
      </c>
      <c r="K34" s="1" t="s">
        <v>5159</v>
      </c>
      <c r="L34" s="46" t="s">
        <v>4421</v>
      </c>
      <c r="M34" s="46"/>
      <c r="N34" t="s">
        <v>4424</v>
      </c>
      <c r="O34" s="1" t="s">
        <v>4543</v>
      </c>
      <c r="Q34" s="1" t="str">
        <f t="shared" si="4"/>
        <v>_07_3</v>
      </c>
      <c r="R34" s="1" t="s">
        <v>5158</v>
      </c>
      <c r="S34" s="1">
        <v>5</v>
      </c>
      <c r="T34" s="1">
        <v>70</v>
      </c>
      <c r="U34" s="1">
        <v>7</v>
      </c>
      <c r="V34" s="19">
        <v>41853.786377314813</v>
      </c>
      <c r="Y34">
        <v>644511.53099999996</v>
      </c>
      <c r="Z34">
        <v>5766351.665</v>
      </c>
      <c r="AA34">
        <v>79.400999999999996</v>
      </c>
      <c r="AB34" s="1" t="s">
        <v>3316</v>
      </c>
      <c r="AC34" s="21" t="s">
        <v>3262</v>
      </c>
      <c r="AD34" s="21" t="s">
        <v>3263</v>
      </c>
      <c r="AE34" s="21" t="s">
        <v>3258</v>
      </c>
      <c r="AF34" s="64" t="s">
        <v>5614</v>
      </c>
      <c r="AG34" s="64"/>
      <c r="AH34" s="21"/>
      <c r="AI34" s="21"/>
      <c r="AP34" s="21" t="s">
        <v>3261</v>
      </c>
      <c r="AQ34" s="21" t="s">
        <v>3269</v>
      </c>
      <c r="AR34" s="21" t="s">
        <v>3270</v>
      </c>
      <c r="AS34" s="21" t="s">
        <v>3264</v>
      </c>
    </row>
    <row r="35" spans="1:45" ht="106.2" x14ac:dyDescent="0.3">
      <c r="A35" s="1" t="s">
        <v>532</v>
      </c>
      <c r="B35">
        <v>0.3</v>
      </c>
      <c r="C35" s="31">
        <v>7</v>
      </c>
      <c r="D35" s="1">
        <v>4</v>
      </c>
      <c r="E35" s="1" t="str">
        <f t="shared" si="7"/>
        <v>SWC 0.3m 7/4</v>
      </c>
      <c r="F35" s="1" t="str">
        <f t="shared" si="9"/>
        <v>Box07_Moist4</v>
      </c>
      <c r="G35" s="1" t="s">
        <v>5221</v>
      </c>
      <c r="H35" s="1" t="s">
        <v>5</v>
      </c>
      <c r="I35" s="1" t="str">
        <f t="shared" si="8"/>
        <v>Box07_Moist4 [%]</v>
      </c>
      <c r="J35" s="58" t="s">
        <v>5402</v>
      </c>
      <c r="K35" s="1" t="s">
        <v>5159</v>
      </c>
      <c r="L35" s="46" t="s">
        <v>4421</v>
      </c>
      <c r="M35" s="46"/>
      <c r="N35" t="s">
        <v>4424</v>
      </c>
      <c r="O35" s="1" t="s">
        <v>4543</v>
      </c>
      <c r="Q35" s="1" t="str">
        <f t="shared" si="4"/>
        <v>_07_4</v>
      </c>
      <c r="R35" s="1" t="s">
        <v>5158</v>
      </c>
      <c r="S35" s="1">
        <v>5</v>
      </c>
      <c r="T35" s="1">
        <v>70</v>
      </c>
      <c r="U35" s="1">
        <v>7</v>
      </c>
      <c r="V35" s="19">
        <v>41853.786377314813</v>
      </c>
      <c r="Y35">
        <v>644511.53099999996</v>
      </c>
      <c r="Z35">
        <v>5766351.665</v>
      </c>
      <c r="AA35">
        <v>79.400999999999996</v>
      </c>
      <c r="AB35" s="1" t="s">
        <v>3316</v>
      </c>
      <c r="AC35" s="21" t="s">
        <v>3262</v>
      </c>
      <c r="AD35" s="21" t="s">
        <v>3263</v>
      </c>
      <c r="AE35" s="21" t="s">
        <v>3258</v>
      </c>
      <c r="AF35" s="64" t="s">
        <v>5614</v>
      </c>
      <c r="AG35" s="64"/>
      <c r="AH35" s="21"/>
      <c r="AI35" s="21"/>
      <c r="AP35" s="21" t="s">
        <v>3261</v>
      </c>
      <c r="AQ35" s="21" t="s">
        <v>3269</v>
      </c>
      <c r="AR35" s="21" t="s">
        <v>3270</v>
      </c>
      <c r="AS35" s="21" t="s">
        <v>3264</v>
      </c>
    </row>
    <row r="36" spans="1:45" ht="106.2" x14ac:dyDescent="0.3">
      <c r="A36" s="1" t="s">
        <v>534</v>
      </c>
      <c r="B36">
        <v>0.4</v>
      </c>
      <c r="C36" s="31">
        <v>7</v>
      </c>
      <c r="D36" s="1">
        <v>5</v>
      </c>
      <c r="E36" s="1" t="str">
        <f t="shared" si="7"/>
        <v>SWC 0.4m 7/5</v>
      </c>
      <c r="F36" s="1" t="str">
        <f t="shared" si="9"/>
        <v>Box07_Moist5</v>
      </c>
      <c r="G36" s="1" t="s">
        <v>5221</v>
      </c>
      <c r="H36" s="1" t="s">
        <v>5</v>
      </c>
      <c r="I36" s="1" t="str">
        <f t="shared" si="8"/>
        <v>Box07_Moist5 [%]</v>
      </c>
      <c r="J36" s="58" t="s">
        <v>5403</v>
      </c>
      <c r="K36" s="1" t="s">
        <v>5159</v>
      </c>
      <c r="L36" s="46" t="s">
        <v>4421</v>
      </c>
      <c r="M36" s="46"/>
      <c r="N36" t="s">
        <v>4424</v>
      </c>
      <c r="O36" s="1" t="s">
        <v>4543</v>
      </c>
      <c r="Q36" s="1" t="str">
        <f t="shared" si="4"/>
        <v>_07_5</v>
      </c>
      <c r="R36" s="1" t="s">
        <v>5158</v>
      </c>
      <c r="S36" s="1">
        <v>5</v>
      </c>
      <c r="T36" s="1">
        <v>70</v>
      </c>
      <c r="U36" s="1">
        <v>7</v>
      </c>
      <c r="V36" s="19">
        <v>41853.786377314813</v>
      </c>
      <c r="Y36">
        <v>644511.53099999996</v>
      </c>
      <c r="Z36">
        <v>5766351.665</v>
      </c>
      <c r="AA36">
        <v>79.400999999999996</v>
      </c>
      <c r="AB36" s="1" t="s">
        <v>3316</v>
      </c>
      <c r="AC36" s="21" t="s">
        <v>3262</v>
      </c>
      <c r="AD36" s="21" t="s">
        <v>3263</v>
      </c>
      <c r="AE36" s="21" t="s">
        <v>3258</v>
      </c>
      <c r="AF36" s="64" t="s">
        <v>5614</v>
      </c>
      <c r="AG36" s="64"/>
      <c r="AH36" s="21"/>
      <c r="AI36" s="21"/>
      <c r="AP36" s="21" t="s">
        <v>3261</v>
      </c>
      <c r="AQ36" s="21" t="s">
        <v>3269</v>
      </c>
      <c r="AR36" s="21" t="s">
        <v>3270</v>
      </c>
      <c r="AS36" s="21" t="s">
        <v>3264</v>
      </c>
    </row>
    <row r="37" spans="1:45" ht="106.2" x14ac:dyDescent="0.3">
      <c r="A37" s="1" t="s">
        <v>536</v>
      </c>
      <c r="B37" s="30">
        <v>0.5</v>
      </c>
      <c r="C37" s="32">
        <v>7</v>
      </c>
      <c r="D37" s="1">
        <v>6</v>
      </c>
      <c r="E37" s="1" t="str">
        <f t="shared" si="7"/>
        <v>SWC 0.5m 7/6</v>
      </c>
      <c r="F37" s="1" t="str">
        <f t="shared" si="9"/>
        <v>Box07_Moist6</v>
      </c>
      <c r="G37" s="1" t="s">
        <v>5221</v>
      </c>
      <c r="H37" s="1" t="s">
        <v>5</v>
      </c>
      <c r="I37" s="1" t="str">
        <f t="shared" si="8"/>
        <v>Box07_Moist6 [%]</v>
      </c>
      <c r="J37" s="58" t="s">
        <v>5404</v>
      </c>
      <c r="K37" s="1" t="s">
        <v>5159</v>
      </c>
      <c r="L37" s="46" t="s">
        <v>4421</v>
      </c>
      <c r="M37" s="46"/>
      <c r="N37" t="s">
        <v>4424</v>
      </c>
      <c r="O37" s="1" t="s">
        <v>4543</v>
      </c>
      <c r="Q37" s="1" t="str">
        <f t="shared" si="4"/>
        <v>_07_6</v>
      </c>
      <c r="R37" s="1" t="s">
        <v>5158</v>
      </c>
      <c r="S37" s="1">
        <v>5</v>
      </c>
      <c r="T37" s="1">
        <v>70</v>
      </c>
      <c r="U37" s="1">
        <v>7</v>
      </c>
      <c r="V37" s="19">
        <v>41853.786377314813</v>
      </c>
      <c r="Y37">
        <v>644511.53099999996</v>
      </c>
      <c r="Z37">
        <v>5766351.665</v>
      </c>
      <c r="AA37">
        <v>79.400999999999996</v>
      </c>
      <c r="AB37" s="1" t="s">
        <v>3316</v>
      </c>
      <c r="AC37" s="21" t="s">
        <v>3262</v>
      </c>
      <c r="AD37" s="21" t="s">
        <v>3263</v>
      </c>
      <c r="AE37" s="21" t="s">
        <v>3258</v>
      </c>
      <c r="AF37" s="64" t="s">
        <v>5614</v>
      </c>
      <c r="AG37" s="64"/>
      <c r="AH37" s="21"/>
      <c r="AI37" s="21"/>
      <c r="AP37" s="21" t="s">
        <v>3261</v>
      </c>
      <c r="AQ37" s="21" t="s">
        <v>3269</v>
      </c>
      <c r="AR37" s="21" t="s">
        <v>3270</v>
      </c>
      <c r="AS37" s="21" t="s">
        <v>3264</v>
      </c>
    </row>
    <row r="38" spans="1:45" ht="106.2" x14ac:dyDescent="0.3">
      <c r="A38" s="1" t="s">
        <v>6729</v>
      </c>
      <c r="B38">
        <v>0.1</v>
      </c>
      <c r="C38" s="31">
        <v>8</v>
      </c>
      <c r="D38" s="1">
        <v>1</v>
      </c>
      <c r="E38" s="1" t="str">
        <f t="shared" si="7"/>
        <v>SWC 0.1m 8/1</v>
      </c>
      <c r="F38" s="1" t="str">
        <f t="shared" ref="F38:F43" si="10">CONCATENATE("Box0",C38,"_Moist",D38)</f>
        <v>Box08_Moist1</v>
      </c>
      <c r="G38" s="1" t="s">
        <v>5221</v>
      </c>
      <c r="H38" s="1" t="s">
        <v>5</v>
      </c>
      <c r="I38" s="1" t="str">
        <f t="shared" ref="I38:I43" si="11">CONCATENATE(F38," [",H38,"]")</f>
        <v>Box08_Moist1 [%]</v>
      </c>
      <c r="J38" s="58" t="s">
        <v>5405</v>
      </c>
      <c r="K38" s="1" t="s">
        <v>5161</v>
      </c>
      <c r="L38" s="46" t="s">
        <v>4421</v>
      </c>
      <c r="M38" s="46"/>
      <c r="N38" t="s">
        <v>4424</v>
      </c>
      <c r="O38" s="1" t="s">
        <v>4543</v>
      </c>
      <c r="Q38" s="1" t="str">
        <f t="shared" si="4"/>
        <v>_08_1</v>
      </c>
      <c r="R38" s="1" t="s">
        <v>5162</v>
      </c>
      <c r="S38" s="1">
        <v>5</v>
      </c>
      <c r="T38" s="1">
        <v>70</v>
      </c>
      <c r="V38" s="19">
        <v>41844.987407407411</v>
      </c>
      <c r="Y38">
        <v>644534.42700000003</v>
      </c>
      <c r="Z38">
        <v>5766479.3109999998</v>
      </c>
      <c r="AA38">
        <v>80.174000000000007</v>
      </c>
      <c r="AB38" s="1" t="s">
        <v>3316</v>
      </c>
      <c r="AC38" s="21" t="s">
        <v>3262</v>
      </c>
      <c r="AD38" s="21" t="s">
        <v>3263</v>
      </c>
      <c r="AE38" s="21" t="s">
        <v>3258</v>
      </c>
      <c r="AF38" s="64" t="s">
        <v>5614</v>
      </c>
      <c r="AG38" s="64"/>
      <c r="AH38" s="21"/>
      <c r="AI38" s="21"/>
      <c r="AP38" s="21" t="s">
        <v>3261</v>
      </c>
      <c r="AQ38" s="21" t="s">
        <v>3269</v>
      </c>
      <c r="AR38" s="21" t="s">
        <v>3270</v>
      </c>
      <c r="AS38" s="21" t="s">
        <v>3264</v>
      </c>
    </row>
    <row r="39" spans="1:45" ht="106.2" x14ac:dyDescent="0.3">
      <c r="A39" s="1" t="s">
        <v>6730</v>
      </c>
      <c r="B39">
        <v>0.15</v>
      </c>
      <c r="C39" s="31">
        <v>8</v>
      </c>
      <c r="D39" s="1">
        <v>2</v>
      </c>
      <c r="E39" s="1" t="str">
        <f t="shared" si="7"/>
        <v>SWC 0.15m 8/2</v>
      </c>
      <c r="F39" s="1" t="str">
        <f t="shared" si="10"/>
        <v>Box08_Moist2</v>
      </c>
      <c r="G39" s="1" t="s">
        <v>5221</v>
      </c>
      <c r="H39" s="1" t="s">
        <v>5</v>
      </c>
      <c r="I39" s="1" t="str">
        <f t="shared" si="11"/>
        <v>Box08_Moist2 [%]</v>
      </c>
      <c r="J39" s="58" t="s">
        <v>5406</v>
      </c>
      <c r="K39" s="1" t="s">
        <v>5161</v>
      </c>
      <c r="L39" s="46" t="s">
        <v>4421</v>
      </c>
      <c r="M39" s="46"/>
      <c r="N39" t="s">
        <v>4424</v>
      </c>
      <c r="O39" s="1" t="s">
        <v>4543</v>
      </c>
      <c r="Q39" s="1" t="str">
        <f t="shared" si="4"/>
        <v>_08_2</v>
      </c>
      <c r="R39" s="1" t="s">
        <v>5162</v>
      </c>
      <c r="S39" s="1">
        <v>5</v>
      </c>
      <c r="T39" s="1">
        <v>70</v>
      </c>
      <c r="V39" s="19">
        <v>41844.987407407411</v>
      </c>
      <c r="Y39">
        <v>644534.42700000003</v>
      </c>
      <c r="Z39">
        <v>5766479.3109999998</v>
      </c>
      <c r="AA39">
        <v>80.174000000000007</v>
      </c>
      <c r="AB39" s="1" t="s">
        <v>3316</v>
      </c>
      <c r="AC39" s="21" t="s">
        <v>3262</v>
      </c>
      <c r="AD39" s="21" t="s">
        <v>3263</v>
      </c>
      <c r="AE39" s="21" t="s">
        <v>3258</v>
      </c>
      <c r="AF39" s="64" t="s">
        <v>5614</v>
      </c>
      <c r="AG39" s="64"/>
      <c r="AH39" s="21"/>
      <c r="AI39" s="21"/>
      <c r="AP39" s="21" t="s">
        <v>3261</v>
      </c>
      <c r="AQ39" s="21" t="s">
        <v>3269</v>
      </c>
      <c r="AR39" s="21" t="s">
        <v>3270</v>
      </c>
      <c r="AS39" s="21" t="s">
        <v>3264</v>
      </c>
    </row>
    <row r="40" spans="1:45" ht="106.2" x14ac:dyDescent="0.3">
      <c r="A40" s="1" t="s">
        <v>6731</v>
      </c>
      <c r="B40">
        <v>0.2</v>
      </c>
      <c r="C40" s="31">
        <v>8</v>
      </c>
      <c r="D40" s="1">
        <v>3</v>
      </c>
      <c r="E40" s="1" t="str">
        <f t="shared" si="7"/>
        <v>SWC 0.2m 8/3</v>
      </c>
      <c r="F40" s="1" t="str">
        <f t="shared" si="10"/>
        <v>Box08_Moist3</v>
      </c>
      <c r="G40" s="1" t="s">
        <v>5221</v>
      </c>
      <c r="H40" s="1" t="s">
        <v>5</v>
      </c>
      <c r="I40" s="1" t="str">
        <f t="shared" si="11"/>
        <v>Box08_Moist3 [%]</v>
      </c>
      <c r="J40" s="58" t="s">
        <v>5407</v>
      </c>
      <c r="K40" s="1" t="s">
        <v>5161</v>
      </c>
      <c r="L40" s="46" t="s">
        <v>4421</v>
      </c>
      <c r="M40" s="46"/>
      <c r="N40" t="s">
        <v>4424</v>
      </c>
      <c r="O40" s="1" t="s">
        <v>4543</v>
      </c>
      <c r="Q40" s="1" t="str">
        <f t="shared" si="4"/>
        <v>_08_3</v>
      </c>
      <c r="R40" s="1" t="s">
        <v>5162</v>
      </c>
      <c r="S40" s="1">
        <v>5</v>
      </c>
      <c r="T40" s="1">
        <v>70</v>
      </c>
      <c r="V40" s="19">
        <v>41844.987407407411</v>
      </c>
      <c r="Y40">
        <v>644534.42700000003</v>
      </c>
      <c r="Z40">
        <v>5766479.3109999998</v>
      </c>
      <c r="AA40">
        <v>80.174000000000007</v>
      </c>
      <c r="AB40" s="1" t="s">
        <v>3316</v>
      </c>
      <c r="AC40" s="21" t="s">
        <v>3262</v>
      </c>
      <c r="AD40" s="21" t="s">
        <v>3263</v>
      </c>
      <c r="AE40" s="21" t="s">
        <v>3258</v>
      </c>
      <c r="AF40" s="64" t="s">
        <v>5614</v>
      </c>
      <c r="AG40" s="64"/>
      <c r="AH40" s="21"/>
      <c r="AI40" s="21"/>
      <c r="AP40" s="21" t="s">
        <v>3261</v>
      </c>
      <c r="AQ40" s="21" t="s">
        <v>3269</v>
      </c>
      <c r="AR40" s="21" t="s">
        <v>3270</v>
      </c>
      <c r="AS40" s="21" t="s">
        <v>3264</v>
      </c>
    </row>
    <row r="41" spans="1:45" ht="106.2" x14ac:dyDescent="0.3">
      <c r="A41" s="1" t="s">
        <v>6732</v>
      </c>
      <c r="B41">
        <v>0.3</v>
      </c>
      <c r="C41" s="31">
        <v>8</v>
      </c>
      <c r="D41" s="1">
        <v>4</v>
      </c>
      <c r="E41" s="1" t="str">
        <f t="shared" si="7"/>
        <v>SWC 0.3m 8/4</v>
      </c>
      <c r="F41" s="1" t="str">
        <f t="shared" si="10"/>
        <v>Box08_Moist4</v>
      </c>
      <c r="G41" s="1" t="s">
        <v>5221</v>
      </c>
      <c r="H41" s="1" t="s">
        <v>5</v>
      </c>
      <c r="I41" s="1" t="str">
        <f t="shared" si="11"/>
        <v>Box08_Moist4 [%]</v>
      </c>
      <c r="J41" s="58" t="s">
        <v>5408</v>
      </c>
      <c r="K41" s="1" t="s">
        <v>5161</v>
      </c>
      <c r="L41" s="46" t="s">
        <v>4421</v>
      </c>
      <c r="M41" s="46"/>
      <c r="N41" t="s">
        <v>4424</v>
      </c>
      <c r="O41" s="1" t="s">
        <v>4543</v>
      </c>
      <c r="Q41" s="1" t="str">
        <f t="shared" si="4"/>
        <v>_08_4</v>
      </c>
      <c r="R41" s="1" t="s">
        <v>5162</v>
      </c>
      <c r="S41" s="1">
        <v>5</v>
      </c>
      <c r="T41" s="1">
        <v>70</v>
      </c>
      <c r="V41" s="19">
        <v>41844.987407407411</v>
      </c>
      <c r="Y41">
        <v>644534.42700000003</v>
      </c>
      <c r="Z41">
        <v>5766479.3109999998</v>
      </c>
      <c r="AA41">
        <v>80.174000000000007</v>
      </c>
      <c r="AB41" s="1" t="s">
        <v>3316</v>
      </c>
      <c r="AC41" s="21" t="s">
        <v>3262</v>
      </c>
      <c r="AD41" s="21" t="s">
        <v>3263</v>
      </c>
      <c r="AE41" s="21" t="s">
        <v>3258</v>
      </c>
      <c r="AF41" s="64" t="s">
        <v>5614</v>
      </c>
      <c r="AG41" s="64"/>
      <c r="AH41" s="21"/>
      <c r="AI41" s="21"/>
      <c r="AP41" s="21" t="s">
        <v>3261</v>
      </c>
      <c r="AQ41" s="21" t="s">
        <v>3269</v>
      </c>
      <c r="AR41" s="21" t="s">
        <v>3270</v>
      </c>
      <c r="AS41" s="21" t="s">
        <v>3264</v>
      </c>
    </row>
    <row r="42" spans="1:45" ht="106.2" x14ac:dyDescent="0.3">
      <c r="A42" s="1" t="s">
        <v>6733</v>
      </c>
      <c r="B42">
        <v>0.4</v>
      </c>
      <c r="C42" s="31">
        <v>8</v>
      </c>
      <c r="D42" s="1">
        <v>5</v>
      </c>
      <c r="E42" s="1" t="str">
        <f t="shared" si="7"/>
        <v>SWC 0.4m 8/5</v>
      </c>
      <c r="F42" s="1" t="str">
        <f t="shared" si="10"/>
        <v>Box08_Moist5</v>
      </c>
      <c r="G42" s="1" t="s">
        <v>5221</v>
      </c>
      <c r="H42" s="1" t="s">
        <v>5</v>
      </c>
      <c r="I42" s="1" t="str">
        <f t="shared" si="11"/>
        <v>Box08_Moist5 [%]</v>
      </c>
      <c r="J42" s="58" t="s">
        <v>5409</v>
      </c>
      <c r="K42" s="1" t="s">
        <v>5161</v>
      </c>
      <c r="L42" s="46" t="s">
        <v>4421</v>
      </c>
      <c r="M42" s="46"/>
      <c r="N42" t="s">
        <v>4424</v>
      </c>
      <c r="O42" s="1" t="s">
        <v>4543</v>
      </c>
      <c r="Q42" s="1" t="str">
        <f t="shared" si="4"/>
        <v>_08_5</v>
      </c>
      <c r="R42" s="1" t="s">
        <v>5162</v>
      </c>
      <c r="S42" s="1">
        <v>5</v>
      </c>
      <c r="T42" s="1">
        <v>70</v>
      </c>
      <c r="V42" s="19">
        <v>41844.987407407411</v>
      </c>
      <c r="Y42">
        <v>644534.42700000003</v>
      </c>
      <c r="Z42">
        <v>5766479.3109999998</v>
      </c>
      <c r="AA42">
        <v>80.174000000000007</v>
      </c>
      <c r="AB42" s="1" t="s">
        <v>3316</v>
      </c>
      <c r="AC42" s="21" t="s">
        <v>3262</v>
      </c>
      <c r="AD42" s="21" t="s">
        <v>3263</v>
      </c>
      <c r="AE42" s="21" t="s">
        <v>3258</v>
      </c>
      <c r="AF42" s="64" t="s">
        <v>5614</v>
      </c>
      <c r="AG42" s="64"/>
      <c r="AH42" s="21"/>
      <c r="AI42" s="21"/>
      <c r="AP42" s="21" t="s">
        <v>3261</v>
      </c>
      <c r="AQ42" s="21" t="s">
        <v>3269</v>
      </c>
      <c r="AR42" s="21" t="s">
        <v>3270</v>
      </c>
      <c r="AS42" s="21" t="s">
        <v>3264</v>
      </c>
    </row>
    <row r="43" spans="1:45" ht="106.2" x14ac:dyDescent="0.3">
      <c r="A43" s="1" t="s">
        <v>6734</v>
      </c>
      <c r="B43" s="30">
        <v>0.5</v>
      </c>
      <c r="C43" s="32">
        <v>8</v>
      </c>
      <c r="D43" s="1">
        <v>6</v>
      </c>
      <c r="E43" s="1" t="str">
        <f t="shared" si="7"/>
        <v>SWC 0.5m 8/6</v>
      </c>
      <c r="F43" s="1" t="str">
        <f t="shared" si="10"/>
        <v>Box08_Moist6</v>
      </c>
      <c r="G43" s="1" t="s">
        <v>5221</v>
      </c>
      <c r="H43" s="1" t="s">
        <v>5</v>
      </c>
      <c r="I43" s="1" t="str">
        <f t="shared" si="11"/>
        <v>Box08_Moist6 [%]</v>
      </c>
      <c r="J43" s="58" t="s">
        <v>5410</v>
      </c>
      <c r="K43" s="1" t="s">
        <v>5161</v>
      </c>
      <c r="L43" s="46" t="s">
        <v>4421</v>
      </c>
      <c r="M43" s="46"/>
      <c r="N43" t="s">
        <v>4424</v>
      </c>
      <c r="O43" s="1" t="s">
        <v>4543</v>
      </c>
      <c r="Q43" s="1" t="str">
        <f t="shared" si="4"/>
        <v>_08_6</v>
      </c>
      <c r="R43" s="1" t="s">
        <v>5162</v>
      </c>
      <c r="S43" s="1">
        <v>5</v>
      </c>
      <c r="T43" s="1">
        <v>70</v>
      </c>
      <c r="V43" s="19">
        <v>41844.987407407411</v>
      </c>
      <c r="Y43">
        <v>644534.42700000003</v>
      </c>
      <c r="Z43">
        <v>5766479.3109999998</v>
      </c>
      <c r="AA43">
        <v>80.174000000000007</v>
      </c>
      <c r="AB43" s="1" t="s">
        <v>3316</v>
      </c>
      <c r="AC43" s="21" t="s">
        <v>3262</v>
      </c>
      <c r="AD43" s="21" t="s">
        <v>3263</v>
      </c>
      <c r="AE43" s="21" t="s">
        <v>3258</v>
      </c>
      <c r="AF43" s="64" t="s">
        <v>5614</v>
      </c>
      <c r="AG43" s="64"/>
      <c r="AH43" s="21"/>
      <c r="AI43" s="21"/>
      <c r="AP43" s="21" t="s">
        <v>3261</v>
      </c>
      <c r="AQ43" s="21" t="s">
        <v>3269</v>
      </c>
      <c r="AR43" s="21" t="s">
        <v>3270</v>
      </c>
      <c r="AS43" s="21" t="s">
        <v>3264</v>
      </c>
    </row>
    <row r="44" spans="1:45" ht="106.2" x14ac:dyDescent="0.3">
      <c r="A44" s="1" t="s">
        <v>6735</v>
      </c>
      <c r="B44">
        <v>0.1</v>
      </c>
      <c r="C44" s="31">
        <v>9</v>
      </c>
      <c r="D44" s="1">
        <v>1</v>
      </c>
      <c r="E44" s="1" t="str">
        <f t="shared" si="7"/>
        <v>SWC 0.1m 9/1</v>
      </c>
      <c r="F44" s="1" t="str">
        <f t="shared" ref="F44:F49" si="12">CONCATENATE("Box0",C44,"_Moist",D44)</f>
        <v>Box09_Moist1</v>
      </c>
      <c r="G44" s="1" t="s">
        <v>5221</v>
      </c>
      <c r="H44" s="1" t="s">
        <v>5</v>
      </c>
      <c r="I44" s="1" t="str">
        <f t="shared" ref="I44:I49" si="13">CONCATENATE(F44," [",H44,"]")</f>
        <v>Box09_Moist1 [%]</v>
      </c>
      <c r="J44" s="58" t="s">
        <v>5411</v>
      </c>
      <c r="K44" s="1" t="s">
        <v>5169</v>
      </c>
      <c r="L44" s="46" t="s">
        <v>4421</v>
      </c>
      <c r="M44" s="46"/>
      <c r="N44" t="s">
        <v>4424</v>
      </c>
      <c r="O44" s="1" t="s">
        <v>4543</v>
      </c>
      <c r="Q44" s="1" t="str">
        <f t="shared" si="4"/>
        <v>_09_1</v>
      </c>
      <c r="R44" s="1" t="s">
        <v>5170</v>
      </c>
      <c r="S44" s="1">
        <v>5</v>
      </c>
      <c r="T44" s="1">
        <v>70</v>
      </c>
      <c r="U44" s="1">
        <v>9</v>
      </c>
      <c r="V44" s="19">
        <v>41849.336458333331</v>
      </c>
      <c r="Y44">
        <v>644458.48699999996</v>
      </c>
      <c r="Z44">
        <v>5766332.5109999999</v>
      </c>
      <c r="AA44">
        <v>79.748999999999995</v>
      </c>
      <c r="AB44" s="1" t="s">
        <v>3316</v>
      </c>
      <c r="AC44" s="21" t="s">
        <v>3262</v>
      </c>
      <c r="AD44" s="21" t="s">
        <v>3263</v>
      </c>
      <c r="AE44" s="21" t="s">
        <v>3258</v>
      </c>
      <c r="AF44" s="64" t="s">
        <v>5614</v>
      </c>
      <c r="AG44" s="64"/>
      <c r="AH44" s="21"/>
      <c r="AI44" s="21"/>
      <c r="AP44" s="21" t="s">
        <v>3261</v>
      </c>
      <c r="AQ44" s="21" t="s">
        <v>3269</v>
      </c>
      <c r="AR44" s="21" t="s">
        <v>3270</v>
      </c>
      <c r="AS44" s="21" t="s">
        <v>3264</v>
      </c>
    </row>
    <row r="45" spans="1:45" ht="106.2" x14ac:dyDescent="0.3">
      <c r="A45" s="1" t="s">
        <v>6736</v>
      </c>
      <c r="B45">
        <v>0.15</v>
      </c>
      <c r="C45" s="31">
        <v>9</v>
      </c>
      <c r="D45" s="1">
        <v>2</v>
      </c>
      <c r="E45" s="1" t="str">
        <f t="shared" si="7"/>
        <v>SWC 0.15m 9/2</v>
      </c>
      <c r="F45" s="1" t="str">
        <f t="shared" si="12"/>
        <v>Box09_Moist2</v>
      </c>
      <c r="G45" s="1" t="s">
        <v>5221</v>
      </c>
      <c r="H45" s="1" t="s">
        <v>5</v>
      </c>
      <c r="I45" s="1" t="str">
        <f t="shared" si="13"/>
        <v>Box09_Moist2 [%]</v>
      </c>
      <c r="J45" s="58" t="s">
        <v>5412</v>
      </c>
      <c r="K45" s="1" t="s">
        <v>5169</v>
      </c>
      <c r="L45" s="46" t="s">
        <v>4421</v>
      </c>
      <c r="M45" s="46"/>
      <c r="N45" t="s">
        <v>4424</v>
      </c>
      <c r="O45" s="1" t="s">
        <v>4543</v>
      </c>
      <c r="Q45" s="1" t="str">
        <f t="shared" si="4"/>
        <v>_09_2</v>
      </c>
      <c r="R45" s="1" t="s">
        <v>5170</v>
      </c>
      <c r="S45" s="1">
        <v>5</v>
      </c>
      <c r="T45" s="1">
        <v>70</v>
      </c>
      <c r="U45" s="1">
        <v>9</v>
      </c>
      <c r="V45" s="19">
        <v>41849.336458333331</v>
      </c>
      <c r="Y45">
        <v>644458.48699999996</v>
      </c>
      <c r="Z45">
        <v>5766332.5109999999</v>
      </c>
      <c r="AA45">
        <v>79.748999999999995</v>
      </c>
      <c r="AB45" s="1" t="s">
        <v>3316</v>
      </c>
      <c r="AC45" s="21" t="s">
        <v>3262</v>
      </c>
      <c r="AD45" s="21" t="s">
        <v>3263</v>
      </c>
      <c r="AE45" s="21" t="s">
        <v>3258</v>
      </c>
      <c r="AF45" s="64" t="s">
        <v>5614</v>
      </c>
      <c r="AG45" s="64"/>
      <c r="AH45" s="21"/>
      <c r="AI45" s="21"/>
      <c r="AP45" s="21" t="s">
        <v>3261</v>
      </c>
      <c r="AQ45" s="21" t="s">
        <v>3269</v>
      </c>
      <c r="AR45" s="21" t="s">
        <v>3270</v>
      </c>
      <c r="AS45" s="21" t="s">
        <v>3264</v>
      </c>
    </row>
    <row r="46" spans="1:45" ht="106.2" x14ac:dyDescent="0.3">
      <c r="A46" s="1" t="s">
        <v>6737</v>
      </c>
      <c r="B46">
        <v>0.2</v>
      </c>
      <c r="C46" s="31">
        <v>9</v>
      </c>
      <c r="D46" s="1">
        <v>3</v>
      </c>
      <c r="E46" s="1" t="str">
        <f t="shared" si="7"/>
        <v>SWC 0.2m 9/3</v>
      </c>
      <c r="F46" s="1" t="str">
        <f t="shared" si="12"/>
        <v>Box09_Moist3</v>
      </c>
      <c r="G46" s="1" t="s">
        <v>5221</v>
      </c>
      <c r="H46" s="1" t="s">
        <v>5</v>
      </c>
      <c r="I46" s="1" t="str">
        <f t="shared" si="13"/>
        <v>Box09_Moist3 [%]</v>
      </c>
      <c r="J46" s="58" t="s">
        <v>5413</v>
      </c>
      <c r="K46" s="1" t="s">
        <v>5169</v>
      </c>
      <c r="L46" s="46" t="s">
        <v>4421</v>
      </c>
      <c r="M46" s="46"/>
      <c r="N46" t="s">
        <v>4424</v>
      </c>
      <c r="O46" s="1" t="s">
        <v>4543</v>
      </c>
      <c r="Q46" s="1" t="str">
        <f t="shared" si="4"/>
        <v>_09_3</v>
      </c>
      <c r="R46" s="1" t="s">
        <v>5170</v>
      </c>
      <c r="S46" s="1">
        <v>5</v>
      </c>
      <c r="T46" s="1">
        <v>70</v>
      </c>
      <c r="U46" s="1">
        <v>9</v>
      </c>
      <c r="V46" s="19">
        <v>41849.336458333331</v>
      </c>
      <c r="Y46">
        <v>644458.48699999996</v>
      </c>
      <c r="Z46">
        <v>5766332.5109999999</v>
      </c>
      <c r="AA46">
        <v>79.748999999999995</v>
      </c>
      <c r="AB46" s="1" t="s">
        <v>3316</v>
      </c>
      <c r="AC46" s="21" t="s">
        <v>3262</v>
      </c>
      <c r="AD46" s="21" t="s">
        <v>3263</v>
      </c>
      <c r="AE46" s="21" t="s">
        <v>3258</v>
      </c>
      <c r="AF46" s="64" t="s">
        <v>5614</v>
      </c>
      <c r="AG46" s="64"/>
      <c r="AH46" s="21"/>
      <c r="AI46" s="21"/>
      <c r="AP46" s="21" t="s">
        <v>3261</v>
      </c>
      <c r="AQ46" s="21" t="s">
        <v>3269</v>
      </c>
      <c r="AR46" s="21" t="s">
        <v>3270</v>
      </c>
      <c r="AS46" s="21" t="s">
        <v>3264</v>
      </c>
    </row>
    <row r="47" spans="1:45" ht="106.2" x14ac:dyDescent="0.3">
      <c r="A47" s="1" t="s">
        <v>6738</v>
      </c>
      <c r="B47">
        <v>0.3</v>
      </c>
      <c r="C47" s="31">
        <v>9</v>
      </c>
      <c r="D47" s="1">
        <v>4</v>
      </c>
      <c r="E47" s="1" t="str">
        <f t="shared" si="7"/>
        <v>SWC 0.3m 9/4</v>
      </c>
      <c r="F47" s="1" t="str">
        <f t="shared" si="12"/>
        <v>Box09_Moist4</v>
      </c>
      <c r="G47" s="1" t="s">
        <v>5221</v>
      </c>
      <c r="H47" s="1" t="s">
        <v>5</v>
      </c>
      <c r="I47" s="1" t="str">
        <f t="shared" si="13"/>
        <v>Box09_Moist4 [%]</v>
      </c>
      <c r="J47" s="58" t="s">
        <v>5414</v>
      </c>
      <c r="K47" s="1" t="s">
        <v>5169</v>
      </c>
      <c r="L47" s="46" t="s">
        <v>4421</v>
      </c>
      <c r="M47" s="46"/>
      <c r="N47" t="s">
        <v>4424</v>
      </c>
      <c r="O47" s="1" t="s">
        <v>4543</v>
      </c>
      <c r="Q47" s="1" t="str">
        <f t="shared" si="4"/>
        <v>_09_4</v>
      </c>
      <c r="R47" s="1" t="s">
        <v>5170</v>
      </c>
      <c r="S47" s="1">
        <v>5</v>
      </c>
      <c r="T47" s="1">
        <v>70</v>
      </c>
      <c r="U47" s="1">
        <v>9</v>
      </c>
      <c r="V47" s="19">
        <v>41849.336458333331</v>
      </c>
      <c r="Y47">
        <v>644458.48699999996</v>
      </c>
      <c r="Z47">
        <v>5766332.5109999999</v>
      </c>
      <c r="AA47">
        <v>79.748999999999995</v>
      </c>
      <c r="AB47" s="1" t="s">
        <v>3316</v>
      </c>
      <c r="AC47" s="21" t="s">
        <v>3262</v>
      </c>
      <c r="AD47" s="21" t="s">
        <v>3263</v>
      </c>
      <c r="AE47" s="21" t="s">
        <v>3258</v>
      </c>
      <c r="AF47" s="64" t="s">
        <v>5614</v>
      </c>
      <c r="AG47" s="64"/>
      <c r="AH47" s="21"/>
      <c r="AI47" s="21"/>
      <c r="AP47" s="21" t="s">
        <v>3261</v>
      </c>
      <c r="AQ47" s="21" t="s">
        <v>3269</v>
      </c>
      <c r="AR47" s="21" t="s">
        <v>3270</v>
      </c>
      <c r="AS47" s="21" t="s">
        <v>3264</v>
      </c>
    </row>
    <row r="48" spans="1:45" ht="106.2" x14ac:dyDescent="0.3">
      <c r="A48" s="1" t="s">
        <v>6739</v>
      </c>
      <c r="B48">
        <v>0.4</v>
      </c>
      <c r="C48" s="31">
        <v>9</v>
      </c>
      <c r="D48" s="1">
        <v>5</v>
      </c>
      <c r="E48" s="1" t="str">
        <f t="shared" si="7"/>
        <v>SWC 0.4m 9/5</v>
      </c>
      <c r="F48" s="1" t="str">
        <f t="shared" si="12"/>
        <v>Box09_Moist5</v>
      </c>
      <c r="G48" s="1" t="s">
        <v>5221</v>
      </c>
      <c r="H48" s="1" t="s">
        <v>5</v>
      </c>
      <c r="I48" s="1" t="str">
        <f t="shared" si="13"/>
        <v>Box09_Moist5 [%]</v>
      </c>
      <c r="J48" s="58" t="s">
        <v>5415</v>
      </c>
      <c r="K48" s="1" t="s">
        <v>5169</v>
      </c>
      <c r="L48" s="46" t="s">
        <v>4421</v>
      </c>
      <c r="M48" s="46"/>
      <c r="N48" t="s">
        <v>4424</v>
      </c>
      <c r="O48" s="1" t="s">
        <v>4543</v>
      </c>
      <c r="Q48" s="1" t="str">
        <f t="shared" si="4"/>
        <v>_09_5</v>
      </c>
      <c r="R48" s="1" t="s">
        <v>5170</v>
      </c>
      <c r="S48" s="1">
        <v>5</v>
      </c>
      <c r="T48" s="1">
        <v>70</v>
      </c>
      <c r="U48" s="1">
        <v>9</v>
      </c>
      <c r="V48" s="19">
        <v>41849.336458333331</v>
      </c>
      <c r="Y48">
        <v>644458.48699999996</v>
      </c>
      <c r="Z48">
        <v>5766332.5109999999</v>
      </c>
      <c r="AA48">
        <v>79.748999999999995</v>
      </c>
      <c r="AB48" s="1" t="s">
        <v>3316</v>
      </c>
      <c r="AC48" s="21" t="s">
        <v>3262</v>
      </c>
      <c r="AD48" s="21" t="s">
        <v>3263</v>
      </c>
      <c r="AE48" s="21" t="s">
        <v>3258</v>
      </c>
      <c r="AF48" s="64" t="s">
        <v>5614</v>
      </c>
      <c r="AG48" s="64"/>
      <c r="AH48" s="21"/>
      <c r="AI48" s="21"/>
      <c r="AP48" s="21" t="s">
        <v>3261</v>
      </c>
      <c r="AQ48" s="21" t="s">
        <v>3269</v>
      </c>
      <c r="AR48" s="21" t="s">
        <v>3270</v>
      </c>
      <c r="AS48" s="21" t="s">
        <v>3264</v>
      </c>
    </row>
    <row r="49" spans="1:45" ht="106.2" x14ac:dyDescent="0.3">
      <c r="A49" s="1" t="s">
        <v>6740</v>
      </c>
      <c r="B49" s="30">
        <v>0.5</v>
      </c>
      <c r="C49" s="32">
        <v>9</v>
      </c>
      <c r="D49" s="1">
        <v>6</v>
      </c>
      <c r="E49" s="1" t="str">
        <f t="shared" si="7"/>
        <v>SWC 0.5m 9/6</v>
      </c>
      <c r="F49" s="1" t="str">
        <f t="shared" si="12"/>
        <v>Box09_Moist6</v>
      </c>
      <c r="G49" s="1" t="s">
        <v>5221</v>
      </c>
      <c r="H49" s="1" t="s">
        <v>5</v>
      </c>
      <c r="I49" s="1" t="str">
        <f t="shared" si="13"/>
        <v>Box09_Moist6 [%]</v>
      </c>
      <c r="J49" s="58" t="s">
        <v>5416</v>
      </c>
      <c r="K49" s="1" t="s">
        <v>5169</v>
      </c>
      <c r="L49" s="46" t="s">
        <v>4421</v>
      </c>
      <c r="M49" s="46"/>
      <c r="N49" t="s">
        <v>4424</v>
      </c>
      <c r="O49" s="1" t="s">
        <v>4543</v>
      </c>
      <c r="Q49" s="1" t="str">
        <f t="shared" si="4"/>
        <v>_09_6</v>
      </c>
      <c r="R49" s="1" t="s">
        <v>5170</v>
      </c>
      <c r="S49" s="1">
        <v>5</v>
      </c>
      <c r="T49" s="1">
        <v>70</v>
      </c>
      <c r="U49" s="1">
        <v>9</v>
      </c>
      <c r="V49" s="19">
        <v>41849.336458333331</v>
      </c>
      <c r="Y49">
        <v>644458.48699999996</v>
      </c>
      <c r="Z49">
        <v>5766332.5109999999</v>
      </c>
      <c r="AA49">
        <v>79.748999999999995</v>
      </c>
      <c r="AB49" s="1" t="s">
        <v>3316</v>
      </c>
      <c r="AC49" s="21" t="s">
        <v>3262</v>
      </c>
      <c r="AD49" s="21" t="s">
        <v>3263</v>
      </c>
      <c r="AE49" s="21" t="s">
        <v>3258</v>
      </c>
      <c r="AF49" s="64" t="s">
        <v>5614</v>
      </c>
      <c r="AG49" s="64"/>
      <c r="AH49" s="21"/>
      <c r="AI49" s="21"/>
      <c r="AP49" s="21" t="s">
        <v>3261</v>
      </c>
      <c r="AQ49" s="21" t="s">
        <v>3269</v>
      </c>
      <c r="AR49" s="21" t="s">
        <v>3270</v>
      </c>
      <c r="AS49" s="21" t="s">
        <v>3264</v>
      </c>
    </row>
    <row r="50" spans="1:45" ht="106.2" x14ac:dyDescent="0.3">
      <c r="A50" s="1" t="s">
        <v>538</v>
      </c>
      <c r="B50">
        <v>0.1</v>
      </c>
      <c r="C50">
        <v>10</v>
      </c>
      <c r="D50" s="1">
        <v>1</v>
      </c>
      <c r="E50" s="1" t="str">
        <f t="shared" si="7"/>
        <v>SWC 0.1m 10/1</v>
      </c>
      <c r="F50" s="1" t="str">
        <f>CONCATENATE("Box",C50,"_Moist",D50)</f>
        <v>Box10_Moist1</v>
      </c>
      <c r="G50" s="1" t="s">
        <v>5221</v>
      </c>
      <c r="H50" s="1" t="s">
        <v>5</v>
      </c>
      <c r="I50" s="1" t="str">
        <f t="shared" ref="I50:I55" si="14">CONCATENATE(F50," [",H50,"]")</f>
        <v>Box10_Moist1 [%]</v>
      </c>
      <c r="J50" s="58" t="s">
        <v>5417</v>
      </c>
      <c r="K50" s="1" t="s">
        <v>5171</v>
      </c>
      <c r="L50" s="46" t="s">
        <v>4421</v>
      </c>
      <c r="M50" s="46"/>
      <c r="N50" t="s">
        <v>4424</v>
      </c>
      <c r="O50" s="1" t="s">
        <v>4543</v>
      </c>
      <c r="Q50" s="1" t="str">
        <f>CONCATENATE("_",C50,"_",D50)</f>
        <v>_10_1</v>
      </c>
      <c r="R50" s="1" t="s">
        <v>5172</v>
      </c>
      <c r="S50" s="1">
        <v>5</v>
      </c>
      <c r="T50" s="1">
        <v>70</v>
      </c>
      <c r="U50" s="1">
        <v>10</v>
      </c>
      <c r="V50" s="19">
        <v>41849.522523148145</v>
      </c>
      <c r="Y50">
        <v>644442.37100000004</v>
      </c>
      <c r="Z50">
        <v>5766477.2759999996</v>
      </c>
      <c r="AA50">
        <v>80.341999999999999</v>
      </c>
      <c r="AB50" s="1" t="s">
        <v>3316</v>
      </c>
      <c r="AC50" s="21" t="s">
        <v>3262</v>
      </c>
      <c r="AD50" s="21" t="s">
        <v>3263</v>
      </c>
      <c r="AE50" s="21" t="s">
        <v>3258</v>
      </c>
      <c r="AF50" s="64" t="s">
        <v>5614</v>
      </c>
      <c r="AG50" s="64"/>
      <c r="AH50" s="21"/>
      <c r="AI50" s="21"/>
      <c r="AP50" s="21" t="s">
        <v>3261</v>
      </c>
      <c r="AQ50" s="21" t="s">
        <v>3269</v>
      </c>
      <c r="AR50" s="21" t="s">
        <v>3270</v>
      </c>
      <c r="AS50" s="21" t="s">
        <v>3264</v>
      </c>
    </row>
    <row r="51" spans="1:45" ht="106.2" x14ac:dyDescent="0.3">
      <c r="A51" s="1" t="s">
        <v>6741</v>
      </c>
      <c r="B51">
        <v>0.15</v>
      </c>
      <c r="C51">
        <v>10</v>
      </c>
      <c r="D51" s="1">
        <v>2</v>
      </c>
      <c r="E51" s="1" t="str">
        <f t="shared" si="7"/>
        <v>SWC 0.15m 10/2</v>
      </c>
      <c r="F51" s="1" t="str">
        <f t="shared" ref="F51:F55" si="15">CONCATENATE("Box",C51,"_Moist",D51)</f>
        <v>Box10_Moist2</v>
      </c>
      <c r="G51" s="1" t="s">
        <v>5221</v>
      </c>
      <c r="H51" s="1" t="s">
        <v>5</v>
      </c>
      <c r="I51" s="1" t="str">
        <f t="shared" si="14"/>
        <v>Box10_Moist2 [%]</v>
      </c>
      <c r="J51" s="58" t="s">
        <v>5418</v>
      </c>
      <c r="K51" s="1" t="s">
        <v>5171</v>
      </c>
      <c r="L51" s="46" t="s">
        <v>4421</v>
      </c>
      <c r="M51" s="46"/>
      <c r="N51" t="s">
        <v>4424</v>
      </c>
      <c r="O51" s="1" t="s">
        <v>4543</v>
      </c>
      <c r="Q51" s="1" t="str">
        <f t="shared" ref="Q51:Q112" si="16">CONCATENATE("_",C51,"_",D51)</f>
        <v>_10_2</v>
      </c>
      <c r="R51" s="1" t="s">
        <v>5172</v>
      </c>
      <c r="S51" s="1">
        <v>5</v>
      </c>
      <c r="T51" s="1">
        <v>70</v>
      </c>
      <c r="U51" s="1">
        <v>10</v>
      </c>
      <c r="V51" s="19">
        <v>41849.522523148145</v>
      </c>
      <c r="Y51">
        <v>644442.37100000004</v>
      </c>
      <c r="Z51">
        <v>5766477.2759999996</v>
      </c>
      <c r="AA51">
        <v>80.341999999999999</v>
      </c>
      <c r="AB51" s="1" t="s">
        <v>3316</v>
      </c>
      <c r="AC51" s="21" t="s">
        <v>3262</v>
      </c>
      <c r="AD51" s="21" t="s">
        <v>3263</v>
      </c>
      <c r="AE51" s="21" t="s">
        <v>3258</v>
      </c>
      <c r="AF51" s="64" t="s">
        <v>5614</v>
      </c>
      <c r="AG51" s="64"/>
      <c r="AH51" s="21"/>
      <c r="AI51" s="21"/>
      <c r="AP51" s="21" t="s">
        <v>3261</v>
      </c>
      <c r="AQ51" s="21" t="s">
        <v>3269</v>
      </c>
      <c r="AR51" s="21" t="s">
        <v>3270</v>
      </c>
      <c r="AS51" s="21" t="s">
        <v>3264</v>
      </c>
    </row>
    <row r="52" spans="1:45" ht="106.2" x14ac:dyDescent="0.3">
      <c r="A52" s="1" t="s">
        <v>6742</v>
      </c>
      <c r="B52">
        <v>0.2</v>
      </c>
      <c r="C52">
        <v>10</v>
      </c>
      <c r="D52" s="1">
        <v>3</v>
      </c>
      <c r="E52" s="1" t="str">
        <f t="shared" si="7"/>
        <v>SWC 0.2m 10/3</v>
      </c>
      <c r="F52" s="1" t="str">
        <f t="shared" si="15"/>
        <v>Box10_Moist3</v>
      </c>
      <c r="G52" s="1" t="s">
        <v>5221</v>
      </c>
      <c r="H52" s="1" t="s">
        <v>5</v>
      </c>
      <c r="I52" s="1" t="str">
        <f t="shared" si="14"/>
        <v>Box10_Moist3 [%]</v>
      </c>
      <c r="J52" s="58" t="s">
        <v>5419</v>
      </c>
      <c r="K52" s="1" t="s">
        <v>5171</v>
      </c>
      <c r="L52" s="46" t="s">
        <v>4421</v>
      </c>
      <c r="M52" s="46"/>
      <c r="N52" t="s">
        <v>4424</v>
      </c>
      <c r="O52" s="1" t="s">
        <v>4543</v>
      </c>
      <c r="Q52" s="1" t="str">
        <f t="shared" si="16"/>
        <v>_10_3</v>
      </c>
      <c r="R52" s="1" t="s">
        <v>5172</v>
      </c>
      <c r="S52" s="1">
        <v>5</v>
      </c>
      <c r="T52" s="1">
        <v>70</v>
      </c>
      <c r="U52" s="1">
        <v>10</v>
      </c>
      <c r="V52" s="19">
        <v>41849.522523148145</v>
      </c>
      <c r="Y52">
        <v>644442.37100000004</v>
      </c>
      <c r="Z52">
        <v>5766477.2759999996</v>
      </c>
      <c r="AA52">
        <v>80.341999999999999</v>
      </c>
      <c r="AB52" s="1" t="s">
        <v>3316</v>
      </c>
      <c r="AC52" s="21" t="s">
        <v>3262</v>
      </c>
      <c r="AD52" s="21" t="s">
        <v>3263</v>
      </c>
      <c r="AE52" s="21" t="s">
        <v>3258</v>
      </c>
      <c r="AF52" s="64" t="s">
        <v>5614</v>
      </c>
      <c r="AG52" s="64"/>
      <c r="AH52" s="21"/>
      <c r="AI52" s="21"/>
      <c r="AP52" s="21" t="s">
        <v>3261</v>
      </c>
      <c r="AQ52" s="21" t="s">
        <v>3269</v>
      </c>
      <c r="AR52" s="21" t="s">
        <v>3270</v>
      </c>
      <c r="AS52" s="21" t="s">
        <v>3264</v>
      </c>
    </row>
    <row r="53" spans="1:45" ht="106.2" x14ac:dyDescent="0.3">
      <c r="A53" s="1" t="s">
        <v>6743</v>
      </c>
      <c r="B53">
        <v>0.3</v>
      </c>
      <c r="C53">
        <v>10</v>
      </c>
      <c r="D53" s="1">
        <v>4</v>
      </c>
      <c r="E53" s="1" t="str">
        <f t="shared" si="7"/>
        <v>SWC 0.3m 10/4</v>
      </c>
      <c r="F53" s="1" t="str">
        <f t="shared" si="15"/>
        <v>Box10_Moist4</v>
      </c>
      <c r="G53" s="1" t="s">
        <v>5221</v>
      </c>
      <c r="H53" s="1" t="s">
        <v>5</v>
      </c>
      <c r="I53" s="1" t="str">
        <f t="shared" si="14"/>
        <v>Box10_Moist4 [%]</v>
      </c>
      <c r="J53" s="58" t="s">
        <v>5420</v>
      </c>
      <c r="K53" s="1" t="s">
        <v>5171</v>
      </c>
      <c r="L53" s="46" t="s">
        <v>4421</v>
      </c>
      <c r="M53" s="46"/>
      <c r="N53" t="s">
        <v>4424</v>
      </c>
      <c r="O53" s="1" t="s">
        <v>4543</v>
      </c>
      <c r="Q53" s="1" t="str">
        <f t="shared" si="16"/>
        <v>_10_4</v>
      </c>
      <c r="R53" s="1" t="s">
        <v>5172</v>
      </c>
      <c r="S53" s="1">
        <v>5</v>
      </c>
      <c r="T53" s="1">
        <v>70</v>
      </c>
      <c r="U53" s="1">
        <v>10</v>
      </c>
      <c r="V53" s="19">
        <v>41849.522523148145</v>
      </c>
      <c r="Y53">
        <v>644442.37100000004</v>
      </c>
      <c r="Z53">
        <v>5766477.2759999996</v>
      </c>
      <c r="AA53">
        <v>80.341999999999999</v>
      </c>
      <c r="AB53" s="1" t="s">
        <v>3316</v>
      </c>
      <c r="AC53" s="21" t="s">
        <v>3262</v>
      </c>
      <c r="AD53" s="21" t="s">
        <v>3263</v>
      </c>
      <c r="AE53" s="21" t="s">
        <v>3258</v>
      </c>
      <c r="AF53" s="64" t="s">
        <v>5614</v>
      </c>
      <c r="AG53" s="64"/>
      <c r="AH53" s="21"/>
      <c r="AI53" s="21"/>
      <c r="AP53" s="21" t="s">
        <v>3261</v>
      </c>
      <c r="AQ53" s="21" t="s">
        <v>3269</v>
      </c>
      <c r="AR53" s="21" t="s">
        <v>3270</v>
      </c>
      <c r="AS53" s="21" t="s">
        <v>3264</v>
      </c>
    </row>
    <row r="54" spans="1:45" ht="106.2" x14ac:dyDescent="0.3">
      <c r="A54" s="1" t="s">
        <v>6744</v>
      </c>
      <c r="B54">
        <v>0.4</v>
      </c>
      <c r="C54">
        <v>10</v>
      </c>
      <c r="D54" s="1">
        <v>5</v>
      </c>
      <c r="E54" s="1" t="str">
        <f t="shared" si="7"/>
        <v>SWC 0.4m 10/5</v>
      </c>
      <c r="F54" s="1" t="str">
        <f t="shared" si="15"/>
        <v>Box10_Moist5</v>
      </c>
      <c r="G54" s="1" t="s">
        <v>5221</v>
      </c>
      <c r="H54" s="1" t="s">
        <v>5</v>
      </c>
      <c r="I54" s="1" t="str">
        <f t="shared" si="14"/>
        <v>Box10_Moist5 [%]</v>
      </c>
      <c r="J54" s="58" t="s">
        <v>5421</v>
      </c>
      <c r="K54" s="1" t="s">
        <v>5171</v>
      </c>
      <c r="L54" s="46" t="s">
        <v>4421</v>
      </c>
      <c r="M54" s="46"/>
      <c r="N54" t="s">
        <v>4424</v>
      </c>
      <c r="O54" s="1" t="s">
        <v>4543</v>
      </c>
      <c r="Q54" s="1" t="str">
        <f t="shared" si="16"/>
        <v>_10_5</v>
      </c>
      <c r="R54" s="1" t="s">
        <v>5172</v>
      </c>
      <c r="S54" s="1">
        <v>5</v>
      </c>
      <c r="T54" s="1">
        <v>70</v>
      </c>
      <c r="U54" s="1">
        <v>10</v>
      </c>
      <c r="V54" s="19">
        <v>41849.522523148145</v>
      </c>
      <c r="Y54">
        <v>644442.37100000004</v>
      </c>
      <c r="Z54">
        <v>5766477.2759999996</v>
      </c>
      <c r="AA54">
        <v>80.341999999999999</v>
      </c>
      <c r="AB54" s="1" t="s">
        <v>3316</v>
      </c>
      <c r="AC54" s="21" t="s">
        <v>3262</v>
      </c>
      <c r="AD54" s="21" t="s">
        <v>3263</v>
      </c>
      <c r="AE54" s="21" t="s">
        <v>3258</v>
      </c>
      <c r="AF54" s="64" t="s">
        <v>5614</v>
      </c>
      <c r="AG54" s="64"/>
      <c r="AH54" s="21"/>
      <c r="AI54" s="21"/>
      <c r="AP54" s="21" t="s">
        <v>3261</v>
      </c>
      <c r="AQ54" s="21" t="s">
        <v>3269</v>
      </c>
      <c r="AR54" s="21" t="s">
        <v>3270</v>
      </c>
      <c r="AS54" s="21" t="s">
        <v>3264</v>
      </c>
    </row>
    <row r="55" spans="1:45" ht="106.2" x14ac:dyDescent="0.3">
      <c r="A55" s="1" t="s">
        <v>6745</v>
      </c>
      <c r="B55" s="30">
        <v>0.5</v>
      </c>
      <c r="C55" s="30">
        <v>10</v>
      </c>
      <c r="D55" s="1">
        <v>6</v>
      </c>
      <c r="E55" s="1" t="str">
        <f t="shared" si="7"/>
        <v>SWC 0.5m 10/6</v>
      </c>
      <c r="F55" s="1" t="str">
        <f t="shared" si="15"/>
        <v>Box10_Moist6</v>
      </c>
      <c r="G55" s="1" t="s">
        <v>5221</v>
      </c>
      <c r="H55" s="1" t="s">
        <v>5</v>
      </c>
      <c r="I55" s="1" t="str">
        <f t="shared" si="14"/>
        <v>Box10_Moist6 [%]</v>
      </c>
      <c r="J55" s="58" t="s">
        <v>5422</v>
      </c>
      <c r="K55" s="1" t="s">
        <v>5171</v>
      </c>
      <c r="L55" s="46" t="s">
        <v>4421</v>
      </c>
      <c r="M55" s="46"/>
      <c r="N55" t="s">
        <v>4424</v>
      </c>
      <c r="O55" s="1" t="s">
        <v>4543</v>
      </c>
      <c r="Q55" s="1" t="str">
        <f t="shared" si="16"/>
        <v>_10_6</v>
      </c>
      <c r="R55" s="1" t="s">
        <v>5172</v>
      </c>
      <c r="S55" s="1">
        <v>5</v>
      </c>
      <c r="T55" s="1">
        <v>70</v>
      </c>
      <c r="U55" s="1">
        <v>10</v>
      </c>
      <c r="V55" s="19">
        <v>41849.522523148145</v>
      </c>
      <c r="Y55">
        <v>644442.37100000004</v>
      </c>
      <c r="Z55">
        <v>5766477.2759999996</v>
      </c>
      <c r="AA55">
        <v>80.341999999999999</v>
      </c>
      <c r="AB55" s="1" t="s">
        <v>3316</v>
      </c>
      <c r="AC55" s="21" t="s">
        <v>3262</v>
      </c>
      <c r="AD55" s="21" t="s">
        <v>3263</v>
      </c>
      <c r="AE55" s="21" t="s">
        <v>3258</v>
      </c>
      <c r="AF55" s="64" t="s">
        <v>5614</v>
      </c>
      <c r="AG55" s="64"/>
      <c r="AH55" s="21"/>
      <c r="AI55" s="21"/>
      <c r="AP55" s="21" t="s">
        <v>3261</v>
      </c>
      <c r="AQ55" s="21" t="s">
        <v>3269</v>
      </c>
      <c r="AR55" s="21" t="s">
        <v>3270</v>
      </c>
      <c r="AS55" s="21" t="s">
        <v>3264</v>
      </c>
    </row>
    <row r="56" spans="1:45" ht="106.2" x14ac:dyDescent="0.3">
      <c r="A56" s="1" t="s">
        <v>552</v>
      </c>
      <c r="B56">
        <v>0.1</v>
      </c>
      <c r="C56" s="31">
        <v>11</v>
      </c>
      <c r="D56" s="1">
        <v>1</v>
      </c>
      <c r="E56" s="1" t="str">
        <f t="shared" si="7"/>
        <v>SWC 0.1m 11/1</v>
      </c>
      <c r="F56" s="1" t="str">
        <f t="shared" ref="F56:F61" si="17">CONCATENATE("Box",C56,"_Moist",D56)</f>
        <v>Box11_Moist1</v>
      </c>
      <c r="G56" s="1" t="s">
        <v>5221</v>
      </c>
      <c r="H56" s="1" t="s">
        <v>5</v>
      </c>
      <c r="I56" s="1" t="str">
        <f t="shared" ref="I56:I61" si="18">CONCATENATE(F56," [",H56,"]")</f>
        <v>Box11_Moist1 [%]</v>
      </c>
      <c r="J56" s="58" t="s">
        <v>5423</v>
      </c>
      <c r="K56" s="1" t="s">
        <v>5185</v>
      </c>
      <c r="L56" s="46" t="s">
        <v>4421</v>
      </c>
      <c r="M56" s="46"/>
      <c r="N56" t="s">
        <v>4424</v>
      </c>
      <c r="O56" s="1" t="s">
        <v>4543</v>
      </c>
      <c r="Q56" s="1" t="str">
        <f t="shared" si="16"/>
        <v>_11_1</v>
      </c>
      <c r="R56" s="1" t="s">
        <v>5186</v>
      </c>
      <c r="S56" s="1">
        <v>5</v>
      </c>
      <c r="T56" s="1">
        <v>70</v>
      </c>
      <c r="U56" s="1">
        <v>11</v>
      </c>
      <c r="V56" s="19">
        <v>41849.51866898148</v>
      </c>
      <c r="Y56">
        <v>644428.40099999995</v>
      </c>
      <c r="Z56">
        <v>5766399.4179999996</v>
      </c>
      <c r="AA56">
        <v>80.025999999999996</v>
      </c>
      <c r="AB56" s="1" t="s">
        <v>3316</v>
      </c>
      <c r="AC56" s="21" t="s">
        <v>3262</v>
      </c>
      <c r="AD56" s="21" t="s">
        <v>3263</v>
      </c>
      <c r="AE56" s="21" t="s">
        <v>3258</v>
      </c>
      <c r="AF56" s="64" t="s">
        <v>5614</v>
      </c>
      <c r="AG56" s="64"/>
      <c r="AH56" s="21"/>
      <c r="AI56" s="21"/>
      <c r="AP56" s="21" t="s">
        <v>3261</v>
      </c>
      <c r="AQ56" s="21" t="s">
        <v>3269</v>
      </c>
      <c r="AR56" s="21" t="s">
        <v>3270</v>
      </c>
      <c r="AS56" s="21" t="s">
        <v>3264</v>
      </c>
    </row>
    <row r="57" spans="1:45" ht="106.2" x14ac:dyDescent="0.3">
      <c r="A57" s="1" t="s">
        <v>6746</v>
      </c>
      <c r="B57">
        <v>0.15</v>
      </c>
      <c r="C57" s="31">
        <v>11</v>
      </c>
      <c r="D57" s="1">
        <v>2</v>
      </c>
      <c r="E57" s="1" t="str">
        <f t="shared" si="7"/>
        <v>SWC 0.15m 11/2</v>
      </c>
      <c r="F57" s="1" t="str">
        <f t="shared" si="17"/>
        <v>Box11_Moist2</v>
      </c>
      <c r="G57" s="1" t="s">
        <v>5221</v>
      </c>
      <c r="H57" s="1" t="s">
        <v>5</v>
      </c>
      <c r="I57" s="1" t="str">
        <f t="shared" si="18"/>
        <v>Box11_Moist2 [%]</v>
      </c>
      <c r="J57" s="58" t="s">
        <v>5424</v>
      </c>
      <c r="K57" s="1" t="s">
        <v>5185</v>
      </c>
      <c r="L57" s="46" t="s">
        <v>4421</v>
      </c>
      <c r="M57" s="46"/>
      <c r="N57" t="s">
        <v>4424</v>
      </c>
      <c r="O57" s="1" t="s">
        <v>4543</v>
      </c>
      <c r="Q57" s="1" t="str">
        <f t="shared" si="16"/>
        <v>_11_2</v>
      </c>
      <c r="R57" s="1" t="s">
        <v>5186</v>
      </c>
      <c r="S57" s="1">
        <v>5</v>
      </c>
      <c r="T57" s="1">
        <v>70</v>
      </c>
      <c r="U57" s="1">
        <v>11</v>
      </c>
      <c r="V57" s="19">
        <v>41849.51866898148</v>
      </c>
      <c r="Y57">
        <v>644428.40099999995</v>
      </c>
      <c r="Z57">
        <v>5766399.4179999996</v>
      </c>
      <c r="AA57">
        <v>80.025999999999996</v>
      </c>
      <c r="AB57" s="1" t="s">
        <v>3316</v>
      </c>
      <c r="AC57" s="21" t="s">
        <v>3262</v>
      </c>
      <c r="AD57" s="21" t="s">
        <v>3263</v>
      </c>
      <c r="AE57" s="21" t="s">
        <v>3258</v>
      </c>
      <c r="AF57" s="64" t="s">
        <v>5614</v>
      </c>
      <c r="AG57" s="64"/>
      <c r="AH57" s="21"/>
      <c r="AI57" s="21"/>
      <c r="AP57" s="21" t="s">
        <v>3261</v>
      </c>
      <c r="AQ57" s="21" t="s">
        <v>3269</v>
      </c>
      <c r="AR57" s="21" t="s">
        <v>3270</v>
      </c>
      <c r="AS57" s="21" t="s">
        <v>3264</v>
      </c>
    </row>
    <row r="58" spans="1:45" ht="106.2" x14ac:dyDescent="0.3">
      <c r="A58" s="1" t="s">
        <v>6747</v>
      </c>
      <c r="B58">
        <v>0.2</v>
      </c>
      <c r="C58" s="31">
        <v>11</v>
      </c>
      <c r="D58" s="1">
        <v>3</v>
      </c>
      <c r="E58" s="1" t="str">
        <f t="shared" si="7"/>
        <v>SWC 0.2m 11/3</v>
      </c>
      <c r="F58" s="1" t="str">
        <f t="shared" si="17"/>
        <v>Box11_Moist3</v>
      </c>
      <c r="G58" s="1" t="s">
        <v>5221</v>
      </c>
      <c r="H58" s="1" t="s">
        <v>5</v>
      </c>
      <c r="I58" s="1" t="str">
        <f t="shared" si="18"/>
        <v>Box11_Moist3 [%]</v>
      </c>
      <c r="J58" s="58" t="s">
        <v>5425</v>
      </c>
      <c r="K58" s="1" t="s">
        <v>5185</v>
      </c>
      <c r="L58" s="46" t="s">
        <v>4421</v>
      </c>
      <c r="M58" s="46"/>
      <c r="N58" t="s">
        <v>4424</v>
      </c>
      <c r="O58" s="1" t="s">
        <v>4543</v>
      </c>
      <c r="Q58" s="1" t="str">
        <f t="shared" si="16"/>
        <v>_11_3</v>
      </c>
      <c r="R58" s="1" t="s">
        <v>5186</v>
      </c>
      <c r="S58" s="1">
        <v>5</v>
      </c>
      <c r="T58" s="1">
        <v>70</v>
      </c>
      <c r="U58" s="1">
        <v>11</v>
      </c>
      <c r="V58" s="19">
        <v>41849.51866898148</v>
      </c>
      <c r="Y58">
        <v>644428.40099999995</v>
      </c>
      <c r="Z58">
        <v>5766399.4179999996</v>
      </c>
      <c r="AA58">
        <v>80.025999999999996</v>
      </c>
      <c r="AB58" s="1" t="s">
        <v>3316</v>
      </c>
      <c r="AC58" s="21" t="s">
        <v>3262</v>
      </c>
      <c r="AD58" s="21" t="s">
        <v>3263</v>
      </c>
      <c r="AE58" s="21" t="s">
        <v>3258</v>
      </c>
      <c r="AF58" s="64" t="s">
        <v>5614</v>
      </c>
      <c r="AG58" s="64"/>
      <c r="AH58" s="21"/>
      <c r="AI58" s="21"/>
      <c r="AP58" s="21" t="s">
        <v>3261</v>
      </c>
      <c r="AQ58" s="21" t="s">
        <v>3269</v>
      </c>
      <c r="AR58" s="21" t="s">
        <v>3270</v>
      </c>
      <c r="AS58" s="21" t="s">
        <v>3264</v>
      </c>
    </row>
    <row r="59" spans="1:45" ht="106.2" x14ac:dyDescent="0.3">
      <c r="A59" s="1" t="s">
        <v>563</v>
      </c>
      <c r="B59">
        <v>0.3</v>
      </c>
      <c r="C59" s="31">
        <v>11</v>
      </c>
      <c r="D59" s="1">
        <v>4</v>
      </c>
      <c r="E59" s="1" t="str">
        <f t="shared" si="7"/>
        <v>SWC 0.3m 11/4</v>
      </c>
      <c r="F59" s="1" t="str">
        <f t="shared" si="17"/>
        <v>Box11_Moist4</v>
      </c>
      <c r="G59" s="1" t="s">
        <v>5221</v>
      </c>
      <c r="H59" s="1" t="s">
        <v>5</v>
      </c>
      <c r="I59" s="1" t="str">
        <f t="shared" si="18"/>
        <v>Box11_Moist4 [%]</v>
      </c>
      <c r="J59" s="58" t="s">
        <v>5426</v>
      </c>
      <c r="K59" s="1" t="s">
        <v>5185</v>
      </c>
      <c r="L59" s="46" t="s">
        <v>4421</v>
      </c>
      <c r="M59" s="46"/>
      <c r="N59" t="s">
        <v>4424</v>
      </c>
      <c r="O59" s="1" t="s">
        <v>4543</v>
      </c>
      <c r="Q59" s="1" t="str">
        <f t="shared" si="16"/>
        <v>_11_4</v>
      </c>
      <c r="R59" s="1" t="s">
        <v>5186</v>
      </c>
      <c r="S59" s="1">
        <v>5</v>
      </c>
      <c r="T59" s="1">
        <v>70</v>
      </c>
      <c r="U59" s="1">
        <v>11</v>
      </c>
      <c r="V59" s="19">
        <v>41849.51866898148</v>
      </c>
      <c r="Y59">
        <v>644428.40099999995</v>
      </c>
      <c r="Z59">
        <v>5766399.4179999996</v>
      </c>
      <c r="AA59">
        <v>80.025999999999996</v>
      </c>
      <c r="AB59" s="1" t="s">
        <v>3316</v>
      </c>
      <c r="AC59" s="21" t="s">
        <v>3262</v>
      </c>
      <c r="AD59" s="21" t="s">
        <v>3263</v>
      </c>
      <c r="AE59" s="21" t="s">
        <v>3258</v>
      </c>
      <c r="AF59" s="64" t="s">
        <v>5614</v>
      </c>
      <c r="AG59" s="64"/>
      <c r="AH59" s="21"/>
      <c r="AI59" s="21"/>
      <c r="AP59" s="21" t="s">
        <v>3261</v>
      </c>
      <c r="AQ59" s="21" t="s">
        <v>3269</v>
      </c>
      <c r="AR59" s="21" t="s">
        <v>3270</v>
      </c>
      <c r="AS59" s="21" t="s">
        <v>3264</v>
      </c>
    </row>
    <row r="60" spans="1:45" ht="106.2" x14ac:dyDescent="0.3">
      <c r="A60" s="1" t="s">
        <v>6748</v>
      </c>
      <c r="B60">
        <v>0.4</v>
      </c>
      <c r="C60" s="31">
        <v>11</v>
      </c>
      <c r="D60" s="1">
        <v>5</v>
      </c>
      <c r="E60" s="1" t="str">
        <f t="shared" si="7"/>
        <v>SWC 0.4m 11/5</v>
      </c>
      <c r="F60" s="1" t="str">
        <f t="shared" si="17"/>
        <v>Box11_Moist5</v>
      </c>
      <c r="G60" s="1" t="s">
        <v>5221</v>
      </c>
      <c r="H60" s="1" t="s">
        <v>5</v>
      </c>
      <c r="I60" s="1" t="str">
        <f t="shared" si="18"/>
        <v>Box11_Moist5 [%]</v>
      </c>
      <c r="J60" s="58" t="s">
        <v>5427</v>
      </c>
      <c r="K60" s="1" t="s">
        <v>5185</v>
      </c>
      <c r="L60" s="46" t="s">
        <v>4421</v>
      </c>
      <c r="M60" s="46"/>
      <c r="N60" t="s">
        <v>4424</v>
      </c>
      <c r="O60" s="1" t="s">
        <v>4543</v>
      </c>
      <c r="Q60" s="1" t="str">
        <f t="shared" si="16"/>
        <v>_11_5</v>
      </c>
      <c r="R60" s="1" t="s">
        <v>5186</v>
      </c>
      <c r="S60" s="1">
        <v>5</v>
      </c>
      <c r="T60" s="1">
        <v>70</v>
      </c>
      <c r="U60" s="1">
        <v>11</v>
      </c>
      <c r="V60" s="19">
        <v>41849.51866898148</v>
      </c>
      <c r="Y60">
        <v>644428.40099999995</v>
      </c>
      <c r="Z60">
        <v>5766399.4179999996</v>
      </c>
      <c r="AA60">
        <v>80.025999999999996</v>
      </c>
      <c r="AB60" s="1" t="s">
        <v>3316</v>
      </c>
      <c r="AC60" s="21" t="s">
        <v>3262</v>
      </c>
      <c r="AD60" s="21" t="s">
        <v>3263</v>
      </c>
      <c r="AE60" s="21" t="s">
        <v>3258</v>
      </c>
      <c r="AF60" s="64" t="s">
        <v>5614</v>
      </c>
      <c r="AG60" s="64"/>
      <c r="AH60" s="21"/>
      <c r="AI60" s="21"/>
      <c r="AP60" s="21" t="s">
        <v>3261</v>
      </c>
      <c r="AQ60" s="21" t="s">
        <v>3269</v>
      </c>
      <c r="AR60" s="21" t="s">
        <v>3270</v>
      </c>
      <c r="AS60" s="21" t="s">
        <v>3264</v>
      </c>
    </row>
    <row r="61" spans="1:45" ht="106.2" x14ac:dyDescent="0.3">
      <c r="A61" s="1" t="s">
        <v>6749</v>
      </c>
      <c r="B61" s="30">
        <v>0.5</v>
      </c>
      <c r="C61" s="32">
        <v>11</v>
      </c>
      <c r="D61" s="1">
        <v>6</v>
      </c>
      <c r="E61" s="1" t="str">
        <f t="shared" si="7"/>
        <v>SWC 0.5m 11/6</v>
      </c>
      <c r="F61" s="1" t="str">
        <f t="shared" si="17"/>
        <v>Box11_Moist6</v>
      </c>
      <c r="G61" s="1" t="s">
        <v>5221</v>
      </c>
      <c r="H61" s="1" t="s">
        <v>5</v>
      </c>
      <c r="I61" s="1" t="str">
        <f t="shared" si="18"/>
        <v>Box11_Moist6 [%]</v>
      </c>
      <c r="J61" s="58" t="s">
        <v>5428</v>
      </c>
      <c r="K61" s="1" t="s">
        <v>5185</v>
      </c>
      <c r="L61" s="46" t="s">
        <v>4421</v>
      </c>
      <c r="M61" s="46"/>
      <c r="N61" t="s">
        <v>4424</v>
      </c>
      <c r="O61" s="1" t="s">
        <v>4543</v>
      </c>
      <c r="Q61" s="1" t="str">
        <f t="shared" si="16"/>
        <v>_11_6</v>
      </c>
      <c r="R61" s="1" t="s">
        <v>5186</v>
      </c>
      <c r="S61" s="1">
        <v>5</v>
      </c>
      <c r="T61" s="1">
        <v>70</v>
      </c>
      <c r="U61" s="1">
        <v>11</v>
      </c>
      <c r="V61" s="19">
        <v>41849.51866898148</v>
      </c>
      <c r="Y61">
        <v>644428.40099999995</v>
      </c>
      <c r="Z61">
        <v>5766399.4179999996</v>
      </c>
      <c r="AA61">
        <v>80.025999999999996</v>
      </c>
      <c r="AB61" s="1" t="s">
        <v>3316</v>
      </c>
      <c r="AC61" s="21" t="s">
        <v>3262</v>
      </c>
      <c r="AD61" s="21" t="s">
        <v>3263</v>
      </c>
      <c r="AE61" s="21" t="s">
        <v>3258</v>
      </c>
      <c r="AF61" s="64" t="s">
        <v>5614</v>
      </c>
      <c r="AG61" s="64"/>
      <c r="AH61" s="21"/>
      <c r="AI61" s="21"/>
      <c r="AP61" s="21" t="s">
        <v>3261</v>
      </c>
      <c r="AQ61" s="21" t="s">
        <v>3269</v>
      </c>
      <c r="AR61" s="21" t="s">
        <v>3270</v>
      </c>
      <c r="AS61" s="21" t="s">
        <v>3264</v>
      </c>
    </row>
    <row r="62" spans="1:45" ht="106.2" x14ac:dyDescent="0.3">
      <c r="A62" s="1" t="s">
        <v>6750</v>
      </c>
      <c r="B62">
        <v>0.1</v>
      </c>
      <c r="C62" s="33">
        <v>13</v>
      </c>
      <c r="D62" s="1">
        <v>1</v>
      </c>
      <c r="E62" s="1" t="str">
        <f>CONCATENATE("SWC ",$B62,"m ","12/",$D62)</f>
        <v>SWC 0.1m 12/1</v>
      </c>
      <c r="F62" s="1" t="str">
        <f t="shared" ref="F62:F67" si="19">CONCATENATE("Box",C62,"_Moist",D62)</f>
        <v>Box13_Moist1</v>
      </c>
      <c r="G62" s="1" t="s">
        <v>5221</v>
      </c>
      <c r="H62" s="1" t="s">
        <v>5</v>
      </c>
      <c r="I62" s="1" t="str">
        <f t="shared" ref="I62:I67" si="20">CONCATENATE(F62," [",H62,"]")</f>
        <v>Box13_Moist1 [%]</v>
      </c>
      <c r="J62" s="58" t="s">
        <v>5429</v>
      </c>
      <c r="K62" s="1" t="s">
        <v>5187</v>
      </c>
      <c r="L62" s="46" t="s">
        <v>4421</v>
      </c>
      <c r="M62" s="46"/>
      <c r="N62" t="s">
        <v>4424</v>
      </c>
      <c r="O62" s="1" t="s">
        <v>4543</v>
      </c>
      <c r="Q62" s="1" t="str">
        <f>CONCATENATE("_","12","_",D62)</f>
        <v>_12_1</v>
      </c>
      <c r="R62" s="1" t="s">
        <v>5188</v>
      </c>
      <c r="S62" s="1">
        <v>5</v>
      </c>
      <c r="T62" s="1">
        <v>70</v>
      </c>
      <c r="V62" s="19">
        <v>41849.313668981478</v>
      </c>
      <c r="X62" t="s">
        <v>3078</v>
      </c>
      <c r="Y62">
        <v>644514.00300000003</v>
      </c>
      <c r="Z62">
        <v>5766444.8930000002</v>
      </c>
      <c r="AA62">
        <v>80.241</v>
      </c>
      <c r="AB62" s="1" t="s">
        <v>3316</v>
      </c>
      <c r="AC62" s="21" t="s">
        <v>3262</v>
      </c>
      <c r="AD62" s="21" t="s">
        <v>3263</v>
      </c>
      <c r="AE62" s="21" t="s">
        <v>3258</v>
      </c>
      <c r="AF62" s="64" t="s">
        <v>5614</v>
      </c>
      <c r="AG62" s="64"/>
      <c r="AH62" s="21"/>
      <c r="AI62" s="21"/>
      <c r="AP62" s="21" t="s">
        <v>3261</v>
      </c>
      <c r="AQ62" s="21" t="s">
        <v>3269</v>
      </c>
      <c r="AR62" s="21" t="s">
        <v>3270</v>
      </c>
      <c r="AS62" s="21" t="s">
        <v>3264</v>
      </c>
    </row>
    <row r="63" spans="1:45" ht="106.2" x14ac:dyDescent="0.3">
      <c r="A63" s="1" t="s">
        <v>6751</v>
      </c>
      <c r="B63">
        <v>0.2</v>
      </c>
      <c r="C63" s="33">
        <v>13</v>
      </c>
      <c r="D63" s="1">
        <v>2</v>
      </c>
      <c r="E63" s="1" t="str">
        <f>CONCATENATE("SWC ",$B63,"m ","12/",$D63)</f>
        <v>SWC 0.2m 12/2</v>
      </c>
      <c r="F63" s="1" t="str">
        <f t="shared" si="19"/>
        <v>Box13_Moist2</v>
      </c>
      <c r="G63" s="1" t="s">
        <v>5221</v>
      </c>
      <c r="H63" s="1" t="s">
        <v>5</v>
      </c>
      <c r="I63" s="1" t="str">
        <f t="shared" si="20"/>
        <v>Box13_Moist2 [%]</v>
      </c>
      <c r="J63" s="58" t="s">
        <v>5430</v>
      </c>
      <c r="K63" s="1" t="s">
        <v>5187</v>
      </c>
      <c r="L63" s="46" t="s">
        <v>4421</v>
      </c>
      <c r="M63" s="46"/>
      <c r="N63" t="s">
        <v>4424</v>
      </c>
      <c r="O63" s="1" t="s">
        <v>4543</v>
      </c>
      <c r="Q63" s="1" t="str">
        <f t="shared" ref="Q63:Q64" si="21">CONCATENATE("_","12","_",D63)</f>
        <v>_12_2</v>
      </c>
      <c r="R63" s="1" t="s">
        <v>5188</v>
      </c>
      <c r="S63" s="1">
        <v>5</v>
      </c>
      <c r="T63" s="1">
        <v>70</v>
      </c>
      <c r="V63" s="19">
        <v>41849.313668981478</v>
      </c>
      <c r="Y63">
        <v>644514.00300000003</v>
      </c>
      <c r="Z63">
        <v>5766444.8930000002</v>
      </c>
      <c r="AA63">
        <v>80.241</v>
      </c>
      <c r="AB63" s="1" t="s">
        <v>3316</v>
      </c>
      <c r="AC63" s="21" t="s">
        <v>3262</v>
      </c>
      <c r="AD63" s="21" t="s">
        <v>3263</v>
      </c>
      <c r="AE63" s="21" t="s">
        <v>3258</v>
      </c>
      <c r="AF63" s="64" t="s">
        <v>5614</v>
      </c>
      <c r="AG63" s="64"/>
      <c r="AH63" s="21"/>
      <c r="AI63" s="21"/>
      <c r="AP63" s="21" t="s">
        <v>3261</v>
      </c>
      <c r="AQ63" s="21" t="s">
        <v>3269</v>
      </c>
      <c r="AR63" s="21" t="s">
        <v>3270</v>
      </c>
      <c r="AS63" s="21" t="s">
        <v>3264</v>
      </c>
    </row>
    <row r="64" spans="1:45" ht="106.2" x14ac:dyDescent="0.3">
      <c r="A64" s="1" t="s">
        <v>6752</v>
      </c>
      <c r="B64">
        <v>0.4</v>
      </c>
      <c r="C64" s="33">
        <v>13</v>
      </c>
      <c r="D64" s="1">
        <v>3</v>
      </c>
      <c r="E64" s="1" t="str">
        <f>CONCATENATE("SWC ",$B64,"m ","12/",$D64)</f>
        <v>SWC 0.4m 12/3</v>
      </c>
      <c r="F64" s="1" t="str">
        <f t="shared" si="19"/>
        <v>Box13_Moist3</v>
      </c>
      <c r="G64" s="1" t="s">
        <v>5221</v>
      </c>
      <c r="H64" s="1" t="s">
        <v>5</v>
      </c>
      <c r="I64" s="1" t="str">
        <f t="shared" si="20"/>
        <v>Box13_Moist3 [%]</v>
      </c>
      <c r="J64" s="58" t="s">
        <v>5431</v>
      </c>
      <c r="K64" s="1" t="s">
        <v>5187</v>
      </c>
      <c r="L64" s="46" t="s">
        <v>4421</v>
      </c>
      <c r="M64" s="46"/>
      <c r="N64" t="s">
        <v>4424</v>
      </c>
      <c r="O64" s="1" t="s">
        <v>4543</v>
      </c>
      <c r="Q64" s="1" t="str">
        <f t="shared" si="21"/>
        <v>_12_3</v>
      </c>
      <c r="R64" s="1" t="s">
        <v>5188</v>
      </c>
      <c r="S64" s="1">
        <v>5</v>
      </c>
      <c r="T64" s="1">
        <v>70</v>
      </c>
      <c r="V64" s="19">
        <v>41849.313668981478</v>
      </c>
      <c r="Y64">
        <v>644514.00300000003</v>
      </c>
      <c r="Z64">
        <v>5766444.8930000002</v>
      </c>
      <c r="AA64">
        <v>80.241</v>
      </c>
      <c r="AB64" s="1" t="s">
        <v>3316</v>
      </c>
      <c r="AC64" s="21" t="s">
        <v>3262</v>
      </c>
      <c r="AD64" s="21" t="s">
        <v>3263</v>
      </c>
      <c r="AE64" s="21" t="s">
        <v>3258</v>
      </c>
      <c r="AF64" s="64" t="s">
        <v>5614</v>
      </c>
      <c r="AG64" s="64"/>
      <c r="AH64" s="21"/>
      <c r="AI64" s="21"/>
      <c r="AP64" s="21" t="s">
        <v>3261</v>
      </c>
      <c r="AQ64" s="21" t="s">
        <v>3269</v>
      </c>
      <c r="AR64" s="21" t="s">
        <v>3270</v>
      </c>
      <c r="AS64" s="21" t="s">
        <v>3264</v>
      </c>
    </row>
    <row r="65" spans="1:45" ht="106.2" x14ac:dyDescent="0.3">
      <c r="A65" s="1" t="s">
        <v>6753</v>
      </c>
      <c r="B65">
        <v>0.1</v>
      </c>
      <c r="C65" s="33">
        <v>13</v>
      </c>
      <c r="D65" s="1">
        <v>4</v>
      </c>
      <c r="E65" s="1" t="str">
        <f t="shared" ref="E65:E76" si="22">CONCATENATE("SWC ",$B65,"m ",$C65,"/",$D65)</f>
        <v>SWC 0.1m 13/4</v>
      </c>
      <c r="F65" s="1" t="str">
        <f t="shared" si="19"/>
        <v>Box13_Moist4</v>
      </c>
      <c r="G65" s="1" t="s">
        <v>5221</v>
      </c>
      <c r="H65" s="1" t="s">
        <v>5</v>
      </c>
      <c r="I65" s="1" t="str">
        <f t="shared" si="20"/>
        <v>Box13_Moist4 [%]</v>
      </c>
      <c r="J65" s="58" t="s">
        <v>5432</v>
      </c>
      <c r="K65" s="1" t="s">
        <v>5187</v>
      </c>
      <c r="L65" s="46" t="s">
        <v>4421</v>
      </c>
      <c r="M65" s="46"/>
      <c r="N65" t="s">
        <v>4424</v>
      </c>
      <c r="O65" s="1" t="s">
        <v>4543</v>
      </c>
      <c r="Q65" s="1" t="str">
        <f t="shared" si="16"/>
        <v>_13_4</v>
      </c>
      <c r="R65" s="1" t="s">
        <v>5189</v>
      </c>
      <c r="S65" s="1">
        <v>5</v>
      </c>
      <c r="T65" s="1">
        <v>70</v>
      </c>
      <c r="U65" s="1">
        <v>13</v>
      </c>
      <c r="V65" s="19">
        <v>41849.313668981478</v>
      </c>
      <c r="Y65">
        <v>644509.652</v>
      </c>
      <c r="Z65">
        <v>5766436.0080000004</v>
      </c>
      <c r="AA65">
        <v>80.149000000000001</v>
      </c>
      <c r="AB65" s="1" t="s">
        <v>3316</v>
      </c>
      <c r="AC65" s="21" t="s">
        <v>3262</v>
      </c>
      <c r="AD65" s="21" t="s">
        <v>3263</v>
      </c>
      <c r="AE65" s="21" t="s">
        <v>3258</v>
      </c>
      <c r="AF65" s="64" t="s">
        <v>5614</v>
      </c>
      <c r="AG65" s="64"/>
      <c r="AH65" s="21"/>
      <c r="AI65" s="21"/>
      <c r="AP65" s="21" t="s">
        <v>3261</v>
      </c>
      <c r="AQ65" s="21" t="s">
        <v>3269</v>
      </c>
      <c r="AR65" s="21" t="s">
        <v>3270</v>
      </c>
      <c r="AS65" s="21" t="s">
        <v>3264</v>
      </c>
    </row>
    <row r="66" spans="1:45" ht="106.2" x14ac:dyDescent="0.3">
      <c r="A66" s="1" t="s">
        <v>6754</v>
      </c>
      <c r="B66">
        <v>0.2</v>
      </c>
      <c r="C66" s="33">
        <v>13</v>
      </c>
      <c r="D66" s="1">
        <v>5</v>
      </c>
      <c r="E66" s="1" t="str">
        <f t="shared" si="22"/>
        <v>SWC 0.2m 13/5</v>
      </c>
      <c r="F66" s="1" t="str">
        <f t="shared" si="19"/>
        <v>Box13_Moist5</v>
      </c>
      <c r="G66" s="1" t="s">
        <v>5221</v>
      </c>
      <c r="H66" s="1" t="s">
        <v>5</v>
      </c>
      <c r="I66" s="1" t="str">
        <f t="shared" si="20"/>
        <v>Box13_Moist5 [%]</v>
      </c>
      <c r="J66" s="58" t="s">
        <v>5433</v>
      </c>
      <c r="K66" s="1" t="s">
        <v>5187</v>
      </c>
      <c r="L66" s="46" t="s">
        <v>4421</v>
      </c>
      <c r="M66" s="46"/>
      <c r="N66" t="s">
        <v>4424</v>
      </c>
      <c r="O66" s="1" t="s">
        <v>4543</v>
      </c>
      <c r="Q66" s="1" t="str">
        <f t="shared" si="16"/>
        <v>_13_5</v>
      </c>
      <c r="R66" s="1" t="s">
        <v>5189</v>
      </c>
      <c r="S66" s="1">
        <v>5</v>
      </c>
      <c r="T66" s="1">
        <v>70</v>
      </c>
      <c r="U66" s="1">
        <v>13</v>
      </c>
      <c r="V66" s="19">
        <v>41849.313668981478</v>
      </c>
      <c r="Y66">
        <v>644509.652</v>
      </c>
      <c r="Z66">
        <v>5766436.0080000004</v>
      </c>
      <c r="AA66">
        <v>80.149000000000001</v>
      </c>
      <c r="AB66" s="1" t="s">
        <v>3316</v>
      </c>
      <c r="AC66" s="21" t="s">
        <v>3262</v>
      </c>
      <c r="AD66" s="21" t="s">
        <v>3263</v>
      </c>
      <c r="AE66" s="21" t="s">
        <v>3258</v>
      </c>
      <c r="AF66" s="64" t="s">
        <v>5614</v>
      </c>
      <c r="AG66" s="64"/>
      <c r="AH66" s="21"/>
      <c r="AI66" s="21"/>
      <c r="AP66" s="21" t="s">
        <v>3261</v>
      </c>
      <c r="AQ66" s="21" t="s">
        <v>3269</v>
      </c>
      <c r="AR66" s="21" t="s">
        <v>3270</v>
      </c>
      <c r="AS66" s="21" t="s">
        <v>3264</v>
      </c>
    </row>
    <row r="67" spans="1:45" ht="106.2" x14ac:dyDescent="0.3">
      <c r="A67" s="1" t="s">
        <v>6755</v>
      </c>
      <c r="B67" s="30">
        <v>0.4</v>
      </c>
      <c r="C67" s="33">
        <v>13</v>
      </c>
      <c r="D67" s="1">
        <v>6</v>
      </c>
      <c r="E67" s="1" t="str">
        <f t="shared" si="22"/>
        <v>SWC 0.4m 13/6</v>
      </c>
      <c r="F67" s="1" t="str">
        <f t="shared" si="19"/>
        <v>Box13_Moist6</v>
      </c>
      <c r="G67" s="1" t="s">
        <v>5221</v>
      </c>
      <c r="H67" s="1" t="s">
        <v>5</v>
      </c>
      <c r="I67" s="1" t="str">
        <f t="shared" si="20"/>
        <v>Box13_Moist6 [%]</v>
      </c>
      <c r="J67" s="58" t="s">
        <v>5434</v>
      </c>
      <c r="K67" s="1" t="s">
        <v>5187</v>
      </c>
      <c r="L67" s="46" t="s">
        <v>4421</v>
      </c>
      <c r="M67" s="46"/>
      <c r="N67" t="s">
        <v>4424</v>
      </c>
      <c r="O67" s="1" t="s">
        <v>4543</v>
      </c>
      <c r="Q67" s="1" t="str">
        <f t="shared" si="16"/>
        <v>_13_6</v>
      </c>
      <c r="R67" s="1" t="s">
        <v>5189</v>
      </c>
      <c r="S67" s="1">
        <v>5</v>
      </c>
      <c r="T67" s="1">
        <v>70</v>
      </c>
      <c r="U67" s="1">
        <v>13</v>
      </c>
      <c r="V67" s="19">
        <v>41849.313668981478</v>
      </c>
      <c r="Y67">
        <v>644509.652</v>
      </c>
      <c r="Z67">
        <v>5766436.0080000004</v>
      </c>
      <c r="AA67">
        <v>80.149000000000001</v>
      </c>
      <c r="AB67" s="1" t="s">
        <v>3316</v>
      </c>
      <c r="AC67" s="21" t="s">
        <v>3262</v>
      </c>
      <c r="AD67" s="21" t="s">
        <v>3263</v>
      </c>
      <c r="AE67" s="21" t="s">
        <v>3258</v>
      </c>
      <c r="AF67" s="64" t="s">
        <v>5614</v>
      </c>
      <c r="AG67" s="64"/>
      <c r="AH67" s="21"/>
      <c r="AI67" s="21"/>
      <c r="AP67" s="21" t="s">
        <v>3261</v>
      </c>
      <c r="AQ67" s="21" t="s">
        <v>3269</v>
      </c>
      <c r="AR67" s="21" t="s">
        <v>3270</v>
      </c>
      <c r="AS67" s="21" t="s">
        <v>3264</v>
      </c>
    </row>
    <row r="68" spans="1:45" ht="106.2" x14ac:dyDescent="0.3">
      <c r="A68" s="1" t="s">
        <v>6756</v>
      </c>
      <c r="B68" s="33">
        <v>0.1</v>
      </c>
      <c r="C68" s="33">
        <v>14</v>
      </c>
      <c r="D68" s="1">
        <v>1</v>
      </c>
      <c r="E68" s="1" t="str">
        <f t="shared" si="22"/>
        <v>SWC 0.1m 14/1</v>
      </c>
      <c r="F68" s="1" t="str">
        <f t="shared" ref="F68:F73" si="23">CONCATENATE("Box",C68,"_Moist",D68)</f>
        <v>Box14_Moist1</v>
      </c>
      <c r="G68" s="1" t="s">
        <v>5221</v>
      </c>
      <c r="H68" s="1" t="s">
        <v>5</v>
      </c>
      <c r="I68" s="1" t="str">
        <f t="shared" ref="I68:I73" si="24">CONCATENATE(F68," [",H68,"]")</f>
        <v>Box14_Moist1 [%]</v>
      </c>
      <c r="J68" s="58" t="s">
        <v>5435</v>
      </c>
      <c r="K68" s="1" t="s">
        <v>5193</v>
      </c>
      <c r="L68" s="46" t="s">
        <v>4421</v>
      </c>
      <c r="M68" s="46"/>
      <c r="N68" t="s">
        <v>4424</v>
      </c>
      <c r="O68" s="1" t="s">
        <v>4543</v>
      </c>
      <c r="Q68" s="1" t="str">
        <f t="shared" si="16"/>
        <v>_14_1</v>
      </c>
      <c r="R68" s="1" t="s">
        <v>5194</v>
      </c>
      <c r="S68" s="1">
        <v>5</v>
      </c>
      <c r="T68" s="1">
        <v>70</v>
      </c>
      <c r="U68" s="1">
        <v>14</v>
      </c>
      <c r="V68" s="19">
        <v>42055.552766203706</v>
      </c>
      <c r="Y68">
        <v>644255.90800000005</v>
      </c>
      <c r="Z68">
        <v>5766475.0190000003</v>
      </c>
      <c r="AA68">
        <v>80.088999999999999</v>
      </c>
      <c r="AB68" s="1" t="s">
        <v>3316</v>
      </c>
      <c r="AC68" s="21" t="s">
        <v>3262</v>
      </c>
      <c r="AD68" s="21" t="s">
        <v>3263</v>
      </c>
      <c r="AE68" s="21" t="s">
        <v>3258</v>
      </c>
      <c r="AF68" s="64" t="s">
        <v>5614</v>
      </c>
      <c r="AG68" s="64"/>
      <c r="AH68" s="21"/>
      <c r="AI68" s="21"/>
      <c r="AP68" s="21" t="s">
        <v>3261</v>
      </c>
      <c r="AQ68" s="21" t="s">
        <v>3269</v>
      </c>
      <c r="AR68" s="21" t="s">
        <v>3270</v>
      </c>
      <c r="AS68" s="21" t="s">
        <v>3264</v>
      </c>
    </row>
    <row r="69" spans="1:45" ht="106.2" x14ac:dyDescent="0.3">
      <c r="A69" s="1" t="s">
        <v>6757</v>
      </c>
      <c r="B69" s="33">
        <v>0.15</v>
      </c>
      <c r="C69" s="33">
        <v>14</v>
      </c>
      <c r="D69" s="1">
        <v>2</v>
      </c>
      <c r="E69" s="1" t="str">
        <f t="shared" si="22"/>
        <v>SWC 0.15m 14/2</v>
      </c>
      <c r="F69" s="1" t="str">
        <f t="shared" si="23"/>
        <v>Box14_Moist2</v>
      </c>
      <c r="G69" s="1" t="s">
        <v>5221</v>
      </c>
      <c r="H69" s="1" t="s">
        <v>5</v>
      </c>
      <c r="I69" s="1" t="str">
        <f t="shared" si="24"/>
        <v>Box14_Moist2 [%]</v>
      </c>
      <c r="J69" s="58" t="s">
        <v>5436</v>
      </c>
      <c r="K69" s="1" t="s">
        <v>5193</v>
      </c>
      <c r="L69" s="46" t="s">
        <v>4421</v>
      </c>
      <c r="M69" s="46"/>
      <c r="N69" t="s">
        <v>4424</v>
      </c>
      <c r="O69" s="1" t="s">
        <v>4543</v>
      </c>
      <c r="Q69" s="1" t="str">
        <f t="shared" si="16"/>
        <v>_14_2</v>
      </c>
      <c r="R69" s="1" t="s">
        <v>5194</v>
      </c>
      <c r="S69" s="1">
        <v>5</v>
      </c>
      <c r="T69" s="1">
        <v>70</v>
      </c>
      <c r="U69" s="1">
        <v>14</v>
      </c>
      <c r="V69" s="19">
        <v>42055.552766203706</v>
      </c>
      <c r="Y69">
        <v>644255.90800000005</v>
      </c>
      <c r="Z69">
        <v>5766475.0190000003</v>
      </c>
      <c r="AA69">
        <v>80.088999999999999</v>
      </c>
      <c r="AB69" s="1" t="s">
        <v>3316</v>
      </c>
      <c r="AC69" s="21" t="s">
        <v>3262</v>
      </c>
      <c r="AD69" s="21" t="s">
        <v>3263</v>
      </c>
      <c r="AE69" s="21" t="s">
        <v>3258</v>
      </c>
      <c r="AF69" s="64" t="s">
        <v>5614</v>
      </c>
      <c r="AG69" s="64"/>
      <c r="AH69" s="21"/>
      <c r="AI69" s="21"/>
      <c r="AP69" s="21" t="s">
        <v>3261</v>
      </c>
      <c r="AQ69" s="21" t="s">
        <v>3269</v>
      </c>
      <c r="AR69" s="21" t="s">
        <v>3270</v>
      </c>
      <c r="AS69" s="21" t="s">
        <v>3264</v>
      </c>
    </row>
    <row r="70" spans="1:45" ht="106.2" x14ac:dyDescent="0.3">
      <c r="A70" s="1" t="s">
        <v>6758</v>
      </c>
      <c r="B70" s="33">
        <v>0.3</v>
      </c>
      <c r="C70" s="33">
        <v>14</v>
      </c>
      <c r="D70" s="1">
        <v>3</v>
      </c>
      <c r="E70" s="1" t="str">
        <f t="shared" si="22"/>
        <v>SWC 0.3m 14/3</v>
      </c>
      <c r="F70" s="1" t="str">
        <f t="shared" si="23"/>
        <v>Box14_Moist3</v>
      </c>
      <c r="G70" s="1" t="s">
        <v>5221</v>
      </c>
      <c r="H70" s="1" t="s">
        <v>5</v>
      </c>
      <c r="I70" s="1" t="str">
        <f t="shared" si="24"/>
        <v>Box14_Moist3 [%]</v>
      </c>
      <c r="J70" s="58" t="s">
        <v>5437</v>
      </c>
      <c r="K70" s="1" t="s">
        <v>5193</v>
      </c>
      <c r="L70" s="46" t="s">
        <v>4421</v>
      </c>
      <c r="M70" s="46"/>
      <c r="N70" t="s">
        <v>4424</v>
      </c>
      <c r="O70" s="1" t="s">
        <v>4543</v>
      </c>
      <c r="Q70" s="1" t="str">
        <f t="shared" si="16"/>
        <v>_14_3</v>
      </c>
      <c r="R70" s="1" t="s">
        <v>5194</v>
      </c>
      <c r="S70" s="1">
        <v>5</v>
      </c>
      <c r="T70" s="1">
        <v>70</v>
      </c>
      <c r="U70" s="1">
        <v>14</v>
      </c>
      <c r="V70" s="19">
        <v>42055.552766203706</v>
      </c>
      <c r="Y70">
        <v>644255.90800000005</v>
      </c>
      <c r="Z70">
        <v>5766475.0190000003</v>
      </c>
      <c r="AA70">
        <v>80.088999999999999</v>
      </c>
      <c r="AB70" s="1" t="s">
        <v>3316</v>
      </c>
      <c r="AC70" s="21" t="s">
        <v>3262</v>
      </c>
      <c r="AD70" s="21" t="s">
        <v>3263</v>
      </c>
      <c r="AE70" s="21" t="s">
        <v>3258</v>
      </c>
      <c r="AF70" s="64" t="s">
        <v>5614</v>
      </c>
      <c r="AG70" s="64"/>
      <c r="AH70" s="21"/>
      <c r="AI70" s="21"/>
      <c r="AP70" s="21" t="s">
        <v>3261</v>
      </c>
      <c r="AQ70" s="21" t="s">
        <v>3269</v>
      </c>
      <c r="AR70" s="21" t="s">
        <v>3270</v>
      </c>
      <c r="AS70" s="21" t="s">
        <v>3264</v>
      </c>
    </row>
    <row r="71" spans="1:45" ht="106.2" x14ac:dyDescent="0.3">
      <c r="A71" s="1" t="s">
        <v>6759</v>
      </c>
      <c r="B71" s="33">
        <v>0.2</v>
      </c>
      <c r="C71" s="33">
        <v>14</v>
      </c>
      <c r="D71" s="1">
        <v>4</v>
      </c>
      <c r="E71" s="1" t="str">
        <f t="shared" si="22"/>
        <v>SWC 0.2m 14/4</v>
      </c>
      <c r="F71" s="1" t="str">
        <f t="shared" si="23"/>
        <v>Box14_Moist4</v>
      </c>
      <c r="G71" s="1" t="s">
        <v>5221</v>
      </c>
      <c r="H71" s="1" t="s">
        <v>5</v>
      </c>
      <c r="I71" s="1" t="str">
        <f t="shared" si="24"/>
        <v>Box14_Moist4 [%]</v>
      </c>
      <c r="J71" s="58" t="s">
        <v>5438</v>
      </c>
      <c r="K71" s="1" t="s">
        <v>5193</v>
      </c>
      <c r="L71" s="46" t="s">
        <v>4421</v>
      </c>
      <c r="M71" s="46"/>
      <c r="N71" t="s">
        <v>4424</v>
      </c>
      <c r="O71" s="1" t="s">
        <v>4543</v>
      </c>
      <c r="Q71" s="1" t="str">
        <f t="shared" si="16"/>
        <v>_14_4</v>
      </c>
      <c r="R71" s="1" t="s">
        <v>5194</v>
      </c>
      <c r="S71" s="1">
        <v>5</v>
      </c>
      <c r="T71" s="1">
        <v>70</v>
      </c>
      <c r="U71" s="1">
        <v>14</v>
      </c>
      <c r="V71" s="19">
        <v>42055.552766203706</v>
      </c>
      <c r="X71" s="18" t="s">
        <v>5190</v>
      </c>
      <c r="Y71">
        <v>644255.90800000005</v>
      </c>
      <c r="Z71">
        <v>5766475.0190000003</v>
      </c>
      <c r="AA71">
        <v>80.088999999999999</v>
      </c>
      <c r="AB71" s="1" t="s">
        <v>3316</v>
      </c>
      <c r="AC71" s="21" t="s">
        <v>3262</v>
      </c>
      <c r="AD71" s="21" t="s">
        <v>3263</v>
      </c>
      <c r="AE71" s="21" t="s">
        <v>3258</v>
      </c>
      <c r="AF71" s="64" t="s">
        <v>5614</v>
      </c>
      <c r="AG71" s="64"/>
      <c r="AH71" s="21"/>
      <c r="AI71" s="21"/>
      <c r="AP71" s="21" t="s">
        <v>3261</v>
      </c>
      <c r="AQ71" s="21" t="s">
        <v>3269</v>
      </c>
      <c r="AR71" s="21" t="s">
        <v>3270</v>
      </c>
      <c r="AS71" s="21" t="s">
        <v>3264</v>
      </c>
    </row>
    <row r="72" spans="1:45" ht="106.2" x14ac:dyDescent="0.3">
      <c r="A72" s="1" t="s">
        <v>610</v>
      </c>
      <c r="B72" s="33">
        <v>0.4</v>
      </c>
      <c r="C72" s="33">
        <v>14</v>
      </c>
      <c r="D72" s="1">
        <v>5</v>
      </c>
      <c r="E72" s="1" t="str">
        <f t="shared" si="22"/>
        <v>SWC 0.4m 14/5</v>
      </c>
      <c r="F72" s="1" t="str">
        <f t="shared" si="23"/>
        <v>Box14_Moist5</v>
      </c>
      <c r="G72" s="1" t="s">
        <v>5221</v>
      </c>
      <c r="H72" s="1" t="s">
        <v>5</v>
      </c>
      <c r="I72" s="1" t="str">
        <f t="shared" si="24"/>
        <v>Box14_Moist5 [%]</v>
      </c>
      <c r="J72" s="58" t="s">
        <v>5439</v>
      </c>
      <c r="K72" s="1" t="s">
        <v>5193</v>
      </c>
      <c r="L72" s="46" t="s">
        <v>4421</v>
      </c>
      <c r="M72" s="46"/>
      <c r="N72" t="s">
        <v>4424</v>
      </c>
      <c r="O72" s="1" t="s">
        <v>4543</v>
      </c>
      <c r="Q72" s="1" t="str">
        <f t="shared" si="16"/>
        <v>_14_5</v>
      </c>
      <c r="R72" s="1" t="s">
        <v>5194</v>
      </c>
      <c r="S72" s="1">
        <v>5</v>
      </c>
      <c r="T72" s="1">
        <v>70</v>
      </c>
      <c r="U72" s="1">
        <v>14</v>
      </c>
      <c r="V72" s="19">
        <v>42055.552766203706</v>
      </c>
      <c r="Y72">
        <v>644255.90800000005</v>
      </c>
      <c r="Z72">
        <v>5766475.0190000003</v>
      </c>
      <c r="AA72">
        <v>80.088999999999999</v>
      </c>
      <c r="AB72" s="1" t="s">
        <v>3316</v>
      </c>
      <c r="AC72" s="21" t="s">
        <v>3262</v>
      </c>
      <c r="AD72" s="21" t="s">
        <v>3263</v>
      </c>
      <c r="AE72" s="21" t="s">
        <v>3258</v>
      </c>
      <c r="AF72" s="64" t="s">
        <v>5614</v>
      </c>
      <c r="AG72" s="64"/>
      <c r="AH72" s="21"/>
      <c r="AI72" s="21"/>
      <c r="AP72" s="21" t="s">
        <v>3261</v>
      </c>
      <c r="AQ72" s="21" t="s">
        <v>3269</v>
      </c>
      <c r="AR72" s="21" t="s">
        <v>3270</v>
      </c>
      <c r="AS72" s="21" t="s">
        <v>3264</v>
      </c>
    </row>
    <row r="73" spans="1:45" ht="106.2" x14ac:dyDescent="0.3">
      <c r="A73" s="1" t="s">
        <v>6760</v>
      </c>
      <c r="B73" s="30">
        <v>0.5</v>
      </c>
      <c r="C73" s="32">
        <v>14</v>
      </c>
      <c r="D73" s="1">
        <v>6</v>
      </c>
      <c r="E73" s="1" t="str">
        <f t="shared" si="22"/>
        <v>SWC 0.5m 14/6</v>
      </c>
      <c r="F73" s="1" t="str">
        <f t="shared" si="23"/>
        <v>Box14_Moist6</v>
      </c>
      <c r="G73" s="1" t="s">
        <v>5221</v>
      </c>
      <c r="H73" s="1" t="s">
        <v>5</v>
      </c>
      <c r="I73" s="1" t="str">
        <f t="shared" si="24"/>
        <v>Box14_Moist6 [%]</v>
      </c>
      <c r="J73" s="58" t="s">
        <v>5440</v>
      </c>
      <c r="K73" s="1" t="s">
        <v>5193</v>
      </c>
      <c r="L73" s="46" t="s">
        <v>4421</v>
      </c>
      <c r="M73" s="46"/>
      <c r="N73" t="s">
        <v>4424</v>
      </c>
      <c r="O73" s="1" t="s">
        <v>4543</v>
      </c>
      <c r="Q73" s="1" t="str">
        <f t="shared" si="16"/>
        <v>_14_6</v>
      </c>
      <c r="R73" s="1" t="s">
        <v>5194</v>
      </c>
      <c r="S73" s="1">
        <v>5</v>
      </c>
      <c r="T73" s="1">
        <v>70</v>
      </c>
      <c r="U73" s="1">
        <v>14</v>
      </c>
      <c r="V73" s="19">
        <v>42055.552766203706</v>
      </c>
      <c r="Y73">
        <v>644255.90800000005</v>
      </c>
      <c r="Z73">
        <v>5766475.0190000003</v>
      </c>
      <c r="AA73">
        <v>80.088999999999999</v>
      </c>
      <c r="AB73" s="1" t="s">
        <v>3316</v>
      </c>
      <c r="AC73" s="21" t="s">
        <v>3262</v>
      </c>
      <c r="AD73" s="21" t="s">
        <v>3263</v>
      </c>
      <c r="AE73" s="21" t="s">
        <v>3258</v>
      </c>
      <c r="AF73" s="64" t="s">
        <v>5614</v>
      </c>
      <c r="AG73" s="64"/>
      <c r="AH73" s="21"/>
      <c r="AI73" s="21"/>
      <c r="AP73" s="21" t="s">
        <v>3261</v>
      </c>
      <c r="AQ73" s="21" t="s">
        <v>3269</v>
      </c>
      <c r="AR73" s="21" t="s">
        <v>3270</v>
      </c>
      <c r="AS73" s="21" t="s">
        <v>3264</v>
      </c>
    </row>
    <row r="74" spans="1:45" ht="106.2" x14ac:dyDescent="0.3">
      <c r="A74" s="1" t="s">
        <v>6761</v>
      </c>
      <c r="B74" s="33">
        <v>0.1</v>
      </c>
      <c r="C74" s="33">
        <v>15</v>
      </c>
      <c r="D74" s="1">
        <v>1</v>
      </c>
      <c r="E74" s="1" t="str">
        <f t="shared" si="22"/>
        <v>SWC 0.1m 15/1</v>
      </c>
      <c r="F74" s="1" t="str">
        <f t="shared" ref="F74:F79" si="25">CONCATENATE("Box",C74,"_Moist",D74)</f>
        <v>Box15_Moist1</v>
      </c>
      <c r="G74" s="1" t="s">
        <v>5221</v>
      </c>
      <c r="H74" s="1" t="s">
        <v>5</v>
      </c>
      <c r="I74" s="1" t="str">
        <f t="shared" ref="I74:I79" si="26">CONCATENATE(F74," [",H74,"]")</f>
        <v>Box15_Moist1 [%]</v>
      </c>
      <c r="J74" s="58" t="s">
        <v>5441</v>
      </c>
      <c r="K74" s="1" t="s">
        <v>5198</v>
      </c>
      <c r="L74" s="46" t="s">
        <v>4421</v>
      </c>
      <c r="M74" s="46"/>
      <c r="N74" t="s">
        <v>4424</v>
      </c>
      <c r="O74" s="1" t="s">
        <v>4543</v>
      </c>
      <c r="Q74" s="1" t="str">
        <f t="shared" si="16"/>
        <v>_15_1</v>
      </c>
      <c r="R74" s="1" t="s">
        <v>5199</v>
      </c>
      <c r="S74" s="1">
        <v>5</v>
      </c>
      <c r="T74" s="1">
        <v>70</v>
      </c>
      <c r="U74" s="1">
        <v>15</v>
      </c>
      <c r="V74" s="19">
        <v>42055.458043981482</v>
      </c>
      <c r="X74" s="1" t="s">
        <v>3079</v>
      </c>
      <c r="Y74">
        <v>644296.81499999994</v>
      </c>
      <c r="Z74">
        <v>5766440.7039999999</v>
      </c>
      <c r="AA74">
        <v>79.644000000000005</v>
      </c>
      <c r="AB74" s="1" t="s">
        <v>3316</v>
      </c>
      <c r="AC74" s="21" t="s">
        <v>3262</v>
      </c>
      <c r="AD74" s="21" t="s">
        <v>3263</v>
      </c>
      <c r="AE74" s="21" t="s">
        <v>3258</v>
      </c>
      <c r="AF74" s="64" t="s">
        <v>5614</v>
      </c>
      <c r="AG74" s="64"/>
      <c r="AH74" s="21"/>
      <c r="AI74" s="21"/>
      <c r="AP74" s="21" t="s">
        <v>3261</v>
      </c>
      <c r="AQ74" s="21" t="s">
        <v>3269</v>
      </c>
      <c r="AR74" s="21" t="s">
        <v>3270</v>
      </c>
      <c r="AS74" s="21" t="s">
        <v>3264</v>
      </c>
    </row>
    <row r="75" spans="1:45" ht="106.2" x14ac:dyDescent="0.3">
      <c r="A75" s="1" t="s">
        <v>6762</v>
      </c>
      <c r="B75" s="33">
        <v>0.2</v>
      </c>
      <c r="C75" s="33">
        <v>15</v>
      </c>
      <c r="D75" s="1">
        <v>2</v>
      </c>
      <c r="E75" s="1" t="str">
        <f t="shared" si="22"/>
        <v>SWC 0.2m 15/2</v>
      </c>
      <c r="F75" s="1" t="str">
        <f t="shared" si="25"/>
        <v>Box15_Moist2</v>
      </c>
      <c r="G75" s="1" t="s">
        <v>5221</v>
      </c>
      <c r="H75" s="1" t="s">
        <v>5</v>
      </c>
      <c r="I75" s="1" t="str">
        <f t="shared" si="26"/>
        <v>Box15_Moist2 [%]</v>
      </c>
      <c r="J75" s="58" t="s">
        <v>5442</v>
      </c>
      <c r="K75" s="1" t="s">
        <v>5198</v>
      </c>
      <c r="L75" s="46" t="s">
        <v>4421</v>
      </c>
      <c r="M75" s="46"/>
      <c r="N75" t="s">
        <v>4424</v>
      </c>
      <c r="O75" s="1" t="s">
        <v>4543</v>
      </c>
      <c r="Q75" s="1" t="str">
        <f t="shared" si="16"/>
        <v>_15_2</v>
      </c>
      <c r="R75" s="1" t="s">
        <v>5199</v>
      </c>
      <c r="S75" s="1">
        <v>5</v>
      </c>
      <c r="T75" s="1">
        <v>70</v>
      </c>
      <c r="U75" s="1">
        <v>15</v>
      </c>
      <c r="V75" s="19">
        <v>42055.458043981482</v>
      </c>
      <c r="Y75">
        <v>644296.81499999994</v>
      </c>
      <c r="Z75">
        <v>5766440.7039999999</v>
      </c>
      <c r="AA75">
        <v>79.644000000000005</v>
      </c>
      <c r="AB75" s="1" t="s">
        <v>3316</v>
      </c>
      <c r="AC75" s="21" t="s">
        <v>3262</v>
      </c>
      <c r="AD75" s="21" t="s">
        <v>3263</v>
      </c>
      <c r="AE75" s="21" t="s">
        <v>3258</v>
      </c>
      <c r="AF75" s="64" t="s">
        <v>5614</v>
      </c>
      <c r="AG75" s="64"/>
      <c r="AH75" s="21"/>
      <c r="AI75" s="21"/>
      <c r="AP75" s="21" t="s">
        <v>3261</v>
      </c>
      <c r="AQ75" s="21" t="s">
        <v>3269</v>
      </c>
      <c r="AR75" s="21" t="s">
        <v>3270</v>
      </c>
      <c r="AS75" s="21" t="s">
        <v>3264</v>
      </c>
    </row>
    <row r="76" spans="1:45" ht="106.2" x14ac:dyDescent="0.3">
      <c r="A76" s="1" t="s">
        <v>6763</v>
      </c>
      <c r="B76" s="33">
        <v>0.4</v>
      </c>
      <c r="C76" s="33">
        <v>15</v>
      </c>
      <c r="D76" s="1">
        <v>3</v>
      </c>
      <c r="E76" s="1" t="str">
        <f t="shared" si="22"/>
        <v>SWC 0.4m 15/3</v>
      </c>
      <c r="F76" s="1" t="str">
        <f t="shared" si="25"/>
        <v>Box15_Moist3</v>
      </c>
      <c r="G76" s="1" t="s">
        <v>5221</v>
      </c>
      <c r="H76" s="1" t="s">
        <v>5</v>
      </c>
      <c r="I76" s="1" t="str">
        <f t="shared" si="26"/>
        <v>Box15_Moist3 [%]</v>
      </c>
      <c r="J76" s="58" t="s">
        <v>5443</v>
      </c>
      <c r="K76" s="1" t="s">
        <v>5198</v>
      </c>
      <c r="L76" s="46" t="s">
        <v>4421</v>
      </c>
      <c r="M76" s="46"/>
      <c r="N76" t="s">
        <v>4424</v>
      </c>
      <c r="O76" s="1" t="s">
        <v>4543</v>
      </c>
      <c r="Q76" s="1" t="str">
        <f t="shared" si="16"/>
        <v>_15_3</v>
      </c>
      <c r="R76" s="1" t="s">
        <v>5199</v>
      </c>
      <c r="S76" s="1">
        <v>5</v>
      </c>
      <c r="T76" s="1">
        <v>70</v>
      </c>
      <c r="U76" s="1">
        <v>15</v>
      </c>
      <c r="V76" s="19">
        <v>42055.458043981482</v>
      </c>
      <c r="Y76">
        <v>644296.81499999994</v>
      </c>
      <c r="Z76">
        <v>5766440.7039999999</v>
      </c>
      <c r="AA76">
        <v>79.644000000000005</v>
      </c>
      <c r="AB76" s="1" t="s">
        <v>3316</v>
      </c>
      <c r="AC76" s="21" t="s">
        <v>3262</v>
      </c>
      <c r="AD76" s="21" t="s">
        <v>3263</v>
      </c>
      <c r="AE76" s="21" t="s">
        <v>3258</v>
      </c>
      <c r="AF76" s="64" t="s">
        <v>5614</v>
      </c>
      <c r="AG76" s="64"/>
      <c r="AH76" s="21"/>
      <c r="AI76" s="21"/>
      <c r="AP76" s="21" t="s">
        <v>3261</v>
      </c>
      <c r="AQ76" s="21" t="s">
        <v>3269</v>
      </c>
      <c r="AR76" s="21" t="s">
        <v>3270</v>
      </c>
      <c r="AS76" s="21" t="s">
        <v>3264</v>
      </c>
    </row>
    <row r="77" spans="1:45" ht="106.2" x14ac:dyDescent="0.3">
      <c r="A77" s="1" t="s">
        <v>6764</v>
      </c>
      <c r="B77" s="33">
        <v>0.1</v>
      </c>
      <c r="C77" s="33">
        <v>15</v>
      </c>
      <c r="D77" s="1">
        <v>4</v>
      </c>
      <c r="E77" s="1" t="str">
        <f>CONCATENATE("SWC ",$B77,"m ","16/",$D77)</f>
        <v>SWC 0.1m 16/4</v>
      </c>
      <c r="F77" s="1" t="str">
        <f t="shared" si="25"/>
        <v>Box15_Moist4</v>
      </c>
      <c r="G77" s="1" t="s">
        <v>5221</v>
      </c>
      <c r="H77" s="1" t="s">
        <v>5</v>
      </c>
      <c r="I77" s="1" t="str">
        <f t="shared" si="26"/>
        <v>Box15_Moist4 [%]</v>
      </c>
      <c r="J77" s="58" t="s">
        <v>5444</v>
      </c>
      <c r="K77" s="1" t="s">
        <v>5198</v>
      </c>
      <c r="L77" s="46" t="s">
        <v>4421</v>
      </c>
      <c r="M77" s="46"/>
      <c r="N77" t="s">
        <v>4424</v>
      </c>
      <c r="O77" s="1" t="s">
        <v>4543</v>
      </c>
      <c r="Q77" s="1" t="str">
        <f>CONCATENATE("_","16","_",D77)</f>
        <v>_16_4</v>
      </c>
      <c r="R77" s="1" t="s">
        <v>5200</v>
      </c>
      <c r="S77" s="1">
        <v>5</v>
      </c>
      <c r="T77" s="1">
        <v>70</v>
      </c>
      <c r="V77" s="19">
        <v>42055.458043981482</v>
      </c>
      <c r="Y77">
        <v>644293.28700000001</v>
      </c>
      <c r="Z77">
        <v>5766434.0070000002</v>
      </c>
      <c r="AA77">
        <v>79.414000000000001</v>
      </c>
      <c r="AB77" s="1" t="s">
        <v>3316</v>
      </c>
      <c r="AC77" s="21" t="s">
        <v>3262</v>
      </c>
      <c r="AD77" s="21" t="s">
        <v>3263</v>
      </c>
      <c r="AE77" s="21" t="s">
        <v>3258</v>
      </c>
      <c r="AF77" s="64" t="s">
        <v>5614</v>
      </c>
      <c r="AG77" s="64"/>
      <c r="AH77" s="21"/>
      <c r="AI77" s="21"/>
      <c r="AP77" s="21" t="s">
        <v>3261</v>
      </c>
      <c r="AQ77" s="21" t="s">
        <v>3269</v>
      </c>
      <c r="AR77" s="21" t="s">
        <v>3270</v>
      </c>
      <c r="AS77" s="21" t="s">
        <v>3264</v>
      </c>
    </row>
    <row r="78" spans="1:45" ht="106.2" x14ac:dyDescent="0.3">
      <c r="A78" s="1" t="s">
        <v>6765</v>
      </c>
      <c r="B78" s="33">
        <v>0.2</v>
      </c>
      <c r="C78" s="33">
        <v>15</v>
      </c>
      <c r="D78" s="1">
        <v>5</v>
      </c>
      <c r="E78" s="1" t="str">
        <f>CONCATENATE("SWC ",$B78,"m ","16/",$D78)</f>
        <v>SWC 0.2m 16/5</v>
      </c>
      <c r="F78" s="1" t="str">
        <f t="shared" si="25"/>
        <v>Box15_Moist5</v>
      </c>
      <c r="G78" s="1" t="s">
        <v>5221</v>
      </c>
      <c r="H78" s="1" t="s">
        <v>5</v>
      </c>
      <c r="I78" s="1" t="str">
        <f t="shared" si="26"/>
        <v>Box15_Moist5 [%]</v>
      </c>
      <c r="J78" s="58" t="s">
        <v>5445</v>
      </c>
      <c r="K78" s="1" t="s">
        <v>5198</v>
      </c>
      <c r="L78" s="46" t="s">
        <v>4421</v>
      </c>
      <c r="M78" s="46"/>
      <c r="N78" t="s">
        <v>4424</v>
      </c>
      <c r="O78" s="1" t="s">
        <v>4543</v>
      </c>
      <c r="Q78" s="1" t="str">
        <f t="shared" ref="Q78:Q79" si="27">CONCATENATE("_","16","_",D78)</f>
        <v>_16_5</v>
      </c>
      <c r="R78" s="1" t="s">
        <v>5200</v>
      </c>
      <c r="S78" s="1">
        <v>5</v>
      </c>
      <c r="T78" s="1">
        <v>70</v>
      </c>
      <c r="V78" s="19">
        <v>42055.458043981482</v>
      </c>
      <c r="Y78">
        <v>644293.28700000001</v>
      </c>
      <c r="Z78">
        <v>5766434.0070000002</v>
      </c>
      <c r="AA78">
        <v>79.414000000000001</v>
      </c>
      <c r="AB78" s="1" t="s">
        <v>3316</v>
      </c>
      <c r="AC78" s="21" t="s">
        <v>3262</v>
      </c>
      <c r="AD78" s="21" t="s">
        <v>3263</v>
      </c>
      <c r="AE78" s="21" t="s">
        <v>3258</v>
      </c>
      <c r="AF78" s="64" t="s">
        <v>5614</v>
      </c>
      <c r="AG78" s="64"/>
      <c r="AH78" s="21"/>
      <c r="AI78" s="21"/>
      <c r="AP78" s="21" t="s">
        <v>3261</v>
      </c>
      <c r="AQ78" s="21" t="s">
        <v>3269</v>
      </c>
      <c r="AR78" s="21" t="s">
        <v>3270</v>
      </c>
      <c r="AS78" s="21" t="s">
        <v>3264</v>
      </c>
    </row>
    <row r="79" spans="1:45" ht="106.2" x14ac:dyDescent="0.3">
      <c r="A79" s="1" t="s">
        <v>6766</v>
      </c>
      <c r="B79" s="30">
        <v>0.4</v>
      </c>
      <c r="C79" s="33">
        <v>15</v>
      </c>
      <c r="D79" s="1">
        <v>6</v>
      </c>
      <c r="E79" s="1" t="str">
        <f>CONCATENATE("SWC ",$B79,"m ","16/",$D79)</f>
        <v>SWC 0.4m 16/6</v>
      </c>
      <c r="F79" s="1" t="str">
        <f t="shared" si="25"/>
        <v>Box15_Moist6</v>
      </c>
      <c r="G79" s="1" t="s">
        <v>5221</v>
      </c>
      <c r="H79" s="1" t="s">
        <v>5</v>
      </c>
      <c r="I79" s="1" t="str">
        <f t="shared" si="26"/>
        <v>Box15_Moist6 [%]</v>
      </c>
      <c r="J79" s="58" t="s">
        <v>5446</v>
      </c>
      <c r="K79" s="1" t="s">
        <v>5198</v>
      </c>
      <c r="L79" s="46" t="s">
        <v>4421</v>
      </c>
      <c r="M79" s="46"/>
      <c r="N79" t="s">
        <v>4424</v>
      </c>
      <c r="O79" s="1" t="s">
        <v>4543</v>
      </c>
      <c r="Q79" s="1" t="str">
        <f t="shared" si="27"/>
        <v>_16_6</v>
      </c>
      <c r="R79" s="1" t="s">
        <v>5200</v>
      </c>
      <c r="S79" s="1">
        <v>5</v>
      </c>
      <c r="T79" s="1">
        <v>70</v>
      </c>
      <c r="V79" s="19">
        <v>42055.458043981482</v>
      </c>
      <c r="Y79">
        <v>644293.28700000001</v>
      </c>
      <c r="Z79">
        <v>5766434.0070000002</v>
      </c>
      <c r="AA79">
        <v>79.414000000000001</v>
      </c>
      <c r="AB79" s="1" t="s">
        <v>3316</v>
      </c>
      <c r="AC79" s="21" t="s">
        <v>3262</v>
      </c>
      <c r="AD79" s="21" t="s">
        <v>3263</v>
      </c>
      <c r="AE79" s="21" t="s">
        <v>3258</v>
      </c>
      <c r="AF79" s="64" t="s">
        <v>5614</v>
      </c>
      <c r="AG79" s="64"/>
      <c r="AH79" s="21"/>
      <c r="AI79" s="21"/>
      <c r="AP79" s="21" t="s">
        <v>3261</v>
      </c>
      <c r="AQ79" s="21" t="s">
        <v>3269</v>
      </c>
      <c r="AR79" s="21" t="s">
        <v>3270</v>
      </c>
      <c r="AS79" s="21" t="s">
        <v>3264</v>
      </c>
    </row>
    <row r="80" spans="1:45" ht="106.2" x14ac:dyDescent="0.3">
      <c r="A80" s="1" t="s">
        <v>642</v>
      </c>
      <c r="B80">
        <v>0.1</v>
      </c>
      <c r="C80" s="31">
        <v>17</v>
      </c>
      <c r="D80" s="1">
        <v>1</v>
      </c>
      <c r="E80" s="1" t="str">
        <f t="shared" ref="E80:E106" si="28">CONCATENATE("SWC ",$B80,"m ",$C80,"/",$D80)</f>
        <v>SWC 0.1m 17/1</v>
      </c>
      <c r="F80" s="1" t="str">
        <f t="shared" ref="F80" si="29">CONCATENATE("Box",C80,"_Moist",D80)</f>
        <v>Box17_Moist1</v>
      </c>
      <c r="G80" s="1" t="s">
        <v>5221</v>
      </c>
      <c r="H80" s="1" t="s">
        <v>5</v>
      </c>
      <c r="I80" s="1" t="str">
        <f t="shared" ref="I80" si="30">CONCATENATE(F80," [",H80,"]")</f>
        <v>Box17_Moist1 [%]</v>
      </c>
      <c r="J80" s="86" t="s">
        <v>5586</v>
      </c>
      <c r="K80" s="1" t="s">
        <v>5201</v>
      </c>
      <c r="L80" s="46" t="s">
        <v>4421</v>
      </c>
      <c r="M80" s="46"/>
      <c r="N80" t="s">
        <v>4424</v>
      </c>
      <c r="O80" s="1" t="s">
        <v>4543</v>
      </c>
      <c r="Q80" s="1" t="str">
        <f t="shared" si="16"/>
        <v>_17_1</v>
      </c>
      <c r="R80" s="1" t="s">
        <v>5202</v>
      </c>
      <c r="S80" s="1">
        <v>5</v>
      </c>
      <c r="T80" s="1">
        <v>70</v>
      </c>
      <c r="U80" s="1">
        <v>17</v>
      </c>
      <c r="V80" s="19">
        <v>41849.520810185182</v>
      </c>
      <c r="Y80">
        <v>644255.71200000006</v>
      </c>
      <c r="Z80">
        <v>5766392.4790000003</v>
      </c>
      <c r="AA80">
        <v>80.236000000000004</v>
      </c>
      <c r="AB80" s="1" t="s">
        <v>3316</v>
      </c>
      <c r="AC80" s="21" t="s">
        <v>3262</v>
      </c>
      <c r="AD80" s="21" t="s">
        <v>3263</v>
      </c>
      <c r="AE80" s="21" t="s">
        <v>3258</v>
      </c>
      <c r="AF80" s="64" t="s">
        <v>5614</v>
      </c>
      <c r="AG80" s="64"/>
      <c r="AH80" s="21"/>
      <c r="AI80" s="21"/>
      <c r="AP80" s="21" t="s">
        <v>3261</v>
      </c>
      <c r="AQ80" s="21" t="s">
        <v>3269</v>
      </c>
      <c r="AR80" s="21" t="s">
        <v>3270</v>
      </c>
      <c r="AS80" s="21" t="s">
        <v>3264</v>
      </c>
    </row>
    <row r="81" spans="1:45" ht="106.2" x14ac:dyDescent="0.3">
      <c r="A81" s="1" t="s">
        <v>6767</v>
      </c>
      <c r="B81">
        <v>0.15</v>
      </c>
      <c r="C81" s="31">
        <v>17</v>
      </c>
      <c r="D81" s="1">
        <v>2</v>
      </c>
      <c r="E81" s="1" t="str">
        <f t="shared" si="28"/>
        <v>SWC 0.15m 17/2</v>
      </c>
      <c r="F81" s="1" t="str">
        <f t="shared" ref="F81:F85" si="31">CONCATENATE("Box",C81,"_Moist",D81)</f>
        <v>Box17_Moist2</v>
      </c>
      <c r="G81" s="1" t="s">
        <v>5221</v>
      </c>
      <c r="H81" s="1" t="s">
        <v>5</v>
      </c>
      <c r="I81" s="1" t="str">
        <f t="shared" ref="I81:I85" si="32">CONCATENATE(F81," [",H81,"]")</f>
        <v>Box17_Moist2 [%]</v>
      </c>
      <c r="J81" s="86" t="s">
        <v>5587</v>
      </c>
      <c r="K81" s="1" t="s">
        <v>5201</v>
      </c>
      <c r="L81" s="46" t="s">
        <v>4421</v>
      </c>
      <c r="M81" s="46"/>
      <c r="N81" t="s">
        <v>4424</v>
      </c>
      <c r="O81" s="1" t="s">
        <v>4543</v>
      </c>
      <c r="Q81" s="1" t="str">
        <f t="shared" si="16"/>
        <v>_17_2</v>
      </c>
      <c r="R81" s="1" t="s">
        <v>5202</v>
      </c>
      <c r="S81" s="1">
        <v>5</v>
      </c>
      <c r="T81" s="1">
        <v>70</v>
      </c>
      <c r="U81" s="1">
        <v>17</v>
      </c>
      <c r="V81" s="19">
        <v>41849.520810185182</v>
      </c>
      <c r="Y81">
        <v>644255.71200000006</v>
      </c>
      <c r="Z81">
        <v>5766392.4790000003</v>
      </c>
      <c r="AA81">
        <v>80.236000000000004</v>
      </c>
      <c r="AB81" s="1" t="s">
        <v>3316</v>
      </c>
      <c r="AC81" s="21" t="s">
        <v>3262</v>
      </c>
      <c r="AD81" s="21" t="s">
        <v>3263</v>
      </c>
      <c r="AE81" s="21" t="s">
        <v>3258</v>
      </c>
      <c r="AF81" s="64" t="s">
        <v>5614</v>
      </c>
      <c r="AG81" s="64"/>
      <c r="AH81" s="21"/>
      <c r="AI81" s="21"/>
      <c r="AP81" s="21" t="s">
        <v>3261</v>
      </c>
      <c r="AQ81" s="21" t="s">
        <v>3269</v>
      </c>
      <c r="AR81" s="21" t="s">
        <v>3270</v>
      </c>
      <c r="AS81" s="21" t="s">
        <v>3264</v>
      </c>
    </row>
    <row r="82" spans="1:45" ht="106.2" x14ac:dyDescent="0.3">
      <c r="A82" s="1" t="s">
        <v>6768</v>
      </c>
      <c r="B82">
        <v>0.2</v>
      </c>
      <c r="C82" s="31">
        <v>17</v>
      </c>
      <c r="D82" s="1">
        <v>3</v>
      </c>
      <c r="E82" s="1" t="str">
        <f t="shared" si="28"/>
        <v>SWC 0.2m 17/3</v>
      </c>
      <c r="F82" s="1" t="str">
        <f t="shared" si="31"/>
        <v>Box17_Moist3</v>
      </c>
      <c r="G82" s="1" t="s">
        <v>5221</v>
      </c>
      <c r="H82" s="1" t="s">
        <v>5</v>
      </c>
      <c r="I82" s="1" t="str">
        <f t="shared" si="32"/>
        <v>Box17_Moist3 [%]</v>
      </c>
      <c r="J82" s="86" t="s">
        <v>5588</v>
      </c>
      <c r="K82" s="1" t="s">
        <v>5201</v>
      </c>
      <c r="L82" s="46" t="s">
        <v>4421</v>
      </c>
      <c r="M82" s="46"/>
      <c r="N82" t="s">
        <v>4424</v>
      </c>
      <c r="O82" s="1" t="s">
        <v>4543</v>
      </c>
      <c r="Q82" s="1" t="str">
        <f t="shared" si="16"/>
        <v>_17_3</v>
      </c>
      <c r="R82" s="1" t="s">
        <v>5202</v>
      </c>
      <c r="S82" s="1">
        <v>5</v>
      </c>
      <c r="T82" s="1">
        <v>70</v>
      </c>
      <c r="U82" s="1">
        <v>17</v>
      </c>
      <c r="V82" s="19">
        <v>41849.520810185182</v>
      </c>
      <c r="Y82">
        <v>644255.71200000006</v>
      </c>
      <c r="Z82">
        <v>5766392.4790000003</v>
      </c>
      <c r="AA82">
        <v>80.236000000000004</v>
      </c>
      <c r="AB82" s="1" t="s">
        <v>3316</v>
      </c>
      <c r="AC82" s="21" t="s">
        <v>3262</v>
      </c>
      <c r="AD82" s="21" t="s">
        <v>3263</v>
      </c>
      <c r="AE82" s="21" t="s">
        <v>3258</v>
      </c>
      <c r="AF82" s="64" t="s">
        <v>5614</v>
      </c>
      <c r="AG82" s="64"/>
      <c r="AH82" s="21"/>
      <c r="AI82" s="21"/>
      <c r="AP82" s="21" t="s">
        <v>3261</v>
      </c>
      <c r="AQ82" s="21" t="s">
        <v>3269</v>
      </c>
      <c r="AR82" s="21" t="s">
        <v>3270</v>
      </c>
      <c r="AS82" s="21" t="s">
        <v>3264</v>
      </c>
    </row>
    <row r="83" spans="1:45" ht="106.2" x14ac:dyDescent="0.3">
      <c r="A83" s="1" t="s">
        <v>6769</v>
      </c>
      <c r="B83">
        <v>0.3</v>
      </c>
      <c r="C83" s="31">
        <v>17</v>
      </c>
      <c r="D83" s="1">
        <v>4</v>
      </c>
      <c r="E83" s="1" t="str">
        <f t="shared" si="28"/>
        <v>SWC 0.3m 17/4</v>
      </c>
      <c r="F83" s="1" t="str">
        <f t="shared" si="31"/>
        <v>Box17_Moist4</v>
      </c>
      <c r="G83" s="1" t="s">
        <v>5221</v>
      </c>
      <c r="H83" s="1" t="s">
        <v>5</v>
      </c>
      <c r="I83" s="1" t="str">
        <f t="shared" si="32"/>
        <v>Box17_Moist4 [%]</v>
      </c>
      <c r="J83" s="86" t="s">
        <v>5589</v>
      </c>
      <c r="K83" s="1" t="s">
        <v>5201</v>
      </c>
      <c r="L83" s="46" t="s">
        <v>4421</v>
      </c>
      <c r="M83" s="46"/>
      <c r="N83" t="s">
        <v>4424</v>
      </c>
      <c r="O83" s="1" t="s">
        <v>4543</v>
      </c>
      <c r="Q83" s="1" t="str">
        <f t="shared" si="16"/>
        <v>_17_4</v>
      </c>
      <c r="R83" s="1" t="s">
        <v>5202</v>
      </c>
      <c r="S83" s="1">
        <v>5</v>
      </c>
      <c r="T83" s="1">
        <v>70</v>
      </c>
      <c r="U83" s="1">
        <v>17</v>
      </c>
      <c r="V83" s="19">
        <v>41849.520810185182</v>
      </c>
      <c r="Y83">
        <v>644255.71200000006</v>
      </c>
      <c r="Z83">
        <v>5766392.4790000003</v>
      </c>
      <c r="AA83">
        <v>80.236000000000004</v>
      </c>
      <c r="AB83" s="1" t="s">
        <v>3316</v>
      </c>
      <c r="AC83" s="21" t="s">
        <v>3262</v>
      </c>
      <c r="AD83" s="21" t="s">
        <v>3263</v>
      </c>
      <c r="AE83" s="21" t="s">
        <v>3258</v>
      </c>
      <c r="AF83" s="64" t="s">
        <v>5614</v>
      </c>
      <c r="AG83" s="64"/>
      <c r="AH83" s="21"/>
      <c r="AI83" s="21"/>
      <c r="AP83" s="21" t="s">
        <v>3261</v>
      </c>
      <c r="AQ83" s="21" t="s">
        <v>3269</v>
      </c>
      <c r="AR83" s="21" t="s">
        <v>3270</v>
      </c>
      <c r="AS83" s="21" t="s">
        <v>3264</v>
      </c>
    </row>
    <row r="84" spans="1:45" ht="106.2" x14ac:dyDescent="0.3">
      <c r="A84" s="1" t="s">
        <v>6770</v>
      </c>
      <c r="B84">
        <v>0.4</v>
      </c>
      <c r="C84" s="31">
        <v>17</v>
      </c>
      <c r="D84" s="1">
        <v>5</v>
      </c>
      <c r="E84" s="1" t="str">
        <f t="shared" si="28"/>
        <v>SWC 0.4m 17/5</v>
      </c>
      <c r="F84" s="1" t="str">
        <f t="shared" si="31"/>
        <v>Box17_Moist5</v>
      </c>
      <c r="G84" s="1" t="s">
        <v>5221</v>
      </c>
      <c r="H84" s="1" t="s">
        <v>5</v>
      </c>
      <c r="I84" s="1" t="str">
        <f t="shared" si="32"/>
        <v>Box17_Moist5 [%]</v>
      </c>
      <c r="J84" s="86" t="s">
        <v>5590</v>
      </c>
      <c r="K84" s="1" t="s">
        <v>5201</v>
      </c>
      <c r="L84" s="46" t="s">
        <v>4421</v>
      </c>
      <c r="M84" s="46"/>
      <c r="N84" t="s">
        <v>4424</v>
      </c>
      <c r="O84" s="1" t="s">
        <v>4543</v>
      </c>
      <c r="Q84" s="1" t="str">
        <f t="shared" si="16"/>
        <v>_17_5</v>
      </c>
      <c r="R84" s="1" t="s">
        <v>5202</v>
      </c>
      <c r="S84" s="1">
        <v>5</v>
      </c>
      <c r="T84" s="1">
        <v>70</v>
      </c>
      <c r="U84" s="1">
        <v>17</v>
      </c>
      <c r="V84" s="19">
        <v>41849.520810185182</v>
      </c>
      <c r="Y84">
        <v>644255.71200000006</v>
      </c>
      <c r="Z84">
        <v>5766392.4790000003</v>
      </c>
      <c r="AA84">
        <v>80.236000000000004</v>
      </c>
      <c r="AB84" s="1" t="s">
        <v>3316</v>
      </c>
      <c r="AC84" s="21" t="s">
        <v>3262</v>
      </c>
      <c r="AD84" s="21" t="s">
        <v>3263</v>
      </c>
      <c r="AE84" s="21" t="s">
        <v>3258</v>
      </c>
      <c r="AF84" s="64" t="s">
        <v>5614</v>
      </c>
      <c r="AG84" s="64"/>
      <c r="AH84" s="21"/>
      <c r="AI84" s="21"/>
      <c r="AP84" s="21" t="s">
        <v>3261</v>
      </c>
      <c r="AQ84" s="21" t="s">
        <v>3269</v>
      </c>
      <c r="AR84" s="21" t="s">
        <v>3270</v>
      </c>
      <c r="AS84" s="21" t="s">
        <v>3264</v>
      </c>
    </row>
    <row r="85" spans="1:45" ht="106.2" x14ac:dyDescent="0.3">
      <c r="A85" s="1" t="s">
        <v>6771</v>
      </c>
      <c r="B85" s="30">
        <v>0.5</v>
      </c>
      <c r="C85" s="32">
        <v>17</v>
      </c>
      <c r="D85" s="1">
        <v>6</v>
      </c>
      <c r="E85" s="1" t="str">
        <f t="shared" si="28"/>
        <v>SWC 0.5m 17/6</v>
      </c>
      <c r="F85" s="1" t="str">
        <f t="shared" si="31"/>
        <v>Box17_Moist6</v>
      </c>
      <c r="G85" s="1" t="s">
        <v>5221</v>
      </c>
      <c r="H85" s="1" t="s">
        <v>5</v>
      </c>
      <c r="I85" s="1" t="str">
        <f t="shared" si="32"/>
        <v>Box17_Moist6 [%]</v>
      </c>
      <c r="J85" s="86" t="s">
        <v>5591</v>
      </c>
      <c r="K85" s="1" t="s">
        <v>5201</v>
      </c>
      <c r="L85" s="46" t="s">
        <v>4421</v>
      </c>
      <c r="M85" s="46"/>
      <c r="N85" t="s">
        <v>4424</v>
      </c>
      <c r="O85" s="1" t="s">
        <v>4543</v>
      </c>
      <c r="Q85" s="1" t="str">
        <f t="shared" si="16"/>
        <v>_17_6</v>
      </c>
      <c r="R85" s="1" t="s">
        <v>5202</v>
      </c>
      <c r="S85" s="1">
        <v>5</v>
      </c>
      <c r="T85" s="1">
        <v>70</v>
      </c>
      <c r="U85" s="1">
        <v>17</v>
      </c>
      <c r="V85" s="19">
        <v>41849.520810185182</v>
      </c>
      <c r="Y85">
        <v>644255.71200000006</v>
      </c>
      <c r="Z85">
        <v>5766392.4790000003</v>
      </c>
      <c r="AA85">
        <v>80.236000000000004</v>
      </c>
      <c r="AB85" s="1" t="s">
        <v>3316</v>
      </c>
      <c r="AC85" s="21" t="s">
        <v>3262</v>
      </c>
      <c r="AD85" s="21" t="s">
        <v>3263</v>
      </c>
      <c r="AE85" s="21" t="s">
        <v>3258</v>
      </c>
      <c r="AF85" s="64" t="s">
        <v>5614</v>
      </c>
      <c r="AG85" s="64"/>
      <c r="AH85" s="21"/>
      <c r="AI85" s="21"/>
      <c r="AP85" s="21" t="s">
        <v>3261</v>
      </c>
      <c r="AQ85" s="21" t="s">
        <v>3269</v>
      </c>
      <c r="AR85" s="21" t="s">
        <v>3270</v>
      </c>
      <c r="AS85" s="21" t="s">
        <v>3264</v>
      </c>
    </row>
    <row r="86" spans="1:45" ht="106.2" x14ac:dyDescent="0.3">
      <c r="A86" s="1" t="s">
        <v>6772</v>
      </c>
      <c r="B86">
        <v>0.1</v>
      </c>
      <c r="C86" s="31">
        <v>18</v>
      </c>
      <c r="D86" s="1">
        <v>1</v>
      </c>
      <c r="E86" s="1" t="str">
        <f t="shared" si="28"/>
        <v>SWC 0.1m 18/1</v>
      </c>
      <c r="F86" s="1" t="str">
        <f t="shared" ref="F86:F91" si="33">CONCATENATE("Box",C86,"_Moist",D86)</f>
        <v>Box18_Moist1</v>
      </c>
      <c r="G86" s="1" t="s">
        <v>5221</v>
      </c>
      <c r="H86" s="1" t="s">
        <v>5</v>
      </c>
      <c r="I86" s="1" t="str">
        <f t="shared" ref="I86:I91" si="34">CONCATENATE(F86," [",H86,"]")</f>
        <v>Box18_Moist1 [%]</v>
      </c>
      <c r="J86" s="58" t="s">
        <v>5447</v>
      </c>
      <c r="K86" s="1" t="s">
        <v>5203</v>
      </c>
      <c r="L86" s="46" t="s">
        <v>4421</v>
      </c>
      <c r="M86" s="46"/>
      <c r="N86" t="s">
        <v>4424</v>
      </c>
      <c r="O86" s="1" t="s">
        <v>4543</v>
      </c>
      <c r="Q86" s="1" t="str">
        <f t="shared" si="16"/>
        <v>_18_1</v>
      </c>
      <c r="R86" s="1" t="s">
        <v>5204</v>
      </c>
      <c r="S86" s="1">
        <v>5</v>
      </c>
      <c r="T86" s="1">
        <v>70</v>
      </c>
      <c r="U86" s="1">
        <v>18</v>
      </c>
      <c r="V86" s="19">
        <v>41875.547986111109</v>
      </c>
      <c r="Y86">
        <v>644337.397</v>
      </c>
      <c r="Z86">
        <v>5766400.5970000001</v>
      </c>
      <c r="AA86">
        <v>79.328000000000003</v>
      </c>
      <c r="AB86" s="1" t="s">
        <v>3316</v>
      </c>
      <c r="AC86" s="21" t="s">
        <v>3262</v>
      </c>
      <c r="AD86" s="21" t="s">
        <v>3263</v>
      </c>
      <c r="AE86" s="21" t="s">
        <v>3258</v>
      </c>
      <c r="AF86" s="64" t="s">
        <v>5614</v>
      </c>
      <c r="AG86" s="64"/>
      <c r="AH86" s="21"/>
      <c r="AI86" s="21"/>
      <c r="AP86" s="21" t="s">
        <v>3261</v>
      </c>
      <c r="AQ86" s="21" t="s">
        <v>3269</v>
      </c>
      <c r="AR86" s="21" t="s">
        <v>3270</v>
      </c>
      <c r="AS86" s="21" t="s">
        <v>3264</v>
      </c>
    </row>
    <row r="87" spans="1:45" ht="106.2" x14ac:dyDescent="0.3">
      <c r="A87" s="1" t="s">
        <v>6773</v>
      </c>
      <c r="B87">
        <v>0.15</v>
      </c>
      <c r="C87" s="31">
        <v>18</v>
      </c>
      <c r="D87" s="1">
        <v>2</v>
      </c>
      <c r="E87" s="1" t="str">
        <f t="shared" si="28"/>
        <v>SWC 0.15m 18/2</v>
      </c>
      <c r="F87" s="1" t="str">
        <f t="shared" si="33"/>
        <v>Box18_Moist2</v>
      </c>
      <c r="G87" s="1" t="s">
        <v>5221</v>
      </c>
      <c r="H87" s="1" t="s">
        <v>5</v>
      </c>
      <c r="I87" s="1" t="str">
        <f t="shared" si="34"/>
        <v>Box18_Moist2 [%]</v>
      </c>
      <c r="J87" s="58" t="s">
        <v>5448</v>
      </c>
      <c r="K87" s="1" t="s">
        <v>5203</v>
      </c>
      <c r="L87" s="46" t="s">
        <v>4421</v>
      </c>
      <c r="M87" s="46"/>
      <c r="N87" t="s">
        <v>4424</v>
      </c>
      <c r="O87" s="1" t="s">
        <v>4543</v>
      </c>
      <c r="Q87" s="1" t="str">
        <f t="shared" si="16"/>
        <v>_18_2</v>
      </c>
      <c r="R87" s="1" t="s">
        <v>5204</v>
      </c>
      <c r="S87" s="1">
        <v>5</v>
      </c>
      <c r="T87" s="1">
        <v>70</v>
      </c>
      <c r="U87" s="1">
        <v>18</v>
      </c>
      <c r="V87" s="19">
        <v>41875.547986111109</v>
      </c>
      <c r="Y87">
        <v>644337.397</v>
      </c>
      <c r="Z87">
        <v>5766400.5970000001</v>
      </c>
      <c r="AA87">
        <v>79.328000000000003</v>
      </c>
      <c r="AB87" s="1" t="s">
        <v>3316</v>
      </c>
      <c r="AC87" s="21" t="s">
        <v>3262</v>
      </c>
      <c r="AD87" s="21" t="s">
        <v>3263</v>
      </c>
      <c r="AE87" s="21" t="s">
        <v>3258</v>
      </c>
      <c r="AF87" s="64" t="s">
        <v>5614</v>
      </c>
      <c r="AG87" s="64"/>
      <c r="AH87" s="21"/>
      <c r="AI87" s="21"/>
      <c r="AP87" s="21" t="s">
        <v>3261</v>
      </c>
      <c r="AQ87" s="21" t="s">
        <v>3269</v>
      </c>
      <c r="AR87" s="21" t="s">
        <v>3270</v>
      </c>
      <c r="AS87" s="21" t="s">
        <v>3264</v>
      </c>
    </row>
    <row r="88" spans="1:45" ht="106.2" x14ac:dyDescent="0.3">
      <c r="A88" s="1" t="s">
        <v>662</v>
      </c>
      <c r="B88">
        <v>0.2</v>
      </c>
      <c r="C88" s="31">
        <v>18</v>
      </c>
      <c r="D88" s="1">
        <v>3</v>
      </c>
      <c r="E88" s="1" t="str">
        <f t="shared" si="28"/>
        <v>SWC 0.2m 18/3</v>
      </c>
      <c r="F88" s="1" t="str">
        <f t="shared" si="33"/>
        <v>Box18_Moist3</v>
      </c>
      <c r="G88" s="1" t="s">
        <v>5221</v>
      </c>
      <c r="H88" s="1" t="s">
        <v>5</v>
      </c>
      <c r="I88" s="1" t="str">
        <f t="shared" si="34"/>
        <v>Box18_Moist3 [%]</v>
      </c>
      <c r="J88" s="58" t="s">
        <v>5449</v>
      </c>
      <c r="K88" s="1" t="s">
        <v>5203</v>
      </c>
      <c r="L88" s="46" t="s">
        <v>4421</v>
      </c>
      <c r="M88" s="46"/>
      <c r="N88" t="s">
        <v>4424</v>
      </c>
      <c r="O88" s="1" t="s">
        <v>4543</v>
      </c>
      <c r="Q88" s="1" t="str">
        <f t="shared" si="16"/>
        <v>_18_3</v>
      </c>
      <c r="R88" s="1" t="s">
        <v>5204</v>
      </c>
      <c r="S88" s="1">
        <v>5</v>
      </c>
      <c r="T88" s="1">
        <v>70</v>
      </c>
      <c r="U88" s="1">
        <v>18</v>
      </c>
      <c r="V88" s="19">
        <v>41875.547986111109</v>
      </c>
      <c r="Y88">
        <v>644337.397</v>
      </c>
      <c r="Z88">
        <v>5766400.5970000001</v>
      </c>
      <c r="AA88">
        <v>79.328000000000003</v>
      </c>
      <c r="AB88" s="1" t="s">
        <v>3316</v>
      </c>
      <c r="AC88" s="21" t="s">
        <v>3262</v>
      </c>
      <c r="AD88" s="21" t="s">
        <v>3263</v>
      </c>
      <c r="AE88" s="21" t="s">
        <v>3258</v>
      </c>
      <c r="AF88" s="64" t="s">
        <v>5614</v>
      </c>
      <c r="AG88" s="64"/>
      <c r="AH88" s="21"/>
      <c r="AI88" s="21"/>
      <c r="AP88" s="21" t="s">
        <v>3261</v>
      </c>
      <c r="AQ88" s="21" t="s">
        <v>3269</v>
      </c>
      <c r="AR88" s="21" t="s">
        <v>3270</v>
      </c>
      <c r="AS88" s="21" t="s">
        <v>3264</v>
      </c>
    </row>
    <row r="89" spans="1:45" ht="106.2" x14ac:dyDescent="0.3">
      <c r="A89" s="1" t="s">
        <v>664</v>
      </c>
      <c r="B89">
        <v>0.3</v>
      </c>
      <c r="C89" s="31">
        <v>18</v>
      </c>
      <c r="D89" s="1">
        <v>4</v>
      </c>
      <c r="E89" s="1" t="str">
        <f t="shared" si="28"/>
        <v>SWC 0.3m 18/4</v>
      </c>
      <c r="F89" s="1" t="str">
        <f t="shared" si="33"/>
        <v>Box18_Moist4</v>
      </c>
      <c r="G89" s="1" t="s">
        <v>5221</v>
      </c>
      <c r="H89" s="1" t="s">
        <v>5</v>
      </c>
      <c r="I89" s="1" t="str">
        <f t="shared" si="34"/>
        <v>Box18_Moist4 [%]</v>
      </c>
      <c r="J89" s="58" t="s">
        <v>5450</v>
      </c>
      <c r="K89" s="1" t="s">
        <v>5203</v>
      </c>
      <c r="L89" s="46" t="s">
        <v>4421</v>
      </c>
      <c r="M89" s="46"/>
      <c r="N89" t="s">
        <v>4424</v>
      </c>
      <c r="O89" s="1" t="s">
        <v>4543</v>
      </c>
      <c r="Q89" s="1" t="str">
        <f t="shared" si="16"/>
        <v>_18_4</v>
      </c>
      <c r="R89" s="1" t="s">
        <v>5204</v>
      </c>
      <c r="S89" s="1">
        <v>5</v>
      </c>
      <c r="T89" s="1">
        <v>70</v>
      </c>
      <c r="U89" s="1">
        <v>18</v>
      </c>
      <c r="V89" s="19">
        <v>41875.547986111109</v>
      </c>
      <c r="Y89">
        <v>644337.397</v>
      </c>
      <c r="Z89">
        <v>5766400.5970000001</v>
      </c>
      <c r="AA89">
        <v>79.328000000000003</v>
      </c>
      <c r="AB89" s="1" t="s">
        <v>3316</v>
      </c>
      <c r="AC89" s="21" t="s">
        <v>3262</v>
      </c>
      <c r="AD89" s="21" t="s">
        <v>3263</v>
      </c>
      <c r="AE89" s="21" t="s">
        <v>3258</v>
      </c>
      <c r="AF89" s="64" t="s">
        <v>5614</v>
      </c>
      <c r="AG89" s="64"/>
      <c r="AH89" s="21"/>
      <c r="AI89" s="21"/>
      <c r="AP89" s="21" t="s">
        <v>3261</v>
      </c>
      <c r="AQ89" s="21" t="s">
        <v>3269</v>
      </c>
      <c r="AR89" s="21" t="s">
        <v>3270</v>
      </c>
      <c r="AS89" s="21" t="s">
        <v>3264</v>
      </c>
    </row>
    <row r="90" spans="1:45" ht="106.2" x14ac:dyDescent="0.3">
      <c r="A90" s="1" t="s">
        <v>666</v>
      </c>
      <c r="B90">
        <v>0.4</v>
      </c>
      <c r="C90" s="31">
        <v>18</v>
      </c>
      <c r="D90" s="1">
        <v>5</v>
      </c>
      <c r="E90" s="1" t="str">
        <f t="shared" si="28"/>
        <v>SWC 0.4m 18/5</v>
      </c>
      <c r="F90" s="1" t="str">
        <f t="shared" si="33"/>
        <v>Box18_Moist5</v>
      </c>
      <c r="G90" s="1" t="s">
        <v>5221</v>
      </c>
      <c r="H90" s="1" t="s">
        <v>5</v>
      </c>
      <c r="I90" s="1" t="str">
        <f t="shared" si="34"/>
        <v>Box18_Moist5 [%]</v>
      </c>
      <c r="J90" s="58" t="s">
        <v>5451</v>
      </c>
      <c r="K90" s="1" t="s">
        <v>5203</v>
      </c>
      <c r="L90" s="46" t="s">
        <v>4421</v>
      </c>
      <c r="M90" s="46"/>
      <c r="N90" t="s">
        <v>4424</v>
      </c>
      <c r="O90" s="1" t="s">
        <v>4543</v>
      </c>
      <c r="Q90" s="1" t="str">
        <f t="shared" si="16"/>
        <v>_18_5</v>
      </c>
      <c r="R90" s="1" t="s">
        <v>5204</v>
      </c>
      <c r="S90" s="1">
        <v>5</v>
      </c>
      <c r="T90" s="1">
        <v>70</v>
      </c>
      <c r="U90" s="1">
        <v>18</v>
      </c>
      <c r="V90" s="19">
        <v>41875.547986111109</v>
      </c>
      <c r="Y90">
        <v>644337.397</v>
      </c>
      <c r="Z90">
        <v>5766400.5970000001</v>
      </c>
      <c r="AA90">
        <v>79.328000000000003</v>
      </c>
      <c r="AB90" s="1" t="s">
        <v>3316</v>
      </c>
      <c r="AC90" s="21" t="s">
        <v>3262</v>
      </c>
      <c r="AD90" s="21" t="s">
        <v>3263</v>
      </c>
      <c r="AE90" s="21" t="s">
        <v>3258</v>
      </c>
      <c r="AF90" s="64" t="s">
        <v>5614</v>
      </c>
      <c r="AG90" s="64"/>
      <c r="AH90" s="21"/>
      <c r="AI90" s="21"/>
      <c r="AP90" s="21" t="s">
        <v>3261</v>
      </c>
      <c r="AQ90" s="21" t="s">
        <v>3269</v>
      </c>
      <c r="AR90" s="21" t="s">
        <v>3270</v>
      </c>
      <c r="AS90" s="21" t="s">
        <v>3264</v>
      </c>
    </row>
    <row r="91" spans="1:45" ht="106.2" x14ac:dyDescent="0.3">
      <c r="A91" s="1" t="s">
        <v>668</v>
      </c>
      <c r="B91" s="30">
        <v>0.5</v>
      </c>
      <c r="C91" s="32">
        <v>18</v>
      </c>
      <c r="D91" s="1">
        <v>6</v>
      </c>
      <c r="E91" s="1" t="str">
        <f t="shared" si="28"/>
        <v>SWC 0.5m 18/6</v>
      </c>
      <c r="F91" s="1" t="str">
        <f t="shared" si="33"/>
        <v>Box18_Moist6</v>
      </c>
      <c r="G91" s="1" t="s">
        <v>5221</v>
      </c>
      <c r="H91" s="1" t="s">
        <v>5</v>
      </c>
      <c r="I91" s="1" t="str">
        <f t="shared" si="34"/>
        <v>Box18_Moist6 [%]</v>
      </c>
      <c r="J91" s="58" t="s">
        <v>5452</v>
      </c>
      <c r="K91" s="1" t="s">
        <v>5203</v>
      </c>
      <c r="L91" s="46" t="s">
        <v>4421</v>
      </c>
      <c r="M91" s="46"/>
      <c r="N91" t="s">
        <v>4424</v>
      </c>
      <c r="O91" s="1" t="s">
        <v>4543</v>
      </c>
      <c r="Q91" s="1" t="str">
        <f t="shared" si="16"/>
        <v>_18_6</v>
      </c>
      <c r="R91" s="1" t="s">
        <v>5204</v>
      </c>
      <c r="S91" s="1">
        <v>5</v>
      </c>
      <c r="T91" s="1">
        <v>70</v>
      </c>
      <c r="U91" s="1">
        <v>18</v>
      </c>
      <c r="V91" s="19">
        <v>41875.547986111109</v>
      </c>
      <c r="Y91">
        <v>644337.397</v>
      </c>
      <c r="Z91">
        <v>5766400.5970000001</v>
      </c>
      <c r="AA91">
        <v>79.328000000000003</v>
      </c>
      <c r="AB91" s="1" t="s">
        <v>3316</v>
      </c>
      <c r="AC91" s="21" t="s">
        <v>3262</v>
      </c>
      <c r="AD91" s="21" t="s">
        <v>3263</v>
      </c>
      <c r="AE91" s="21" t="s">
        <v>3258</v>
      </c>
      <c r="AF91" s="64" t="s">
        <v>5614</v>
      </c>
      <c r="AG91" s="64"/>
      <c r="AH91" s="21"/>
      <c r="AI91" s="21"/>
      <c r="AP91" s="21" t="s">
        <v>3261</v>
      </c>
      <c r="AQ91" s="21" t="s">
        <v>3269</v>
      </c>
      <c r="AR91" s="21" t="s">
        <v>3270</v>
      </c>
      <c r="AS91" s="21" t="s">
        <v>3264</v>
      </c>
    </row>
    <row r="92" spans="1:45" ht="106.2" x14ac:dyDescent="0.3">
      <c r="A92" s="1" t="s">
        <v>5788</v>
      </c>
      <c r="B92">
        <v>0.05</v>
      </c>
      <c r="C92">
        <v>19</v>
      </c>
      <c r="D92" s="1">
        <v>1</v>
      </c>
      <c r="E92" s="1" t="str">
        <f t="shared" si="28"/>
        <v>SWC 0.05m 19/1</v>
      </c>
      <c r="F92" s="1" t="str">
        <f t="shared" ref="F92:F97" si="35">CONCATENATE("Box",C92,"_Moist",D92)</f>
        <v>Box19_Moist1</v>
      </c>
      <c r="G92" s="1" t="s">
        <v>5221</v>
      </c>
      <c r="H92" s="1" t="s">
        <v>5</v>
      </c>
      <c r="I92" s="1" t="str">
        <f t="shared" ref="I92:I97" si="36">CONCATENATE(F92," [",H92,"]")</f>
        <v>Box19_Moist1 [%]</v>
      </c>
      <c r="J92" s="58" t="s">
        <v>5453</v>
      </c>
      <c r="K92" s="1" t="s">
        <v>5207</v>
      </c>
      <c r="L92" s="46" t="s">
        <v>4421</v>
      </c>
      <c r="M92" s="46"/>
      <c r="N92" t="s">
        <v>4424</v>
      </c>
      <c r="O92" s="1" t="s">
        <v>4543</v>
      </c>
      <c r="Q92" s="1" t="str">
        <f t="shared" si="16"/>
        <v>_19_1</v>
      </c>
      <c r="R92" s="1" t="s">
        <v>5217</v>
      </c>
      <c r="S92" s="1">
        <v>5</v>
      </c>
      <c r="T92" s="1">
        <v>70</v>
      </c>
      <c r="U92" s="1">
        <v>19</v>
      </c>
      <c r="V92" s="19">
        <v>42018.671875</v>
      </c>
      <c r="Y92">
        <v>644343.91200000001</v>
      </c>
      <c r="Z92">
        <v>5766515.0039999997</v>
      </c>
      <c r="AA92">
        <v>79.457999999999998</v>
      </c>
      <c r="AB92" s="1" t="s">
        <v>3316</v>
      </c>
      <c r="AC92" s="21" t="s">
        <v>3262</v>
      </c>
      <c r="AD92" s="21" t="s">
        <v>3263</v>
      </c>
      <c r="AE92" s="21" t="s">
        <v>3258</v>
      </c>
      <c r="AF92" s="64" t="s">
        <v>5614</v>
      </c>
      <c r="AG92" s="64"/>
      <c r="AH92" s="21"/>
      <c r="AI92" s="21"/>
      <c r="AP92" s="21" t="s">
        <v>3261</v>
      </c>
      <c r="AQ92" s="21" t="s">
        <v>3269</v>
      </c>
      <c r="AR92" s="21" t="s">
        <v>3270</v>
      </c>
      <c r="AS92" s="21" t="s">
        <v>3264</v>
      </c>
    </row>
    <row r="93" spans="1:45" ht="106.2" x14ac:dyDescent="0.3">
      <c r="A93" s="1" t="s">
        <v>6774</v>
      </c>
      <c r="B93">
        <v>0.1</v>
      </c>
      <c r="C93">
        <v>19</v>
      </c>
      <c r="D93" s="1">
        <v>2</v>
      </c>
      <c r="E93" s="1" t="str">
        <f t="shared" si="28"/>
        <v>SWC 0.1m 19/2</v>
      </c>
      <c r="F93" s="1" t="str">
        <f t="shared" si="35"/>
        <v>Box19_Moist2</v>
      </c>
      <c r="G93" s="1" t="s">
        <v>5221</v>
      </c>
      <c r="H93" s="1" t="s">
        <v>5</v>
      </c>
      <c r="I93" s="1" t="str">
        <f t="shared" si="36"/>
        <v>Box19_Moist2 [%]</v>
      </c>
      <c r="J93" s="58" t="s">
        <v>5454</v>
      </c>
      <c r="K93" s="1" t="s">
        <v>5207</v>
      </c>
      <c r="L93" s="46" t="s">
        <v>4421</v>
      </c>
      <c r="M93" s="46"/>
      <c r="N93" t="s">
        <v>4424</v>
      </c>
      <c r="O93" s="1" t="s">
        <v>4543</v>
      </c>
      <c r="Q93" s="1" t="str">
        <f t="shared" si="16"/>
        <v>_19_2</v>
      </c>
      <c r="R93" s="1" t="s">
        <v>5217</v>
      </c>
      <c r="S93" s="1">
        <v>5</v>
      </c>
      <c r="T93" s="1">
        <v>70</v>
      </c>
      <c r="U93" s="1">
        <v>19</v>
      </c>
      <c r="V93" s="19">
        <v>42018.671875</v>
      </c>
      <c r="Y93">
        <v>644343.91200000001</v>
      </c>
      <c r="Z93">
        <v>5766515.0039999997</v>
      </c>
      <c r="AA93">
        <v>79.457999999999998</v>
      </c>
      <c r="AB93" s="1" t="s">
        <v>3316</v>
      </c>
      <c r="AC93" s="21" t="s">
        <v>3262</v>
      </c>
      <c r="AD93" s="21" t="s">
        <v>3263</v>
      </c>
      <c r="AE93" s="21" t="s">
        <v>3258</v>
      </c>
      <c r="AF93" s="64" t="s">
        <v>5614</v>
      </c>
      <c r="AG93" s="64"/>
      <c r="AH93" s="21"/>
      <c r="AI93" s="21"/>
      <c r="AP93" s="21" t="s">
        <v>3261</v>
      </c>
      <c r="AQ93" s="21" t="s">
        <v>3269</v>
      </c>
      <c r="AR93" s="21" t="s">
        <v>3270</v>
      </c>
      <c r="AS93" s="21" t="s">
        <v>3264</v>
      </c>
    </row>
    <row r="94" spans="1:45" ht="106.2" x14ac:dyDescent="0.3">
      <c r="A94" s="1" t="s">
        <v>6775</v>
      </c>
      <c r="B94">
        <v>0.2</v>
      </c>
      <c r="C94">
        <v>19</v>
      </c>
      <c r="D94" s="1">
        <v>3</v>
      </c>
      <c r="E94" s="1" t="str">
        <f t="shared" si="28"/>
        <v>SWC 0.2m 19/3</v>
      </c>
      <c r="F94" s="1" t="str">
        <f t="shared" si="35"/>
        <v>Box19_Moist3</v>
      </c>
      <c r="G94" s="1" t="s">
        <v>5221</v>
      </c>
      <c r="H94" s="1" t="s">
        <v>5</v>
      </c>
      <c r="I94" s="1" t="str">
        <f t="shared" si="36"/>
        <v>Box19_Moist3 [%]</v>
      </c>
      <c r="J94" s="58" t="s">
        <v>5455</v>
      </c>
      <c r="K94" s="1" t="s">
        <v>5207</v>
      </c>
      <c r="L94" s="46" t="s">
        <v>4421</v>
      </c>
      <c r="M94" s="46"/>
      <c r="N94" t="s">
        <v>4424</v>
      </c>
      <c r="O94" s="1" t="s">
        <v>4543</v>
      </c>
      <c r="Q94" s="1" t="str">
        <f t="shared" si="16"/>
        <v>_19_3</v>
      </c>
      <c r="R94" s="1" t="s">
        <v>5217</v>
      </c>
      <c r="S94" s="1">
        <v>5</v>
      </c>
      <c r="T94" s="1">
        <v>70</v>
      </c>
      <c r="U94" s="1">
        <v>19</v>
      </c>
      <c r="V94" s="19">
        <v>42018.671875</v>
      </c>
      <c r="Y94">
        <v>644343.91200000001</v>
      </c>
      <c r="Z94">
        <v>5766515.0039999997</v>
      </c>
      <c r="AA94">
        <v>79.457999999999998</v>
      </c>
      <c r="AB94" s="1" t="s">
        <v>3316</v>
      </c>
      <c r="AC94" s="21" t="s">
        <v>3262</v>
      </c>
      <c r="AD94" s="21" t="s">
        <v>3263</v>
      </c>
      <c r="AE94" s="21" t="s">
        <v>3258</v>
      </c>
      <c r="AF94" s="64" t="s">
        <v>5614</v>
      </c>
      <c r="AG94" s="64"/>
      <c r="AH94" s="21"/>
      <c r="AI94" s="21"/>
      <c r="AP94" s="21" t="s">
        <v>3261</v>
      </c>
      <c r="AQ94" s="21" t="s">
        <v>3269</v>
      </c>
      <c r="AR94" s="21" t="s">
        <v>3270</v>
      </c>
      <c r="AS94" s="21" t="s">
        <v>3264</v>
      </c>
    </row>
    <row r="95" spans="1:45" ht="106.2" x14ac:dyDescent="0.3">
      <c r="A95" s="1" t="s">
        <v>6776</v>
      </c>
      <c r="B95">
        <v>0.3</v>
      </c>
      <c r="C95">
        <v>19</v>
      </c>
      <c r="D95" s="1">
        <v>4</v>
      </c>
      <c r="E95" s="1" t="str">
        <f t="shared" si="28"/>
        <v>SWC 0.3m 19/4</v>
      </c>
      <c r="F95" s="1" t="str">
        <f t="shared" si="35"/>
        <v>Box19_Moist4</v>
      </c>
      <c r="G95" s="1" t="s">
        <v>5221</v>
      </c>
      <c r="H95" s="1" t="s">
        <v>5</v>
      </c>
      <c r="I95" s="1" t="str">
        <f t="shared" si="36"/>
        <v>Box19_Moist4 [%]</v>
      </c>
      <c r="J95" s="58" t="s">
        <v>5456</v>
      </c>
      <c r="K95" s="1" t="s">
        <v>5207</v>
      </c>
      <c r="L95" s="46" t="s">
        <v>4421</v>
      </c>
      <c r="M95" s="46"/>
      <c r="N95" t="s">
        <v>4424</v>
      </c>
      <c r="O95" s="1" t="s">
        <v>4543</v>
      </c>
      <c r="Q95" s="1" t="str">
        <f t="shared" si="16"/>
        <v>_19_4</v>
      </c>
      <c r="R95" s="1" t="s">
        <v>5217</v>
      </c>
      <c r="S95" s="1">
        <v>5</v>
      </c>
      <c r="T95" s="1">
        <v>70</v>
      </c>
      <c r="U95" s="1">
        <v>19</v>
      </c>
      <c r="V95" s="19">
        <v>42018.671875</v>
      </c>
      <c r="Y95">
        <v>644343.91200000001</v>
      </c>
      <c r="Z95">
        <v>5766515.0039999997</v>
      </c>
      <c r="AA95">
        <v>79.457999999999998</v>
      </c>
      <c r="AB95" s="1" t="s">
        <v>3316</v>
      </c>
      <c r="AC95" s="21" t="s">
        <v>3262</v>
      </c>
      <c r="AD95" s="21" t="s">
        <v>3263</v>
      </c>
      <c r="AE95" s="21" t="s">
        <v>3258</v>
      </c>
      <c r="AF95" s="64" t="s">
        <v>5614</v>
      </c>
      <c r="AG95" s="64"/>
      <c r="AH95" s="21"/>
      <c r="AI95" s="21"/>
      <c r="AP95" s="21" t="s">
        <v>3261</v>
      </c>
      <c r="AQ95" s="21" t="s">
        <v>3269</v>
      </c>
      <c r="AR95" s="21" t="s">
        <v>3270</v>
      </c>
      <c r="AS95" s="21" t="s">
        <v>3264</v>
      </c>
    </row>
    <row r="96" spans="1:45" ht="106.2" x14ac:dyDescent="0.3">
      <c r="A96" s="1" t="s">
        <v>6777</v>
      </c>
      <c r="B96">
        <v>0.4</v>
      </c>
      <c r="C96">
        <v>19</v>
      </c>
      <c r="D96" s="1">
        <v>5</v>
      </c>
      <c r="E96" s="1" t="str">
        <f t="shared" si="28"/>
        <v>SWC 0.4m 19/5</v>
      </c>
      <c r="F96" s="1" t="str">
        <f t="shared" si="35"/>
        <v>Box19_Moist5</v>
      </c>
      <c r="G96" s="1" t="s">
        <v>5221</v>
      </c>
      <c r="H96" s="1" t="s">
        <v>5</v>
      </c>
      <c r="I96" s="1" t="str">
        <f t="shared" si="36"/>
        <v>Box19_Moist5 [%]</v>
      </c>
      <c r="J96" s="58" t="s">
        <v>5457</v>
      </c>
      <c r="K96" s="1" t="s">
        <v>5207</v>
      </c>
      <c r="L96" s="46" t="s">
        <v>4421</v>
      </c>
      <c r="M96" s="46"/>
      <c r="N96" t="s">
        <v>4424</v>
      </c>
      <c r="O96" s="1" t="s">
        <v>4543</v>
      </c>
      <c r="Q96" s="1" t="str">
        <f t="shared" si="16"/>
        <v>_19_5</v>
      </c>
      <c r="R96" s="1" t="s">
        <v>5217</v>
      </c>
      <c r="S96" s="1">
        <v>5</v>
      </c>
      <c r="T96" s="1">
        <v>70</v>
      </c>
      <c r="U96" s="1">
        <v>19</v>
      </c>
      <c r="V96" s="19">
        <v>42018.671875</v>
      </c>
      <c r="Y96">
        <v>644343.91200000001</v>
      </c>
      <c r="Z96">
        <v>5766515.0039999997</v>
      </c>
      <c r="AA96">
        <v>79.457999999999998</v>
      </c>
      <c r="AB96" s="1" t="s">
        <v>3316</v>
      </c>
      <c r="AC96" s="21" t="s">
        <v>3262</v>
      </c>
      <c r="AD96" s="21" t="s">
        <v>3263</v>
      </c>
      <c r="AE96" s="21" t="s">
        <v>3258</v>
      </c>
      <c r="AF96" s="64" t="s">
        <v>5614</v>
      </c>
      <c r="AG96" s="64"/>
      <c r="AH96" s="21"/>
      <c r="AI96" s="21"/>
      <c r="AP96" s="21" t="s">
        <v>3261</v>
      </c>
      <c r="AQ96" s="21" t="s">
        <v>3269</v>
      </c>
      <c r="AR96" s="21" t="s">
        <v>3270</v>
      </c>
      <c r="AS96" s="21" t="s">
        <v>3264</v>
      </c>
    </row>
    <row r="97" spans="1:45" ht="106.2" x14ac:dyDescent="0.3">
      <c r="A97" s="1" t="s">
        <v>6778</v>
      </c>
      <c r="B97" s="30">
        <v>0.4</v>
      </c>
      <c r="C97" s="30">
        <v>19</v>
      </c>
      <c r="D97" s="1">
        <v>6</v>
      </c>
      <c r="E97" s="1" t="str">
        <f t="shared" si="28"/>
        <v>SWC 0.4m 19/6</v>
      </c>
      <c r="F97" s="1" t="str">
        <f t="shared" si="35"/>
        <v>Box19_Moist6</v>
      </c>
      <c r="G97" s="1" t="s">
        <v>5221</v>
      </c>
      <c r="H97" s="1" t="s">
        <v>5</v>
      </c>
      <c r="I97" s="1" t="str">
        <f t="shared" si="36"/>
        <v>Box19_Moist6 [%]</v>
      </c>
      <c r="J97" s="58" t="s">
        <v>5458</v>
      </c>
      <c r="K97" s="1" t="s">
        <v>5207</v>
      </c>
      <c r="L97" s="46" t="s">
        <v>4421</v>
      </c>
      <c r="M97" s="46"/>
      <c r="N97" t="s">
        <v>4424</v>
      </c>
      <c r="O97" s="1" t="s">
        <v>4543</v>
      </c>
      <c r="Q97" s="1" t="str">
        <f t="shared" si="16"/>
        <v>_19_6</v>
      </c>
      <c r="R97" s="1" t="s">
        <v>5217</v>
      </c>
      <c r="S97" s="1">
        <v>5</v>
      </c>
      <c r="T97" s="1">
        <v>70</v>
      </c>
      <c r="U97" s="1">
        <v>19</v>
      </c>
      <c r="V97" s="19">
        <v>42018.671875</v>
      </c>
      <c r="Y97">
        <v>644343.91200000001</v>
      </c>
      <c r="Z97">
        <v>5766515.0039999997</v>
      </c>
      <c r="AA97">
        <v>79.457999999999998</v>
      </c>
      <c r="AB97" s="1" t="s">
        <v>3316</v>
      </c>
      <c r="AC97" s="21" t="s">
        <v>3262</v>
      </c>
      <c r="AD97" s="21" t="s">
        <v>3263</v>
      </c>
      <c r="AE97" s="21" t="s">
        <v>3258</v>
      </c>
      <c r="AF97" s="64" t="s">
        <v>5614</v>
      </c>
      <c r="AG97" s="64"/>
      <c r="AH97" s="21"/>
      <c r="AI97" s="21"/>
      <c r="AP97" s="21" t="s">
        <v>3261</v>
      </c>
      <c r="AQ97" s="21" t="s">
        <v>3269</v>
      </c>
      <c r="AR97" s="21" t="s">
        <v>3270</v>
      </c>
      <c r="AS97" s="21" t="s">
        <v>3264</v>
      </c>
    </row>
    <row r="98" spans="1:45" ht="106.2" x14ac:dyDescent="0.3">
      <c r="A98" s="1" t="s">
        <v>6779</v>
      </c>
      <c r="B98" s="33">
        <v>0.1</v>
      </c>
      <c r="C98" s="33">
        <v>20</v>
      </c>
      <c r="D98" s="1">
        <v>1</v>
      </c>
      <c r="E98" s="1" t="str">
        <f t="shared" si="28"/>
        <v>SWC 0.1m 20/1</v>
      </c>
      <c r="F98" s="1" t="str">
        <f t="shared" ref="F98" si="37">CONCATENATE("Box",C98,"_Moist",D98)</f>
        <v>Box20_Moist1</v>
      </c>
      <c r="G98" s="1" t="s">
        <v>5221</v>
      </c>
      <c r="H98" s="1" t="s">
        <v>5</v>
      </c>
      <c r="I98" s="1" t="str">
        <f t="shared" ref="I98" si="38">CONCATENATE(F98," [",H98,"]")</f>
        <v>Box20_Moist1 [%]</v>
      </c>
      <c r="J98" s="86" t="s">
        <v>5592</v>
      </c>
      <c r="K98" s="1" t="s">
        <v>5208</v>
      </c>
      <c r="L98" s="46" t="s">
        <v>4421</v>
      </c>
      <c r="M98" s="46"/>
      <c r="N98" t="s">
        <v>4424</v>
      </c>
      <c r="O98" s="1" t="s">
        <v>4543</v>
      </c>
      <c r="Q98" s="1" t="str">
        <f t="shared" si="16"/>
        <v>_20_1</v>
      </c>
      <c r="R98" s="1" t="s">
        <v>5218</v>
      </c>
      <c r="S98" s="1">
        <v>5</v>
      </c>
      <c r="T98" s="1">
        <v>70</v>
      </c>
      <c r="V98" s="19">
        <v>42137.425925925927</v>
      </c>
      <c r="Y98">
        <v>644286.36899999995</v>
      </c>
      <c r="Z98">
        <v>5766518.79</v>
      </c>
      <c r="AA98">
        <v>79.426000000000002</v>
      </c>
      <c r="AB98" s="1" t="s">
        <v>3316</v>
      </c>
      <c r="AC98" s="21" t="s">
        <v>3262</v>
      </c>
      <c r="AD98" s="21" t="s">
        <v>3263</v>
      </c>
      <c r="AE98" s="21" t="s">
        <v>3258</v>
      </c>
      <c r="AF98" s="64" t="s">
        <v>5614</v>
      </c>
      <c r="AG98" s="64"/>
      <c r="AH98" s="21"/>
      <c r="AI98" s="21"/>
      <c r="AP98" s="21" t="s">
        <v>3261</v>
      </c>
      <c r="AQ98" s="21" t="s">
        <v>3269</v>
      </c>
      <c r="AR98" s="21" t="s">
        <v>3270</v>
      </c>
      <c r="AS98" s="21" t="s">
        <v>3264</v>
      </c>
    </row>
    <row r="99" spans="1:45" ht="106.2" x14ac:dyDescent="0.3">
      <c r="A99" s="1" t="s">
        <v>6780</v>
      </c>
      <c r="B99" s="33">
        <v>0.15</v>
      </c>
      <c r="C99" s="33">
        <v>20</v>
      </c>
      <c r="D99" s="1">
        <v>2</v>
      </c>
      <c r="E99" s="1" t="str">
        <f t="shared" si="28"/>
        <v>SWC 0.15m 20/2</v>
      </c>
      <c r="F99" s="1" t="str">
        <f t="shared" ref="F99:F103" si="39">CONCATENATE("Box",C99,"_Moist",D99)</f>
        <v>Box20_Moist2</v>
      </c>
      <c r="G99" s="1" t="s">
        <v>5221</v>
      </c>
      <c r="H99" s="1" t="s">
        <v>5</v>
      </c>
      <c r="I99" s="1" t="str">
        <f t="shared" ref="I99:I103" si="40">CONCATENATE(F99," [",H99,"]")</f>
        <v>Box20_Moist2 [%]</v>
      </c>
      <c r="J99" s="86" t="s">
        <v>5593</v>
      </c>
      <c r="K99" s="1" t="s">
        <v>5208</v>
      </c>
      <c r="L99" s="46" t="s">
        <v>4421</v>
      </c>
      <c r="M99" s="46"/>
      <c r="N99" t="s">
        <v>4424</v>
      </c>
      <c r="O99" s="1" t="s">
        <v>4543</v>
      </c>
      <c r="Q99" s="1" t="str">
        <f t="shared" si="16"/>
        <v>_20_2</v>
      </c>
      <c r="R99" s="1" t="s">
        <v>5218</v>
      </c>
      <c r="S99" s="1">
        <v>5</v>
      </c>
      <c r="T99" s="1">
        <v>70</v>
      </c>
      <c r="V99" s="19">
        <v>42137.425925925927</v>
      </c>
      <c r="Y99">
        <v>644286.36899999995</v>
      </c>
      <c r="Z99">
        <v>5766518.79</v>
      </c>
      <c r="AA99">
        <v>79.426000000000002</v>
      </c>
      <c r="AB99" s="1" t="s">
        <v>3316</v>
      </c>
      <c r="AC99" s="21" t="s">
        <v>3262</v>
      </c>
      <c r="AD99" s="21" t="s">
        <v>3263</v>
      </c>
      <c r="AE99" s="21" t="s">
        <v>3258</v>
      </c>
      <c r="AF99" s="64" t="s">
        <v>5614</v>
      </c>
      <c r="AG99" s="64"/>
      <c r="AH99" s="21"/>
      <c r="AI99" s="21"/>
      <c r="AP99" s="21" t="s">
        <v>3261</v>
      </c>
      <c r="AQ99" s="21" t="s">
        <v>3269</v>
      </c>
      <c r="AR99" s="21" t="s">
        <v>3270</v>
      </c>
      <c r="AS99" s="21" t="s">
        <v>3264</v>
      </c>
    </row>
    <row r="100" spans="1:45" ht="106.2" x14ac:dyDescent="0.3">
      <c r="A100" s="1" t="s">
        <v>674</v>
      </c>
      <c r="B100" s="33">
        <v>0.2</v>
      </c>
      <c r="C100" s="33">
        <v>20</v>
      </c>
      <c r="D100" s="1">
        <v>3</v>
      </c>
      <c r="E100" s="1" t="str">
        <f t="shared" si="28"/>
        <v>SWC 0.2m 20/3</v>
      </c>
      <c r="F100" s="1" t="str">
        <f t="shared" si="39"/>
        <v>Box20_Moist3</v>
      </c>
      <c r="G100" s="1" t="s">
        <v>5221</v>
      </c>
      <c r="H100" s="1" t="s">
        <v>5</v>
      </c>
      <c r="I100" s="1" t="str">
        <f t="shared" si="40"/>
        <v>Box20_Moist3 [%]</v>
      </c>
      <c r="J100" s="86" t="s">
        <v>5594</v>
      </c>
      <c r="K100" s="1" t="s">
        <v>5208</v>
      </c>
      <c r="L100" s="46" t="s">
        <v>4421</v>
      </c>
      <c r="M100" s="46"/>
      <c r="N100" t="s">
        <v>4424</v>
      </c>
      <c r="O100" s="1" t="s">
        <v>4543</v>
      </c>
      <c r="Q100" s="1" t="str">
        <f t="shared" si="16"/>
        <v>_20_3</v>
      </c>
      <c r="R100" s="1" t="s">
        <v>5218</v>
      </c>
      <c r="S100" s="1">
        <v>5</v>
      </c>
      <c r="T100" s="1">
        <v>70</v>
      </c>
      <c r="V100" s="19">
        <v>42137.425925925927</v>
      </c>
      <c r="Y100">
        <v>644286.36899999995</v>
      </c>
      <c r="Z100">
        <v>5766518.79</v>
      </c>
      <c r="AA100">
        <v>79.426000000000002</v>
      </c>
      <c r="AB100" s="1" t="s">
        <v>3316</v>
      </c>
      <c r="AC100" s="21" t="s">
        <v>3262</v>
      </c>
      <c r="AD100" s="21" t="s">
        <v>3263</v>
      </c>
      <c r="AE100" s="21" t="s">
        <v>3258</v>
      </c>
      <c r="AF100" s="64" t="s">
        <v>5614</v>
      </c>
      <c r="AG100" s="64"/>
      <c r="AH100" s="21"/>
      <c r="AI100" s="21"/>
      <c r="AP100" s="21" t="s">
        <v>3261</v>
      </c>
      <c r="AQ100" s="21" t="s">
        <v>3269</v>
      </c>
      <c r="AR100" s="21" t="s">
        <v>3270</v>
      </c>
      <c r="AS100" s="21" t="s">
        <v>3264</v>
      </c>
    </row>
    <row r="101" spans="1:45" ht="106.2" x14ac:dyDescent="0.3">
      <c r="A101" s="1" t="s">
        <v>675</v>
      </c>
      <c r="B101" s="33">
        <v>0.3</v>
      </c>
      <c r="C101" s="33">
        <v>20</v>
      </c>
      <c r="D101" s="1">
        <v>4</v>
      </c>
      <c r="E101" s="1" t="str">
        <f t="shared" si="28"/>
        <v>SWC 0.3m 20/4</v>
      </c>
      <c r="F101" s="1" t="str">
        <f t="shared" si="39"/>
        <v>Box20_Moist4</v>
      </c>
      <c r="G101" s="1" t="s">
        <v>5221</v>
      </c>
      <c r="H101" s="1" t="s">
        <v>5</v>
      </c>
      <c r="I101" s="1" t="str">
        <f t="shared" si="40"/>
        <v>Box20_Moist4 [%]</v>
      </c>
      <c r="J101" s="86" t="s">
        <v>5595</v>
      </c>
      <c r="K101" s="1" t="s">
        <v>5208</v>
      </c>
      <c r="L101" s="46" t="s">
        <v>4421</v>
      </c>
      <c r="M101" s="46"/>
      <c r="N101" t="s">
        <v>4424</v>
      </c>
      <c r="O101" s="1" t="s">
        <v>4543</v>
      </c>
      <c r="Q101" s="1" t="str">
        <f t="shared" si="16"/>
        <v>_20_4</v>
      </c>
      <c r="R101" s="1" t="s">
        <v>5218</v>
      </c>
      <c r="S101" s="1">
        <v>5</v>
      </c>
      <c r="T101" s="1">
        <v>70</v>
      </c>
      <c r="V101" s="19">
        <v>42137.425925925927</v>
      </c>
      <c r="Y101">
        <v>644286.36899999995</v>
      </c>
      <c r="Z101">
        <v>5766518.79</v>
      </c>
      <c r="AA101">
        <v>79.426000000000002</v>
      </c>
      <c r="AB101" s="1" t="s">
        <v>3316</v>
      </c>
      <c r="AC101" s="21" t="s">
        <v>3262</v>
      </c>
      <c r="AD101" s="21" t="s">
        <v>3263</v>
      </c>
      <c r="AE101" s="21" t="s">
        <v>3258</v>
      </c>
      <c r="AF101" s="64" t="s">
        <v>5614</v>
      </c>
      <c r="AG101" s="64"/>
      <c r="AH101" s="21"/>
      <c r="AI101" s="21"/>
      <c r="AP101" s="21" t="s">
        <v>3261</v>
      </c>
      <c r="AQ101" s="21" t="s">
        <v>3269</v>
      </c>
      <c r="AR101" s="21" t="s">
        <v>3270</v>
      </c>
      <c r="AS101" s="21" t="s">
        <v>3264</v>
      </c>
    </row>
    <row r="102" spans="1:45" ht="106.2" x14ac:dyDescent="0.3">
      <c r="A102" s="1" t="s">
        <v>676</v>
      </c>
      <c r="B102" s="33">
        <v>0.4</v>
      </c>
      <c r="C102" s="33">
        <v>20</v>
      </c>
      <c r="D102" s="1">
        <v>5</v>
      </c>
      <c r="E102" s="1" t="str">
        <f t="shared" si="28"/>
        <v>SWC 0.4m 20/5</v>
      </c>
      <c r="F102" s="1" t="str">
        <f t="shared" si="39"/>
        <v>Box20_Moist5</v>
      </c>
      <c r="G102" s="1" t="s">
        <v>5221</v>
      </c>
      <c r="H102" s="1" t="s">
        <v>5</v>
      </c>
      <c r="I102" s="1" t="str">
        <f t="shared" si="40"/>
        <v>Box20_Moist5 [%]</v>
      </c>
      <c r="J102" s="86" t="s">
        <v>5596</v>
      </c>
      <c r="K102" s="1" t="s">
        <v>5208</v>
      </c>
      <c r="L102" s="46" t="s">
        <v>4421</v>
      </c>
      <c r="M102" s="46"/>
      <c r="N102" t="s">
        <v>4424</v>
      </c>
      <c r="O102" s="1" t="s">
        <v>4543</v>
      </c>
      <c r="Q102" s="1" t="str">
        <f t="shared" si="16"/>
        <v>_20_5</v>
      </c>
      <c r="R102" s="1" t="s">
        <v>5218</v>
      </c>
      <c r="S102" s="1">
        <v>5</v>
      </c>
      <c r="T102" s="1">
        <v>70</v>
      </c>
      <c r="V102" s="19">
        <v>42137.425925925927</v>
      </c>
      <c r="Y102">
        <v>644286.36899999995</v>
      </c>
      <c r="Z102">
        <v>5766518.79</v>
      </c>
      <c r="AA102">
        <v>79.426000000000002</v>
      </c>
      <c r="AB102" s="1" t="s">
        <v>3316</v>
      </c>
      <c r="AC102" s="21" t="s">
        <v>3262</v>
      </c>
      <c r="AD102" s="21" t="s">
        <v>3263</v>
      </c>
      <c r="AE102" s="21" t="s">
        <v>3258</v>
      </c>
      <c r="AF102" s="64" t="s">
        <v>5614</v>
      </c>
      <c r="AG102" s="64"/>
      <c r="AH102" s="21"/>
      <c r="AI102" s="21"/>
      <c r="AP102" s="21" t="s">
        <v>3261</v>
      </c>
      <c r="AQ102" s="21" t="s">
        <v>3269</v>
      </c>
      <c r="AR102" s="21" t="s">
        <v>3270</v>
      </c>
      <c r="AS102" s="21" t="s">
        <v>3264</v>
      </c>
    </row>
    <row r="103" spans="1:45" ht="106.2" x14ac:dyDescent="0.3">
      <c r="A103" s="1" t="s">
        <v>6781</v>
      </c>
      <c r="B103" s="30">
        <v>0.5</v>
      </c>
      <c r="C103" s="30">
        <v>20</v>
      </c>
      <c r="D103" s="1">
        <v>6</v>
      </c>
      <c r="E103" s="1" t="str">
        <f t="shared" si="28"/>
        <v>SWC 0.5m 20/6</v>
      </c>
      <c r="F103" s="1" t="str">
        <f t="shared" si="39"/>
        <v>Box20_Moist6</v>
      </c>
      <c r="G103" s="1" t="s">
        <v>5221</v>
      </c>
      <c r="H103" s="1" t="s">
        <v>5</v>
      </c>
      <c r="I103" s="1" t="str">
        <f t="shared" si="40"/>
        <v>Box20_Moist6 [%]</v>
      </c>
      <c r="J103" s="86" t="s">
        <v>5597</v>
      </c>
      <c r="K103" s="1" t="s">
        <v>5208</v>
      </c>
      <c r="L103" s="46" t="s">
        <v>4421</v>
      </c>
      <c r="M103" s="46"/>
      <c r="N103" t="s">
        <v>4424</v>
      </c>
      <c r="O103" s="1" t="s">
        <v>4543</v>
      </c>
      <c r="Q103" s="1" t="str">
        <f t="shared" si="16"/>
        <v>_20_6</v>
      </c>
      <c r="R103" s="1" t="s">
        <v>5218</v>
      </c>
      <c r="S103" s="1">
        <v>5</v>
      </c>
      <c r="T103" s="1">
        <v>70</v>
      </c>
      <c r="V103" s="19">
        <v>42137.425925925927</v>
      </c>
      <c r="Y103">
        <v>644286.36899999995</v>
      </c>
      <c r="Z103">
        <v>5766518.79</v>
      </c>
      <c r="AA103">
        <v>79.426000000000002</v>
      </c>
      <c r="AB103" s="1" t="s">
        <v>3316</v>
      </c>
      <c r="AC103" s="21" t="s">
        <v>3262</v>
      </c>
      <c r="AD103" s="21" t="s">
        <v>3263</v>
      </c>
      <c r="AE103" s="21" t="s">
        <v>3258</v>
      </c>
      <c r="AF103" s="64" t="s">
        <v>5614</v>
      </c>
      <c r="AG103" s="64"/>
      <c r="AH103" s="21"/>
      <c r="AI103" s="21"/>
      <c r="AP103" s="21" t="s">
        <v>3261</v>
      </c>
      <c r="AQ103" s="21" t="s">
        <v>3269</v>
      </c>
      <c r="AR103" s="21" t="s">
        <v>3270</v>
      </c>
      <c r="AS103" s="21" t="s">
        <v>3264</v>
      </c>
    </row>
    <row r="104" spans="1:45" ht="106.2" x14ac:dyDescent="0.3">
      <c r="A104" s="1" t="s">
        <v>6782</v>
      </c>
      <c r="B104">
        <v>0.1</v>
      </c>
      <c r="C104" s="33">
        <v>21</v>
      </c>
      <c r="D104" s="1">
        <v>1</v>
      </c>
      <c r="E104" s="1" t="str">
        <f t="shared" si="28"/>
        <v>SWC 0.1m 21/1</v>
      </c>
      <c r="F104" s="1" t="str">
        <f t="shared" ref="F104:F109" si="41">CONCATENATE("Box",C104,"_Moist",D104)</f>
        <v>Box21_Moist1</v>
      </c>
      <c r="G104" s="1" t="s">
        <v>5221</v>
      </c>
      <c r="H104" s="1" t="s">
        <v>5</v>
      </c>
      <c r="I104" s="1" t="str">
        <f t="shared" ref="I104:I109" si="42">CONCATENATE(F104," [",H104,"]")</f>
        <v>Box21_Moist1 [%]</v>
      </c>
      <c r="J104" s="58" t="s">
        <v>5459</v>
      </c>
      <c r="K104" s="1" t="s">
        <v>5209</v>
      </c>
      <c r="L104" s="46" t="s">
        <v>4421</v>
      </c>
      <c r="M104" s="46"/>
      <c r="N104" t="s">
        <v>4424</v>
      </c>
      <c r="O104" s="1" t="s">
        <v>4543</v>
      </c>
      <c r="Q104" s="1" t="str">
        <f t="shared" si="16"/>
        <v>_21_1</v>
      </c>
      <c r="R104" s="1" t="s">
        <v>5212</v>
      </c>
      <c r="S104" s="1">
        <v>5</v>
      </c>
      <c r="T104" s="1">
        <v>70</v>
      </c>
      <c r="U104" s="1">
        <v>21</v>
      </c>
      <c r="V104" s="19">
        <v>42018.667592592596</v>
      </c>
      <c r="Y104">
        <v>644340.32799999998</v>
      </c>
      <c r="Z104">
        <v>5766427.4510000004</v>
      </c>
      <c r="AA104">
        <v>79.918999999999997</v>
      </c>
      <c r="AB104" s="1" t="s">
        <v>3316</v>
      </c>
      <c r="AC104" s="21" t="s">
        <v>3262</v>
      </c>
      <c r="AD104" s="21" t="s">
        <v>3263</v>
      </c>
      <c r="AE104" s="21" t="s">
        <v>3258</v>
      </c>
      <c r="AF104" s="64" t="s">
        <v>5614</v>
      </c>
      <c r="AG104" s="64"/>
      <c r="AH104" s="21"/>
      <c r="AI104" s="21"/>
      <c r="AP104" s="21" t="s">
        <v>3261</v>
      </c>
      <c r="AQ104" s="21" t="s">
        <v>3269</v>
      </c>
      <c r="AR104" s="21" t="s">
        <v>3270</v>
      </c>
      <c r="AS104" s="21" t="s">
        <v>3264</v>
      </c>
    </row>
    <row r="105" spans="1:45" ht="106.2" x14ac:dyDescent="0.3">
      <c r="A105" s="1" t="s">
        <v>6783</v>
      </c>
      <c r="B105">
        <v>0.2</v>
      </c>
      <c r="C105" s="33">
        <v>21</v>
      </c>
      <c r="D105" s="1">
        <v>2</v>
      </c>
      <c r="E105" s="1" t="str">
        <f t="shared" si="28"/>
        <v>SWC 0.2m 21/2</v>
      </c>
      <c r="F105" s="1" t="str">
        <f t="shared" si="41"/>
        <v>Box21_Moist2</v>
      </c>
      <c r="G105" s="1" t="s">
        <v>5221</v>
      </c>
      <c r="H105" s="1" t="s">
        <v>5</v>
      </c>
      <c r="I105" s="1" t="str">
        <f t="shared" si="42"/>
        <v>Box21_Moist2 [%]</v>
      </c>
      <c r="J105" s="58" t="s">
        <v>5460</v>
      </c>
      <c r="K105" s="1" t="s">
        <v>5209</v>
      </c>
      <c r="L105" s="46" t="s">
        <v>4421</v>
      </c>
      <c r="M105" s="46"/>
      <c r="N105" t="s">
        <v>4424</v>
      </c>
      <c r="O105" s="1" t="s">
        <v>4543</v>
      </c>
      <c r="Q105" s="1" t="str">
        <f t="shared" si="16"/>
        <v>_21_2</v>
      </c>
      <c r="R105" s="1" t="s">
        <v>5212</v>
      </c>
      <c r="S105" s="1">
        <v>5</v>
      </c>
      <c r="T105" s="1">
        <v>70</v>
      </c>
      <c r="U105" s="1">
        <v>21</v>
      </c>
      <c r="V105" s="19">
        <v>42018.667592592596</v>
      </c>
      <c r="Y105">
        <v>644340.32799999998</v>
      </c>
      <c r="Z105">
        <v>5766427.4510000004</v>
      </c>
      <c r="AA105">
        <v>79.918999999999997</v>
      </c>
      <c r="AB105" s="1" t="s">
        <v>3316</v>
      </c>
      <c r="AC105" s="21" t="s">
        <v>3262</v>
      </c>
      <c r="AD105" s="21" t="s">
        <v>3263</v>
      </c>
      <c r="AE105" s="21" t="s">
        <v>3258</v>
      </c>
      <c r="AF105" s="64" t="s">
        <v>5614</v>
      </c>
      <c r="AG105" s="64"/>
      <c r="AH105" s="21"/>
      <c r="AI105" s="21"/>
      <c r="AP105" s="21" t="s">
        <v>3261</v>
      </c>
      <c r="AQ105" s="21" t="s">
        <v>3269</v>
      </c>
      <c r="AR105" s="21" t="s">
        <v>3270</v>
      </c>
      <c r="AS105" s="21" t="s">
        <v>3264</v>
      </c>
    </row>
    <row r="106" spans="1:45" ht="106.2" x14ac:dyDescent="0.3">
      <c r="A106" s="1" t="s">
        <v>6784</v>
      </c>
      <c r="B106">
        <v>0.4</v>
      </c>
      <c r="C106" s="33">
        <v>21</v>
      </c>
      <c r="D106" s="1">
        <v>3</v>
      </c>
      <c r="E106" s="1" t="str">
        <f t="shared" si="28"/>
        <v>SWC 0.4m 21/3</v>
      </c>
      <c r="F106" s="1" t="str">
        <f t="shared" si="41"/>
        <v>Box21_Moist3</v>
      </c>
      <c r="G106" s="1" t="s">
        <v>5221</v>
      </c>
      <c r="H106" s="1" t="s">
        <v>5</v>
      </c>
      <c r="I106" s="1" t="str">
        <f t="shared" si="42"/>
        <v>Box21_Moist3 [%]</v>
      </c>
      <c r="J106" s="58" t="s">
        <v>5461</v>
      </c>
      <c r="K106" s="1" t="s">
        <v>5209</v>
      </c>
      <c r="L106" s="46" t="s">
        <v>4421</v>
      </c>
      <c r="M106" s="46"/>
      <c r="N106" t="s">
        <v>4424</v>
      </c>
      <c r="O106" s="1" t="s">
        <v>4543</v>
      </c>
      <c r="Q106" s="1" t="str">
        <f t="shared" si="16"/>
        <v>_21_3</v>
      </c>
      <c r="R106" s="1" t="s">
        <v>5212</v>
      </c>
      <c r="S106" s="1">
        <v>5</v>
      </c>
      <c r="T106" s="1">
        <v>70</v>
      </c>
      <c r="U106" s="1">
        <v>21</v>
      </c>
      <c r="V106" s="19">
        <v>42018.667592592596</v>
      </c>
      <c r="Y106">
        <v>644340.32799999998</v>
      </c>
      <c r="Z106">
        <v>5766427.4510000004</v>
      </c>
      <c r="AA106">
        <v>79.918999999999997</v>
      </c>
      <c r="AB106" s="1" t="s">
        <v>3316</v>
      </c>
      <c r="AC106" s="21" t="s">
        <v>3262</v>
      </c>
      <c r="AD106" s="21" t="s">
        <v>3263</v>
      </c>
      <c r="AE106" s="21" t="s">
        <v>3258</v>
      </c>
      <c r="AF106" s="64" t="s">
        <v>5614</v>
      </c>
      <c r="AG106" s="64"/>
      <c r="AH106" s="21"/>
      <c r="AI106" s="21"/>
      <c r="AP106" s="21" t="s">
        <v>3261</v>
      </c>
      <c r="AQ106" s="21" t="s">
        <v>3269</v>
      </c>
      <c r="AR106" s="21" t="s">
        <v>3270</v>
      </c>
      <c r="AS106" s="21" t="s">
        <v>3264</v>
      </c>
    </row>
    <row r="107" spans="1:45" ht="106.2" x14ac:dyDescent="0.3">
      <c r="A107" s="1" t="s">
        <v>6785</v>
      </c>
      <c r="B107">
        <v>0.1</v>
      </c>
      <c r="C107" s="33">
        <v>21</v>
      </c>
      <c r="D107" s="1">
        <v>4</v>
      </c>
      <c r="E107" s="1" t="str">
        <f>CONCATENATE("SWC ",$B107,"m ","22/",$D107)</f>
        <v>SWC 0.1m 22/4</v>
      </c>
      <c r="F107" s="1" t="str">
        <f t="shared" si="41"/>
        <v>Box21_Moist4</v>
      </c>
      <c r="G107" s="1" t="s">
        <v>5221</v>
      </c>
      <c r="H107" s="1" t="s">
        <v>5</v>
      </c>
      <c r="I107" s="1" t="str">
        <f t="shared" si="42"/>
        <v>Box21_Moist4 [%]</v>
      </c>
      <c r="J107" s="58" t="s">
        <v>5462</v>
      </c>
      <c r="K107" s="1" t="s">
        <v>5209</v>
      </c>
      <c r="L107" s="46" t="s">
        <v>4421</v>
      </c>
      <c r="M107" s="46"/>
      <c r="N107" t="s">
        <v>4424</v>
      </c>
      <c r="O107" s="1" t="s">
        <v>4543</v>
      </c>
      <c r="Q107" s="1" t="str">
        <f>CONCATENATE("_","22","_",D107)</f>
        <v>_22_4</v>
      </c>
      <c r="R107" s="1" t="s">
        <v>5213</v>
      </c>
      <c r="S107" s="1">
        <v>5</v>
      </c>
      <c r="T107" s="1">
        <v>70</v>
      </c>
      <c r="U107" s="1">
        <v>22</v>
      </c>
      <c r="V107" s="19">
        <v>42018.667592592596</v>
      </c>
      <c r="Y107">
        <v>644347.46100000001</v>
      </c>
      <c r="Z107">
        <v>5766428.1849999996</v>
      </c>
      <c r="AA107">
        <v>79.932000000000002</v>
      </c>
      <c r="AB107" s="1" t="s">
        <v>3316</v>
      </c>
      <c r="AC107" s="21" t="s">
        <v>3262</v>
      </c>
      <c r="AD107" s="21" t="s">
        <v>3263</v>
      </c>
      <c r="AE107" s="21" t="s">
        <v>3258</v>
      </c>
      <c r="AF107" s="64" t="s">
        <v>5614</v>
      </c>
      <c r="AG107" s="64"/>
      <c r="AH107" s="21"/>
      <c r="AI107" s="21"/>
      <c r="AP107" s="21" t="s">
        <v>3261</v>
      </c>
      <c r="AQ107" s="21" t="s">
        <v>3269</v>
      </c>
      <c r="AR107" s="21" t="s">
        <v>3270</v>
      </c>
      <c r="AS107" s="21" t="s">
        <v>3264</v>
      </c>
    </row>
    <row r="108" spans="1:45" ht="106.2" x14ac:dyDescent="0.3">
      <c r="A108" s="1" t="s">
        <v>6786</v>
      </c>
      <c r="B108">
        <v>0.2</v>
      </c>
      <c r="C108" s="33">
        <v>21</v>
      </c>
      <c r="D108" s="1">
        <v>5</v>
      </c>
      <c r="E108" s="1" t="str">
        <f>CONCATENATE("SWC ",$B108,"m ","22/",$D108)</f>
        <v>SWC 0.2m 22/5</v>
      </c>
      <c r="F108" s="1" t="str">
        <f t="shared" si="41"/>
        <v>Box21_Moist5</v>
      </c>
      <c r="G108" s="1" t="s">
        <v>5221</v>
      </c>
      <c r="H108" s="1" t="s">
        <v>5</v>
      </c>
      <c r="I108" s="1" t="str">
        <f t="shared" si="42"/>
        <v>Box21_Moist5 [%]</v>
      </c>
      <c r="J108" s="58" t="s">
        <v>5463</v>
      </c>
      <c r="K108" s="1" t="s">
        <v>5209</v>
      </c>
      <c r="L108" s="46" t="s">
        <v>4421</v>
      </c>
      <c r="M108" s="46"/>
      <c r="N108" t="s">
        <v>4424</v>
      </c>
      <c r="O108" s="1" t="s">
        <v>4543</v>
      </c>
      <c r="Q108" s="1" t="str">
        <f t="shared" ref="Q108:Q109" si="43">CONCATENATE("_","22","_",D108)</f>
        <v>_22_5</v>
      </c>
      <c r="R108" s="1" t="s">
        <v>5213</v>
      </c>
      <c r="S108" s="1">
        <v>5</v>
      </c>
      <c r="T108" s="1">
        <v>70</v>
      </c>
      <c r="U108" s="1">
        <v>22</v>
      </c>
      <c r="V108" s="19">
        <v>42018.667592592596</v>
      </c>
      <c r="Y108">
        <v>644347.46100000001</v>
      </c>
      <c r="Z108">
        <v>5766428.1849999996</v>
      </c>
      <c r="AA108">
        <v>79.932000000000002</v>
      </c>
      <c r="AB108" s="1" t="s">
        <v>3316</v>
      </c>
      <c r="AC108" s="21" t="s">
        <v>3262</v>
      </c>
      <c r="AD108" s="21" t="s">
        <v>3263</v>
      </c>
      <c r="AE108" s="21" t="s">
        <v>3258</v>
      </c>
      <c r="AF108" s="64" t="s">
        <v>5614</v>
      </c>
      <c r="AG108" s="64"/>
      <c r="AH108" s="21"/>
      <c r="AI108" s="21"/>
      <c r="AP108" s="21" t="s">
        <v>3261</v>
      </c>
      <c r="AQ108" s="21" t="s">
        <v>3269</v>
      </c>
      <c r="AR108" s="21" t="s">
        <v>3270</v>
      </c>
      <c r="AS108" s="21" t="s">
        <v>3264</v>
      </c>
    </row>
    <row r="109" spans="1:45" ht="106.2" x14ac:dyDescent="0.3">
      <c r="A109" s="1" t="s">
        <v>6787</v>
      </c>
      <c r="B109" s="30">
        <v>0.35</v>
      </c>
      <c r="C109" s="33">
        <v>21</v>
      </c>
      <c r="D109" s="1">
        <v>6</v>
      </c>
      <c r="E109" s="1" t="str">
        <f>CONCATENATE("SWC ",$B109,"m ","22/",$D109)</f>
        <v>SWC 0.35m 22/6</v>
      </c>
      <c r="F109" s="1" t="str">
        <f t="shared" si="41"/>
        <v>Box21_Moist6</v>
      </c>
      <c r="G109" s="1" t="s">
        <v>5221</v>
      </c>
      <c r="H109" s="1" t="s">
        <v>5</v>
      </c>
      <c r="I109" s="1" t="str">
        <f t="shared" si="42"/>
        <v>Box21_Moist6 [%]</v>
      </c>
      <c r="J109" s="58" t="s">
        <v>5464</v>
      </c>
      <c r="K109" s="1" t="s">
        <v>5209</v>
      </c>
      <c r="L109" s="46" t="s">
        <v>4421</v>
      </c>
      <c r="M109" s="46"/>
      <c r="N109" t="s">
        <v>4424</v>
      </c>
      <c r="O109" s="1" t="s">
        <v>4543</v>
      </c>
      <c r="Q109" s="1" t="str">
        <f t="shared" si="43"/>
        <v>_22_6</v>
      </c>
      <c r="R109" s="1" t="s">
        <v>5213</v>
      </c>
      <c r="S109" s="1">
        <v>5</v>
      </c>
      <c r="T109" s="1">
        <v>70</v>
      </c>
      <c r="U109" s="1">
        <v>22</v>
      </c>
      <c r="V109" s="19">
        <v>42018.667592592596</v>
      </c>
      <c r="Y109">
        <v>644347.46100000001</v>
      </c>
      <c r="Z109">
        <v>5766428.1849999996</v>
      </c>
      <c r="AA109">
        <v>79.932000000000002</v>
      </c>
      <c r="AB109" s="1" t="s">
        <v>3316</v>
      </c>
      <c r="AC109" s="21" t="s">
        <v>3262</v>
      </c>
      <c r="AD109" s="21" t="s">
        <v>3263</v>
      </c>
      <c r="AE109" s="21" t="s">
        <v>3258</v>
      </c>
      <c r="AF109" s="64" t="s">
        <v>5614</v>
      </c>
      <c r="AG109" s="64"/>
      <c r="AH109" s="21"/>
      <c r="AI109" s="21"/>
      <c r="AP109" s="21" t="s">
        <v>3261</v>
      </c>
      <c r="AQ109" s="21" t="s">
        <v>3269</v>
      </c>
      <c r="AR109" s="21" t="s">
        <v>3270</v>
      </c>
      <c r="AS109" s="21" t="s">
        <v>3264</v>
      </c>
    </row>
    <row r="110" spans="1:45" ht="106.2" x14ac:dyDescent="0.3">
      <c r="A110" s="1" t="s">
        <v>6788</v>
      </c>
      <c r="B110">
        <v>0.1</v>
      </c>
      <c r="C110" s="33">
        <v>23</v>
      </c>
      <c r="D110" s="1">
        <v>1</v>
      </c>
      <c r="E110" s="1" t="str">
        <f>CONCATENATE("SWC ",$B110,"m ",$C110,"/",$D110)</f>
        <v>SWC 0.1m 23/1</v>
      </c>
      <c r="F110" s="1" t="str">
        <f t="shared" ref="F110:F115" si="44">CONCATENATE("Box",C110,"_Moist",D110)</f>
        <v>Box23_Moist1</v>
      </c>
      <c r="G110" s="1" t="s">
        <v>5221</v>
      </c>
      <c r="H110" s="1" t="s">
        <v>5</v>
      </c>
      <c r="I110" s="1" t="str">
        <f t="shared" ref="I110:I115" si="45">CONCATENATE(F110," [",H110,"]")</f>
        <v>Box23_Moist1 [%]</v>
      </c>
      <c r="J110" s="58" t="s">
        <v>5465</v>
      </c>
      <c r="K110" s="1" t="s">
        <v>6009</v>
      </c>
      <c r="L110" s="46" t="s">
        <v>4421</v>
      </c>
      <c r="M110" s="46"/>
      <c r="N110" t="s">
        <v>4424</v>
      </c>
      <c r="O110" s="1" t="s">
        <v>4543</v>
      </c>
      <c r="Q110" s="1" t="str">
        <f t="shared" si="16"/>
        <v>_23_1</v>
      </c>
      <c r="R110" s="1" t="s">
        <v>5214</v>
      </c>
      <c r="S110" s="1">
        <v>5</v>
      </c>
      <c r="T110" s="1">
        <v>70</v>
      </c>
      <c r="V110" s="19">
        <v>42018.611458333333</v>
      </c>
      <c r="Y110">
        <v>644302.53500000003</v>
      </c>
      <c r="Z110">
        <v>5766370.6579999998</v>
      </c>
      <c r="AA110">
        <v>80.179000000000002</v>
      </c>
      <c r="AB110" s="1" t="s">
        <v>3316</v>
      </c>
      <c r="AC110" s="21" t="s">
        <v>3262</v>
      </c>
      <c r="AD110" s="21" t="s">
        <v>3263</v>
      </c>
      <c r="AE110" s="21" t="s">
        <v>3258</v>
      </c>
      <c r="AF110" s="64" t="s">
        <v>5614</v>
      </c>
      <c r="AG110" s="64"/>
      <c r="AH110" s="21"/>
      <c r="AI110" s="21"/>
      <c r="AP110" s="21" t="s">
        <v>3261</v>
      </c>
      <c r="AQ110" s="21" t="s">
        <v>3269</v>
      </c>
      <c r="AR110" s="21" t="s">
        <v>3270</v>
      </c>
      <c r="AS110" s="21" t="s">
        <v>3264</v>
      </c>
    </row>
    <row r="111" spans="1:45" ht="106.2" x14ac:dyDescent="0.3">
      <c r="A111" s="1" t="s">
        <v>6789</v>
      </c>
      <c r="B111">
        <v>0.2</v>
      </c>
      <c r="C111" s="33">
        <v>23</v>
      </c>
      <c r="D111" s="1">
        <v>2</v>
      </c>
      <c r="E111" s="1" t="str">
        <f>CONCATENATE("SWC ",$B111,"m ",$C111,"/",$D111)</f>
        <v>SWC 0.2m 23/2</v>
      </c>
      <c r="F111" s="1" t="str">
        <f t="shared" si="44"/>
        <v>Box23_Moist2</v>
      </c>
      <c r="G111" s="1" t="s">
        <v>5221</v>
      </c>
      <c r="H111" s="1" t="s">
        <v>5</v>
      </c>
      <c r="I111" s="1" t="str">
        <f t="shared" si="45"/>
        <v>Box23_Moist2 [%]</v>
      </c>
      <c r="J111" s="58" t="s">
        <v>5466</v>
      </c>
      <c r="K111" s="1" t="s">
        <v>6009</v>
      </c>
      <c r="L111" s="46" t="s">
        <v>4421</v>
      </c>
      <c r="M111" s="46"/>
      <c r="N111" t="s">
        <v>4424</v>
      </c>
      <c r="O111" s="1" t="s">
        <v>4543</v>
      </c>
      <c r="Q111" s="1" t="str">
        <f t="shared" si="16"/>
        <v>_23_2</v>
      </c>
      <c r="R111" s="1" t="s">
        <v>5214</v>
      </c>
      <c r="S111" s="1">
        <v>5</v>
      </c>
      <c r="T111" s="1">
        <v>70</v>
      </c>
      <c r="V111" s="19">
        <v>42018.611458333333</v>
      </c>
      <c r="Y111">
        <v>644302.53500000003</v>
      </c>
      <c r="Z111">
        <v>5766370.6579999998</v>
      </c>
      <c r="AA111">
        <v>80.179000000000002</v>
      </c>
      <c r="AB111" s="1" t="s">
        <v>3316</v>
      </c>
      <c r="AC111" s="21" t="s">
        <v>3262</v>
      </c>
      <c r="AD111" s="21" t="s">
        <v>3263</v>
      </c>
      <c r="AE111" s="21" t="s">
        <v>3258</v>
      </c>
      <c r="AF111" s="64" t="s">
        <v>5614</v>
      </c>
      <c r="AG111" s="64"/>
      <c r="AH111" s="21"/>
      <c r="AI111" s="21"/>
      <c r="AP111" s="21" t="s">
        <v>3261</v>
      </c>
      <c r="AQ111" s="21" t="s">
        <v>3269</v>
      </c>
      <c r="AR111" s="21" t="s">
        <v>3270</v>
      </c>
      <c r="AS111" s="21" t="s">
        <v>3264</v>
      </c>
    </row>
    <row r="112" spans="1:45" ht="106.2" x14ac:dyDescent="0.3">
      <c r="A112" s="1" t="s">
        <v>6790</v>
      </c>
      <c r="B112">
        <v>0.35</v>
      </c>
      <c r="C112" s="33">
        <v>23</v>
      </c>
      <c r="D112" s="1">
        <v>3</v>
      </c>
      <c r="E112" s="1" t="str">
        <f>CONCATENATE("SWC ",$B112,"m ",$C112,"/",$D112)</f>
        <v>SWC 0.35m 23/3</v>
      </c>
      <c r="F112" s="1" t="str">
        <f t="shared" si="44"/>
        <v>Box23_Moist3</v>
      </c>
      <c r="G112" s="1" t="s">
        <v>5221</v>
      </c>
      <c r="H112" s="1" t="s">
        <v>5</v>
      </c>
      <c r="I112" s="1" t="str">
        <f t="shared" si="45"/>
        <v>Box23_Moist3 [%]</v>
      </c>
      <c r="J112" s="58" t="s">
        <v>5467</v>
      </c>
      <c r="K112" s="1" t="s">
        <v>6009</v>
      </c>
      <c r="L112" s="46" t="s">
        <v>4421</v>
      </c>
      <c r="M112" s="46"/>
      <c r="N112" t="s">
        <v>4424</v>
      </c>
      <c r="O112" s="1" t="s">
        <v>4543</v>
      </c>
      <c r="Q112" s="1" t="str">
        <f t="shared" si="16"/>
        <v>_23_3</v>
      </c>
      <c r="R112" s="1" t="s">
        <v>5214</v>
      </c>
      <c r="S112" s="1">
        <v>5</v>
      </c>
      <c r="T112" s="1">
        <v>70</v>
      </c>
      <c r="V112" s="19">
        <v>42018.611458333333</v>
      </c>
      <c r="Y112">
        <v>644302.53500000003</v>
      </c>
      <c r="Z112">
        <v>5766370.6579999998</v>
      </c>
      <c r="AA112">
        <v>80.179000000000002</v>
      </c>
      <c r="AB112" s="1" t="s">
        <v>3316</v>
      </c>
      <c r="AC112" s="21" t="s">
        <v>3262</v>
      </c>
      <c r="AD112" s="21" t="s">
        <v>3263</v>
      </c>
      <c r="AE112" s="21" t="s">
        <v>3258</v>
      </c>
      <c r="AF112" s="64" t="s">
        <v>5614</v>
      </c>
      <c r="AG112" s="64"/>
      <c r="AH112" s="21"/>
      <c r="AI112" s="21"/>
      <c r="AP112" s="21" t="s">
        <v>3261</v>
      </c>
      <c r="AQ112" s="21" t="s">
        <v>3269</v>
      </c>
      <c r="AR112" s="21" t="s">
        <v>3270</v>
      </c>
      <c r="AS112" s="21" t="s">
        <v>3264</v>
      </c>
    </row>
    <row r="113" spans="1:45" ht="106.2" x14ac:dyDescent="0.3">
      <c r="A113" s="1" t="s">
        <v>6791</v>
      </c>
      <c r="B113">
        <v>0.1</v>
      </c>
      <c r="C113" s="33">
        <v>23</v>
      </c>
      <c r="D113" s="1">
        <v>4</v>
      </c>
      <c r="E113" s="1" t="str">
        <f>CONCATENATE("SWC ",$B113,"m ","24/",$D113)</f>
        <v>SWC 0.1m 24/4</v>
      </c>
      <c r="F113" s="1" t="str">
        <f t="shared" si="44"/>
        <v>Box23_Moist4</v>
      </c>
      <c r="G113" s="1" t="s">
        <v>5221</v>
      </c>
      <c r="H113" s="1" t="s">
        <v>5</v>
      </c>
      <c r="I113" s="1" t="str">
        <f t="shared" si="45"/>
        <v>Box23_Moist4 [%]</v>
      </c>
      <c r="J113" s="58" t="s">
        <v>5468</v>
      </c>
      <c r="K113" s="1" t="s">
        <v>6009</v>
      </c>
      <c r="L113" s="46" t="s">
        <v>4421</v>
      </c>
      <c r="M113" s="46"/>
      <c r="N113" t="s">
        <v>4424</v>
      </c>
      <c r="O113" s="1" t="s">
        <v>4543</v>
      </c>
      <c r="Q113" s="1" t="str">
        <f>CONCATENATE("_","24","_",D113)</f>
        <v>_24_4</v>
      </c>
      <c r="R113" s="1" t="s">
        <v>5215</v>
      </c>
      <c r="S113" s="1">
        <v>5</v>
      </c>
      <c r="T113" s="1">
        <v>70</v>
      </c>
      <c r="V113" s="19">
        <v>42018.611458333333</v>
      </c>
      <c r="Y113">
        <v>644299.58499999996</v>
      </c>
      <c r="Z113">
        <v>5766362.4919999996</v>
      </c>
      <c r="AA113">
        <v>80.162999999999997</v>
      </c>
      <c r="AB113" s="1" t="s">
        <v>3316</v>
      </c>
      <c r="AC113" s="21" t="s">
        <v>3262</v>
      </c>
      <c r="AD113" s="21" t="s">
        <v>3263</v>
      </c>
      <c r="AE113" s="21" t="s">
        <v>3258</v>
      </c>
      <c r="AF113" s="64" t="s">
        <v>5614</v>
      </c>
      <c r="AG113" s="64"/>
      <c r="AH113" s="21"/>
      <c r="AI113" s="21"/>
      <c r="AP113" s="21" t="s">
        <v>3261</v>
      </c>
      <c r="AQ113" s="21" t="s">
        <v>3269</v>
      </c>
      <c r="AR113" s="21" t="s">
        <v>3270</v>
      </c>
      <c r="AS113" s="21" t="s">
        <v>3264</v>
      </c>
    </row>
    <row r="114" spans="1:45" ht="106.2" x14ac:dyDescent="0.3">
      <c r="A114" s="1" t="s">
        <v>6792</v>
      </c>
      <c r="B114">
        <v>0.2</v>
      </c>
      <c r="C114" s="33">
        <v>23</v>
      </c>
      <c r="D114" s="1">
        <v>5</v>
      </c>
      <c r="E114" s="1" t="str">
        <f>CONCATENATE("SWC ",$B114,"m ","24/",$D114)</f>
        <v>SWC 0.2m 24/5</v>
      </c>
      <c r="F114" s="1" t="str">
        <f t="shared" si="44"/>
        <v>Box23_Moist5</v>
      </c>
      <c r="G114" s="1" t="s">
        <v>5221</v>
      </c>
      <c r="H114" s="1" t="s">
        <v>5</v>
      </c>
      <c r="I114" s="1" t="str">
        <f t="shared" si="45"/>
        <v>Box23_Moist5 [%]</v>
      </c>
      <c r="J114" s="58" t="s">
        <v>5469</v>
      </c>
      <c r="K114" s="1" t="s">
        <v>6009</v>
      </c>
      <c r="L114" s="46" t="s">
        <v>4421</v>
      </c>
      <c r="M114" s="46"/>
      <c r="N114" t="s">
        <v>4424</v>
      </c>
      <c r="O114" s="1" t="s">
        <v>4543</v>
      </c>
      <c r="Q114" s="1" t="str">
        <f t="shared" ref="Q114:Q115" si="46">CONCATENATE("_","24","_",D114)</f>
        <v>_24_5</v>
      </c>
      <c r="R114" s="1" t="s">
        <v>5215</v>
      </c>
      <c r="S114" s="1">
        <v>5</v>
      </c>
      <c r="T114" s="1">
        <v>70</v>
      </c>
      <c r="V114" s="19">
        <v>42018.611458333333</v>
      </c>
      <c r="Y114">
        <v>644299.58499999996</v>
      </c>
      <c r="Z114">
        <v>5766362.4919999996</v>
      </c>
      <c r="AA114">
        <v>80.162999999999997</v>
      </c>
      <c r="AB114" s="1" t="s">
        <v>3316</v>
      </c>
      <c r="AC114" s="21" t="s">
        <v>3262</v>
      </c>
      <c r="AD114" s="21" t="s">
        <v>3263</v>
      </c>
      <c r="AE114" s="21" t="s">
        <v>3258</v>
      </c>
      <c r="AF114" s="64" t="s">
        <v>5614</v>
      </c>
      <c r="AG114" s="64"/>
      <c r="AH114" s="21"/>
      <c r="AI114" s="21"/>
      <c r="AP114" s="21" t="s">
        <v>3261</v>
      </c>
      <c r="AQ114" s="21" t="s">
        <v>3269</v>
      </c>
      <c r="AR114" s="21" t="s">
        <v>3270</v>
      </c>
      <c r="AS114" s="21" t="s">
        <v>3264</v>
      </c>
    </row>
    <row r="115" spans="1:45" ht="106.2" x14ac:dyDescent="0.3">
      <c r="A115" s="1" t="s">
        <v>6793</v>
      </c>
      <c r="B115" s="30">
        <v>0.35</v>
      </c>
      <c r="C115" s="33">
        <v>23</v>
      </c>
      <c r="D115" s="1">
        <v>6</v>
      </c>
      <c r="E115" s="1" t="str">
        <f>CONCATENATE("SWC ",$B115,"m ","24/",$D115)</f>
        <v>SWC 0.35m 24/6</v>
      </c>
      <c r="F115" s="1" t="str">
        <f t="shared" si="44"/>
        <v>Box23_Moist6</v>
      </c>
      <c r="G115" s="1" t="s">
        <v>5221</v>
      </c>
      <c r="H115" s="1" t="s">
        <v>5</v>
      </c>
      <c r="I115" s="1" t="str">
        <f t="shared" si="45"/>
        <v>Box23_Moist6 [%]</v>
      </c>
      <c r="J115" s="58" t="s">
        <v>5470</v>
      </c>
      <c r="K115" s="1" t="s">
        <v>6009</v>
      </c>
      <c r="L115" s="46" t="s">
        <v>4421</v>
      </c>
      <c r="M115" s="46"/>
      <c r="N115" t="s">
        <v>4424</v>
      </c>
      <c r="O115" s="1" t="s">
        <v>4543</v>
      </c>
      <c r="Q115" s="1" t="str">
        <f t="shared" si="46"/>
        <v>_24_6</v>
      </c>
      <c r="R115" s="1" t="s">
        <v>5215</v>
      </c>
      <c r="S115" s="1">
        <v>5</v>
      </c>
      <c r="T115" s="1">
        <v>70</v>
      </c>
      <c r="V115" s="19">
        <v>42018.611458333333</v>
      </c>
      <c r="Y115">
        <v>644299.58499999996</v>
      </c>
      <c r="Z115">
        <v>5766362.4919999996</v>
      </c>
      <c r="AA115">
        <v>80.162999999999997</v>
      </c>
      <c r="AB115" s="1" t="s">
        <v>3316</v>
      </c>
      <c r="AC115" s="21" t="s">
        <v>3262</v>
      </c>
      <c r="AD115" s="21" t="s">
        <v>3263</v>
      </c>
      <c r="AE115" s="21" t="s">
        <v>3258</v>
      </c>
      <c r="AF115" s="64" t="s">
        <v>5614</v>
      </c>
      <c r="AG115" s="64"/>
      <c r="AH115" s="21"/>
      <c r="AI115" s="21"/>
      <c r="AP115" s="21" t="s">
        <v>3261</v>
      </c>
      <c r="AQ115" s="21" t="s">
        <v>3269</v>
      </c>
      <c r="AR115" s="21" t="s">
        <v>3270</v>
      </c>
      <c r="AS115" s="21" t="s">
        <v>3264</v>
      </c>
    </row>
    <row r="116" spans="1:45" ht="106.2" x14ac:dyDescent="0.3">
      <c r="A116" s="1" t="s">
        <v>767</v>
      </c>
      <c r="B116">
        <v>0.1</v>
      </c>
      <c r="C116" s="33">
        <v>30</v>
      </c>
      <c r="D116" s="1">
        <v>1</v>
      </c>
      <c r="E116" s="1" t="str">
        <f t="shared" ref="E116:E121" si="47">CONCATENATE("SWC ",$B116,"m ","0/",$D116)</f>
        <v>SWC 0.1m 0/1</v>
      </c>
      <c r="F116" s="1" t="str">
        <f t="shared" ref="F116:F121" si="48">CONCATENATE("Box",C116,"_Moist",D116)</f>
        <v>Box30_Moist1</v>
      </c>
      <c r="G116" s="1" t="s">
        <v>5221</v>
      </c>
      <c r="H116" s="1" t="s">
        <v>5</v>
      </c>
      <c r="I116" s="1" t="str">
        <f t="shared" ref="I116:I121" si="49">CONCATENATE(F116," [",H116,"]")</f>
        <v>Box30_Moist1 [%]</v>
      </c>
      <c r="J116" s="58" t="s">
        <v>5471</v>
      </c>
      <c r="K116" s="1" t="s">
        <v>5211</v>
      </c>
      <c r="L116" s="46" t="s">
        <v>4421</v>
      </c>
      <c r="M116" s="46"/>
      <c r="N116" t="s">
        <v>4424</v>
      </c>
      <c r="O116" s="1" t="s">
        <v>4543</v>
      </c>
      <c r="Q116" s="1" t="str">
        <f t="shared" ref="Q116:Q121" si="50">CONCATENATE("_",C116,"_",D116)</f>
        <v>_30_1</v>
      </c>
      <c r="R116" s="1" t="s">
        <v>5216</v>
      </c>
      <c r="S116" s="1">
        <v>5</v>
      </c>
      <c r="T116" s="1">
        <v>70</v>
      </c>
      <c r="U116">
        <v>0</v>
      </c>
      <c r="V116" s="19">
        <v>41849.520775462966</v>
      </c>
      <c r="Y116">
        <v>644388.53500000003</v>
      </c>
      <c r="Z116">
        <v>5766428.0650000004</v>
      </c>
      <c r="AA116">
        <v>79.97</v>
      </c>
      <c r="AB116" s="1" t="s">
        <v>3316</v>
      </c>
      <c r="AC116" s="21" t="s">
        <v>3262</v>
      </c>
      <c r="AD116" s="21" t="s">
        <v>3263</v>
      </c>
      <c r="AE116" s="21" t="s">
        <v>3258</v>
      </c>
      <c r="AF116" s="64" t="s">
        <v>5614</v>
      </c>
      <c r="AG116" s="64"/>
      <c r="AH116" s="21"/>
      <c r="AI116" s="21"/>
      <c r="AP116" s="21" t="s">
        <v>3261</v>
      </c>
      <c r="AQ116" s="21" t="s">
        <v>3269</v>
      </c>
      <c r="AR116" s="21" t="s">
        <v>3270</v>
      </c>
      <c r="AS116" s="21" t="s">
        <v>3264</v>
      </c>
    </row>
    <row r="117" spans="1:45" ht="106.2" x14ac:dyDescent="0.3">
      <c r="A117" s="1" t="s">
        <v>6794</v>
      </c>
      <c r="B117">
        <v>0.15</v>
      </c>
      <c r="C117" s="33">
        <v>30</v>
      </c>
      <c r="D117" s="1">
        <v>2</v>
      </c>
      <c r="E117" s="1" t="str">
        <f t="shared" si="47"/>
        <v>SWC 0.15m 0/2</v>
      </c>
      <c r="F117" s="1" t="str">
        <f t="shared" si="48"/>
        <v>Box30_Moist2</v>
      </c>
      <c r="G117" s="1" t="s">
        <v>5221</v>
      </c>
      <c r="H117" s="1" t="s">
        <v>5</v>
      </c>
      <c r="I117" s="1" t="str">
        <f t="shared" si="49"/>
        <v>Box30_Moist2 [%]</v>
      </c>
      <c r="J117" s="58" t="s">
        <v>5472</v>
      </c>
      <c r="K117" s="1" t="s">
        <v>5211</v>
      </c>
      <c r="L117" s="46" t="s">
        <v>4421</v>
      </c>
      <c r="M117" s="46"/>
      <c r="N117" t="s">
        <v>4424</v>
      </c>
      <c r="O117" s="1" t="s">
        <v>4543</v>
      </c>
      <c r="Q117" s="1" t="str">
        <f t="shared" si="50"/>
        <v>_30_2</v>
      </c>
      <c r="R117" s="1" t="s">
        <v>5216</v>
      </c>
      <c r="S117" s="1">
        <v>5</v>
      </c>
      <c r="T117" s="1">
        <v>70</v>
      </c>
      <c r="U117">
        <v>0</v>
      </c>
      <c r="V117" s="19">
        <v>41849.520775462966</v>
      </c>
      <c r="Y117">
        <v>644388.53500000003</v>
      </c>
      <c r="Z117">
        <v>5766428.0650000004</v>
      </c>
      <c r="AA117">
        <v>79.97</v>
      </c>
      <c r="AB117" s="1" t="s">
        <v>3316</v>
      </c>
      <c r="AC117" s="21" t="s">
        <v>3262</v>
      </c>
      <c r="AD117" s="21" t="s">
        <v>3263</v>
      </c>
      <c r="AE117" s="21" t="s">
        <v>3258</v>
      </c>
      <c r="AF117" s="64" t="s">
        <v>5614</v>
      </c>
      <c r="AG117" s="64"/>
      <c r="AH117" s="21"/>
      <c r="AI117" s="21"/>
      <c r="AP117" s="21" t="s">
        <v>3261</v>
      </c>
      <c r="AQ117" s="21" t="s">
        <v>3269</v>
      </c>
      <c r="AR117" s="21" t="s">
        <v>3270</v>
      </c>
      <c r="AS117" s="21" t="s">
        <v>3264</v>
      </c>
    </row>
    <row r="118" spans="1:45" ht="106.2" x14ac:dyDescent="0.3">
      <c r="A118" s="1" t="s">
        <v>6795</v>
      </c>
      <c r="B118">
        <v>0.2</v>
      </c>
      <c r="C118" s="33">
        <v>30</v>
      </c>
      <c r="D118" s="1">
        <v>3</v>
      </c>
      <c r="E118" s="1" t="str">
        <f t="shared" si="47"/>
        <v>SWC 0.2m 0/3</v>
      </c>
      <c r="F118" s="1" t="str">
        <f t="shared" si="48"/>
        <v>Box30_Moist3</v>
      </c>
      <c r="G118" s="1" t="s">
        <v>5221</v>
      </c>
      <c r="H118" s="1" t="s">
        <v>5</v>
      </c>
      <c r="I118" s="1" t="str">
        <f t="shared" si="49"/>
        <v>Box30_Moist3 [%]</v>
      </c>
      <c r="J118" s="58" t="s">
        <v>5473</v>
      </c>
      <c r="K118" s="1" t="s">
        <v>5211</v>
      </c>
      <c r="L118" s="46" t="s">
        <v>4421</v>
      </c>
      <c r="M118" s="46"/>
      <c r="N118" t="s">
        <v>4424</v>
      </c>
      <c r="O118" s="1" t="s">
        <v>4543</v>
      </c>
      <c r="Q118" s="1" t="str">
        <f t="shared" si="50"/>
        <v>_30_3</v>
      </c>
      <c r="R118" s="1" t="s">
        <v>5216</v>
      </c>
      <c r="S118" s="1">
        <v>5</v>
      </c>
      <c r="T118" s="1">
        <v>70</v>
      </c>
      <c r="U118">
        <v>0</v>
      </c>
      <c r="V118" s="19">
        <v>41849.520775462966</v>
      </c>
      <c r="Y118">
        <v>644388.53500000003</v>
      </c>
      <c r="Z118">
        <v>5766428.0650000004</v>
      </c>
      <c r="AA118">
        <v>79.97</v>
      </c>
      <c r="AB118" s="1" t="s">
        <v>3316</v>
      </c>
      <c r="AC118" s="21" t="s">
        <v>3262</v>
      </c>
      <c r="AD118" s="21" t="s">
        <v>3263</v>
      </c>
      <c r="AE118" s="21" t="s">
        <v>3258</v>
      </c>
      <c r="AF118" s="64" t="s">
        <v>5614</v>
      </c>
      <c r="AG118" s="64"/>
      <c r="AH118" s="21"/>
      <c r="AI118" s="21"/>
      <c r="AP118" s="21" t="s">
        <v>3261</v>
      </c>
      <c r="AQ118" s="21" t="s">
        <v>3269</v>
      </c>
      <c r="AR118" s="21" t="s">
        <v>3270</v>
      </c>
      <c r="AS118" s="21" t="s">
        <v>3264</v>
      </c>
    </row>
    <row r="119" spans="1:45" ht="106.2" x14ac:dyDescent="0.3">
      <c r="A119" s="1" t="s">
        <v>6796</v>
      </c>
      <c r="B119">
        <v>0.3</v>
      </c>
      <c r="C119" s="33">
        <v>30</v>
      </c>
      <c r="D119" s="1">
        <v>4</v>
      </c>
      <c r="E119" s="1" t="str">
        <f t="shared" si="47"/>
        <v>SWC 0.3m 0/4</v>
      </c>
      <c r="F119" s="1" t="str">
        <f t="shared" si="48"/>
        <v>Box30_Moist4</v>
      </c>
      <c r="G119" s="1" t="s">
        <v>5221</v>
      </c>
      <c r="H119" s="1" t="s">
        <v>5</v>
      </c>
      <c r="I119" s="1" t="str">
        <f t="shared" si="49"/>
        <v>Box30_Moist4 [%]</v>
      </c>
      <c r="J119" s="58" t="s">
        <v>5474</v>
      </c>
      <c r="K119" s="1" t="s">
        <v>5211</v>
      </c>
      <c r="L119" s="46" t="s">
        <v>4421</v>
      </c>
      <c r="M119" s="46"/>
      <c r="N119" t="s">
        <v>4424</v>
      </c>
      <c r="O119" s="1" t="s">
        <v>4543</v>
      </c>
      <c r="Q119" s="1" t="str">
        <f t="shared" si="50"/>
        <v>_30_4</v>
      </c>
      <c r="R119" s="1" t="s">
        <v>5216</v>
      </c>
      <c r="S119" s="1">
        <v>5</v>
      </c>
      <c r="T119" s="1">
        <v>70</v>
      </c>
      <c r="U119">
        <v>0</v>
      </c>
      <c r="V119" s="19">
        <v>41849.520775462966</v>
      </c>
      <c r="Y119">
        <v>644388.53500000003</v>
      </c>
      <c r="Z119">
        <v>5766428.0650000004</v>
      </c>
      <c r="AA119">
        <v>79.97</v>
      </c>
      <c r="AB119" s="1" t="s">
        <v>3316</v>
      </c>
      <c r="AC119" s="21" t="s">
        <v>3262</v>
      </c>
      <c r="AD119" s="21" t="s">
        <v>3263</v>
      </c>
      <c r="AE119" s="21" t="s">
        <v>3258</v>
      </c>
      <c r="AF119" s="64" t="s">
        <v>5614</v>
      </c>
      <c r="AG119" s="64"/>
      <c r="AH119" s="21"/>
      <c r="AI119" s="21"/>
      <c r="AP119" s="21" t="s">
        <v>3261</v>
      </c>
      <c r="AQ119" s="21" t="s">
        <v>3269</v>
      </c>
      <c r="AR119" s="21" t="s">
        <v>3270</v>
      </c>
      <c r="AS119" s="21" t="s">
        <v>3264</v>
      </c>
    </row>
    <row r="120" spans="1:45" ht="106.2" x14ac:dyDescent="0.3">
      <c r="A120" s="1" t="s">
        <v>6797</v>
      </c>
      <c r="B120">
        <v>0.4</v>
      </c>
      <c r="C120" s="33">
        <v>30</v>
      </c>
      <c r="D120" s="1">
        <v>5</v>
      </c>
      <c r="E120" s="1" t="str">
        <f t="shared" si="47"/>
        <v>SWC 0.4m 0/5</v>
      </c>
      <c r="F120" s="1" t="str">
        <f t="shared" si="48"/>
        <v>Box30_Moist5</v>
      </c>
      <c r="G120" s="1" t="s">
        <v>5221</v>
      </c>
      <c r="H120" s="1" t="s">
        <v>5</v>
      </c>
      <c r="I120" s="1" t="str">
        <f t="shared" si="49"/>
        <v>Box30_Moist5 [%]</v>
      </c>
      <c r="J120" s="58" t="s">
        <v>5475</v>
      </c>
      <c r="K120" s="1" t="s">
        <v>5211</v>
      </c>
      <c r="L120" s="46" t="s">
        <v>4421</v>
      </c>
      <c r="M120" s="46"/>
      <c r="N120" t="s">
        <v>4424</v>
      </c>
      <c r="O120" s="1" t="s">
        <v>4543</v>
      </c>
      <c r="Q120" s="1" t="str">
        <f t="shared" si="50"/>
        <v>_30_5</v>
      </c>
      <c r="R120" s="1" t="s">
        <v>5216</v>
      </c>
      <c r="S120" s="1">
        <v>5</v>
      </c>
      <c r="T120" s="1">
        <v>70</v>
      </c>
      <c r="U120">
        <v>0</v>
      </c>
      <c r="V120" s="19">
        <v>41849.520775462966</v>
      </c>
      <c r="Y120">
        <v>644388.53500000003</v>
      </c>
      <c r="Z120">
        <v>5766428.0650000004</v>
      </c>
      <c r="AA120">
        <v>79.97</v>
      </c>
      <c r="AB120" s="1" t="s">
        <v>3316</v>
      </c>
      <c r="AC120" s="21" t="s">
        <v>3262</v>
      </c>
      <c r="AD120" s="21" t="s">
        <v>3263</v>
      </c>
      <c r="AE120" s="21" t="s">
        <v>3258</v>
      </c>
      <c r="AF120" s="64" t="s">
        <v>5614</v>
      </c>
      <c r="AG120" s="64"/>
      <c r="AH120" s="21"/>
      <c r="AI120" s="21"/>
      <c r="AP120" s="21" t="s">
        <v>3261</v>
      </c>
      <c r="AQ120" s="21" t="s">
        <v>3269</v>
      </c>
      <c r="AR120" s="21" t="s">
        <v>3270</v>
      </c>
      <c r="AS120" s="21" t="s">
        <v>3264</v>
      </c>
    </row>
    <row r="121" spans="1:45" ht="106.2" x14ac:dyDescent="0.3">
      <c r="A121" s="1" t="s">
        <v>6798</v>
      </c>
      <c r="B121" s="30">
        <v>0.5</v>
      </c>
      <c r="C121" s="33">
        <v>30</v>
      </c>
      <c r="D121" s="1">
        <v>6</v>
      </c>
      <c r="E121" s="1" t="str">
        <f t="shared" si="47"/>
        <v>SWC 0.5m 0/6</v>
      </c>
      <c r="F121" s="1" t="str">
        <f t="shared" si="48"/>
        <v>Box30_Moist6</v>
      </c>
      <c r="G121" s="1" t="s">
        <v>5221</v>
      </c>
      <c r="H121" s="1" t="s">
        <v>5</v>
      </c>
      <c r="I121" s="1" t="str">
        <f t="shared" si="49"/>
        <v>Box30_Moist6 [%]</v>
      </c>
      <c r="J121" s="58" t="s">
        <v>5476</v>
      </c>
      <c r="K121" s="1" t="s">
        <v>5211</v>
      </c>
      <c r="L121" s="46" t="s">
        <v>4421</v>
      </c>
      <c r="M121" s="46"/>
      <c r="N121" t="s">
        <v>4424</v>
      </c>
      <c r="O121" s="1" t="s">
        <v>4543</v>
      </c>
      <c r="Q121" s="1" t="str">
        <f t="shared" si="50"/>
        <v>_30_6</v>
      </c>
      <c r="R121" s="1" t="s">
        <v>5216</v>
      </c>
      <c r="S121" s="1">
        <v>5</v>
      </c>
      <c r="T121" s="1">
        <v>70</v>
      </c>
      <c r="U121">
        <v>0</v>
      </c>
      <c r="V121" s="19">
        <v>41849.520775462966</v>
      </c>
      <c r="Y121">
        <v>644388.53500000003</v>
      </c>
      <c r="Z121">
        <v>5766428.0650000004</v>
      </c>
      <c r="AA121">
        <v>79.97</v>
      </c>
      <c r="AB121" s="1" t="s">
        <v>3316</v>
      </c>
      <c r="AC121" s="21" t="s">
        <v>3262</v>
      </c>
      <c r="AD121" s="21" t="s">
        <v>3263</v>
      </c>
      <c r="AE121" s="21" t="s">
        <v>3258</v>
      </c>
      <c r="AF121" s="64" t="s">
        <v>5614</v>
      </c>
      <c r="AG121" s="64"/>
      <c r="AH121" s="21"/>
      <c r="AI121" s="21"/>
      <c r="AP121" s="21" t="s">
        <v>3261</v>
      </c>
      <c r="AQ121" s="21" t="s">
        <v>3269</v>
      </c>
      <c r="AR121" s="21" t="s">
        <v>3270</v>
      </c>
      <c r="AS121" s="21" t="s">
        <v>3264</v>
      </c>
    </row>
    <row r="122" spans="1:45" ht="40.200000000000003" x14ac:dyDescent="0.3">
      <c r="V122" s="11"/>
      <c r="Y122" s="15"/>
      <c r="Z122" s="12"/>
      <c r="AA122" s="12"/>
      <c r="AF122" s="64" t="s">
        <v>5614</v>
      </c>
      <c r="AG122" s="64"/>
    </row>
    <row r="123" spans="1:45" ht="40.200000000000003" x14ac:dyDescent="0.3">
      <c r="V123" s="11"/>
      <c r="Y123" s="15"/>
      <c r="Z123" s="12"/>
      <c r="AA123" s="12"/>
      <c r="AF123" s="64" t="s">
        <v>5614</v>
      </c>
      <c r="AG123" s="64"/>
    </row>
    <row r="124" spans="1:45" ht="40.200000000000003" x14ac:dyDescent="0.3">
      <c r="V124" s="11"/>
      <c r="Y124" s="15"/>
      <c r="Z124" s="12"/>
      <c r="AA124" s="12"/>
      <c r="AF124" s="64" t="s">
        <v>5614</v>
      </c>
      <c r="AG124" s="64"/>
    </row>
    <row r="125" spans="1:45" ht="40.200000000000003" x14ac:dyDescent="0.3">
      <c r="V125" s="11"/>
      <c r="Y125" s="15"/>
      <c r="Z125" s="12"/>
      <c r="AA125" s="12"/>
      <c r="AF125" s="64" t="s">
        <v>5614</v>
      </c>
      <c r="AG125" s="64"/>
    </row>
    <row r="126" spans="1:45" ht="40.200000000000003" x14ac:dyDescent="0.3">
      <c r="V126" s="11"/>
      <c r="Y126" s="15"/>
      <c r="Z126" s="12"/>
      <c r="AA126" s="12"/>
      <c r="AF126" s="64" t="s">
        <v>5614</v>
      </c>
      <c r="AG126" s="64"/>
    </row>
    <row r="127" spans="1:45" ht="40.200000000000003" x14ac:dyDescent="0.3">
      <c r="V127" s="11"/>
      <c r="Y127" s="15"/>
      <c r="Z127" s="12"/>
      <c r="AA127" s="12"/>
      <c r="AF127" s="64" t="s">
        <v>5614</v>
      </c>
      <c r="AG127" s="64"/>
    </row>
    <row r="128" spans="1:45" ht="40.200000000000003" x14ac:dyDescent="0.3">
      <c r="V128" s="11"/>
      <c r="Y128" s="12"/>
      <c r="Z128" s="12"/>
      <c r="AA128" s="12"/>
      <c r="AF128" s="64" t="s">
        <v>5614</v>
      </c>
      <c r="AG128" s="64"/>
    </row>
    <row r="129" spans="22:33" ht="40.200000000000003" x14ac:dyDescent="0.3">
      <c r="V129" s="11"/>
      <c r="Y129" s="12"/>
      <c r="Z129" s="12"/>
      <c r="AA129" s="12"/>
      <c r="AF129" s="64" t="s">
        <v>5614</v>
      </c>
      <c r="AG129" s="64"/>
    </row>
    <row r="130" spans="22:33" ht="40.200000000000003" x14ac:dyDescent="0.3">
      <c r="V130" s="11"/>
      <c r="Y130" s="12"/>
      <c r="Z130" s="12"/>
      <c r="AA130" s="12"/>
      <c r="AF130" s="64" t="s">
        <v>5614</v>
      </c>
      <c r="AG130" s="64"/>
    </row>
    <row r="131" spans="22:33" ht="40.200000000000003" x14ac:dyDescent="0.3">
      <c r="V131" s="11"/>
      <c r="Y131" s="12"/>
      <c r="Z131" s="12"/>
      <c r="AA131" s="12"/>
      <c r="AF131" s="64" t="s">
        <v>5614</v>
      </c>
      <c r="AG131" s="64"/>
    </row>
    <row r="132" spans="22:33" ht="40.200000000000003" x14ac:dyDescent="0.3">
      <c r="V132" s="11"/>
      <c r="Y132" s="12"/>
      <c r="Z132" s="12"/>
      <c r="AA132" s="12"/>
      <c r="AF132" s="64" t="s">
        <v>5614</v>
      </c>
      <c r="AG132" s="64"/>
    </row>
    <row r="133" spans="22:33" ht="40.200000000000003" x14ac:dyDescent="0.3">
      <c r="V133" s="11"/>
      <c r="Y133" s="12"/>
      <c r="Z133" s="12"/>
      <c r="AA133" s="12"/>
      <c r="AF133" s="64" t="s">
        <v>5614</v>
      </c>
      <c r="AG133" s="64"/>
    </row>
    <row r="134" spans="22:33" ht="40.200000000000003" x14ac:dyDescent="0.3">
      <c r="V134" s="11"/>
      <c r="Y134" s="12"/>
      <c r="Z134" s="12"/>
      <c r="AA134" s="12"/>
      <c r="AF134" s="64" t="s">
        <v>5614</v>
      </c>
      <c r="AG134" s="64"/>
    </row>
    <row r="135" spans="22:33" ht="40.200000000000003" x14ac:dyDescent="0.3">
      <c r="V135" s="11"/>
      <c r="Y135" s="12"/>
      <c r="Z135" s="12"/>
      <c r="AA135" s="12"/>
      <c r="AF135" s="64" t="s">
        <v>5614</v>
      </c>
      <c r="AG135" s="64"/>
    </row>
    <row r="136" spans="22:33" ht="40.200000000000003" x14ac:dyDescent="0.3">
      <c r="V136" s="11"/>
      <c r="Y136" s="12"/>
      <c r="Z136" s="12"/>
      <c r="AA136" s="12"/>
      <c r="AF136" s="64" t="s">
        <v>5614</v>
      </c>
      <c r="AG136" s="64"/>
    </row>
    <row r="137" spans="22:33" ht="40.200000000000003" x14ac:dyDescent="0.3">
      <c r="V137" s="11"/>
      <c r="Y137" s="12"/>
      <c r="Z137" s="12"/>
      <c r="AA137" s="12"/>
      <c r="AF137" s="64" t="s">
        <v>5614</v>
      </c>
      <c r="AG137" s="64"/>
    </row>
    <row r="138" spans="22:33" ht="40.200000000000003" x14ac:dyDescent="0.3">
      <c r="V138" s="11"/>
      <c r="Y138" s="12"/>
      <c r="Z138" s="12"/>
      <c r="AA138" s="12"/>
      <c r="AF138" s="64" t="s">
        <v>5614</v>
      </c>
      <c r="AG138" s="64"/>
    </row>
    <row r="139" spans="22:33" ht="40.200000000000003" x14ac:dyDescent="0.3">
      <c r="V139" s="11"/>
      <c r="Y139" s="12"/>
      <c r="Z139" s="12"/>
      <c r="AA139" s="12"/>
      <c r="AF139" s="64" t="s">
        <v>5614</v>
      </c>
      <c r="AG139" s="64"/>
    </row>
    <row r="140" spans="22:33" ht="40.200000000000003" x14ac:dyDescent="0.3">
      <c r="V140" s="11"/>
      <c r="Y140" s="12"/>
      <c r="Z140" s="12"/>
      <c r="AA140" s="12"/>
      <c r="AF140" s="64" t="s">
        <v>5614</v>
      </c>
      <c r="AG140" s="64"/>
    </row>
    <row r="141" spans="22:33" ht="40.200000000000003" x14ac:dyDescent="0.3">
      <c r="V141" s="11"/>
      <c r="Y141" s="12"/>
      <c r="Z141" s="12"/>
      <c r="AA141" s="12"/>
      <c r="AF141" s="64" t="s">
        <v>5614</v>
      </c>
      <c r="AG141" s="64"/>
    </row>
    <row r="142" spans="22:33" ht="40.200000000000003" x14ac:dyDescent="0.3">
      <c r="V142" s="11"/>
      <c r="Y142" s="12"/>
      <c r="Z142" s="12"/>
      <c r="AA142" s="12"/>
      <c r="AF142" s="64" t="s">
        <v>5614</v>
      </c>
      <c r="AG142" s="64"/>
    </row>
    <row r="143" spans="22:33" ht="40.200000000000003" x14ac:dyDescent="0.3">
      <c r="V143" s="11"/>
      <c r="Y143" s="12"/>
      <c r="Z143" s="12"/>
      <c r="AA143" s="12"/>
      <c r="AF143" s="64" t="s">
        <v>5614</v>
      </c>
      <c r="AG143" s="64"/>
    </row>
    <row r="144" spans="22:33" ht="40.200000000000003" x14ac:dyDescent="0.3">
      <c r="V144" s="11"/>
      <c r="Y144" s="12"/>
      <c r="Z144" s="12"/>
      <c r="AA144" s="12"/>
      <c r="AF144" s="64" t="s">
        <v>5614</v>
      </c>
      <c r="AG144" s="64"/>
    </row>
    <row r="145" spans="22:33" ht="40.200000000000003" x14ac:dyDescent="0.3">
      <c r="V145" s="11"/>
      <c r="Y145" s="12"/>
      <c r="Z145" s="12"/>
      <c r="AA145" s="12"/>
      <c r="AF145" s="64" t="s">
        <v>5614</v>
      </c>
      <c r="AG145" s="64"/>
    </row>
    <row r="146" spans="22:33" ht="40.200000000000003" x14ac:dyDescent="0.3">
      <c r="V146" s="11"/>
      <c r="Y146" s="12"/>
      <c r="Z146" s="12"/>
      <c r="AA146" s="12"/>
      <c r="AF146" s="64" t="s">
        <v>5614</v>
      </c>
      <c r="AG146" s="64"/>
    </row>
    <row r="147" spans="22:33" ht="40.200000000000003" x14ac:dyDescent="0.3">
      <c r="V147" s="11"/>
      <c r="Y147" s="12"/>
      <c r="Z147" s="12"/>
      <c r="AA147" s="12"/>
      <c r="AF147" s="64" t="s">
        <v>5614</v>
      </c>
      <c r="AG147" s="64"/>
    </row>
    <row r="148" spans="22:33" ht="40.200000000000003" x14ac:dyDescent="0.3">
      <c r="V148" s="11"/>
      <c r="Y148" s="12"/>
      <c r="Z148" s="12"/>
      <c r="AA148" s="12"/>
      <c r="AF148" s="64" t="s">
        <v>5614</v>
      </c>
      <c r="AG148" s="64"/>
    </row>
    <row r="149" spans="22:33" ht="40.200000000000003" x14ac:dyDescent="0.3">
      <c r="V149" s="11"/>
      <c r="Y149" s="12"/>
      <c r="Z149" s="12"/>
      <c r="AA149" s="12"/>
      <c r="AF149" s="64" t="s">
        <v>5614</v>
      </c>
      <c r="AG149" s="64"/>
    </row>
    <row r="150" spans="22:33" ht="40.200000000000003" x14ac:dyDescent="0.3">
      <c r="V150" s="11"/>
      <c r="Y150" s="12"/>
      <c r="Z150" s="12"/>
      <c r="AA150" s="12"/>
      <c r="AF150" s="64" t="s">
        <v>5614</v>
      </c>
      <c r="AG150" s="64"/>
    </row>
    <row r="151" spans="22:33" ht="40.200000000000003" x14ac:dyDescent="0.3">
      <c r="V151" s="11"/>
      <c r="Y151" s="12"/>
      <c r="Z151" s="12"/>
      <c r="AA151" s="12"/>
      <c r="AF151" s="64" t="s">
        <v>5614</v>
      </c>
      <c r="AG151" s="64"/>
    </row>
    <row r="152" spans="22:33" ht="40.200000000000003" x14ac:dyDescent="0.3">
      <c r="V152" s="11"/>
      <c r="Y152" s="12"/>
      <c r="Z152" s="12"/>
      <c r="AA152" s="12"/>
      <c r="AF152" s="64" t="s">
        <v>5614</v>
      </c>
      <c r="AG152" s="64"/>
    </row>
    <row r="153" spans="22:33" ht="40.200000000000003" x14ac:dyDescent="0.3">
      <c r="V153" s="11"/>
      <c r="Y153" s="12"/>
      <c r="Z153" s="12"/>
      <c r="AA153" s="12"/>
      <c r="AF153" s="64" t="s">
        <v>5614</v>
      </c>
      <c r="AG153" s="64"/>
    </row>
    <row r="154" spans="22:33" ht="40.200000000000003" x14ac:dyDescent="0.3">
      <c r="V154" s="11"/>
      <c r="Y154" s="12"/>
      <c r="Z154" s="12"/>
      <c r="AA154" s="12"/>
      <c r="AF154" s="64" t="s">
        <v>5614</v>
      </c>
      <c r="AG154" s="64"/>
    </row>
    <row r="155" spans="22:33" ht="40.200000000000003" x14ac:dyDescent="0.3">
      <c r="V155" s="11"/>
      <c r="Y155" s="12"/>
      <c r="Z155" s="12"/>
      <c r="AA155" s="12"/>
      <c r="AF155" s="64" t="s">
        <v>5614</v>
      </c>
      <c r="AG155" s="64"/>
    </row>
    <row r="156" spans="22:33" ht="40.200000000000003" x14ac:dyDescent="0.3">
      <c r="V156" s="11"/>
      <c r="Y156" s="12"/>
      <c r="Z156" s="12"/>
      <c r="AA156" s="12"/>
      <c r="AF156" s="64" t="s">
        <v>5614</v>
      </c>
      <c r="AG156" s="64"/>
    </row>
    <row r="157" spans="22:33" ht="40.200000000000003" x14ac:dyDescent="0.3">
      <c r="V157" s="11"/>
      <c r="Y157" s="12"/>
      <c r="Z157" s="12"/>
      <c r="AA157" s="12"/>
      <c r="AF157" s="64" t="s">
        <v>5614</v>
      </c>
      <c r="AG157" s="64"/>
    </row>
    <row r="158" spans="22:33" ht="40.200000000000003" x14ac:dyDescent="0.3">
      <c r="V158" s="11"/>
      <c r="Y158" s="12"/>
      <c r="Z158" s="12"/>
      <c r="AA158" s="12"/>
      <c r="AF158" s="64" t="s">
        <v>5614</v>
      </c>
      <c r="AG158" s="64"/>
    </row>
    <row r="159" spans="22:33" ht="40.200000000000003" x14ac:dyDescent="0.3">
      <c r="V159" s="11"/>
      <c r="Y159" s="12"/>
      <c r="Z159" s="12"/>
      <c r="AA159" s="12"/>
      <c r="AF159" s="64" t="s">
        <v>5614</v>
      </c>
      <c r="AG159" s="64"/>
    </row>
    <row r="160" spans="22:33" ht="40.200000000000003" x14ac:dyDescent="0.3">
      <c r="V160" s="11"/>
      <c r="Y160" s="12"/>
      <c r="Z160" s="12"/>
      <c r="AA160" s="12"/>
      <c r="AF160" s="64" t="s">
        <v>5614</v>
      </c>
      <c r="AG160" s="64"/>
    </row>
    <row r="161" spans="22:33" ht="40.200000000000003" x14ac:dyDescent="0.3">
      <c r="V161" s="11"/>
      <c r="Y161" s="12"/>
      <c r="Z161" s="12"/>
      <c r="AA161" s="12"/>
      <c r="AF161" s="64" t="s">
        <v>5614</v>
      </c>
      <c r="AG161" s="64"/>
    </row>
    <row r="162" spans="22:33" ht="40.200000000000003" x14ac:dyDescent="0.3">
      <c r="V162" s="11"/>
      <c r="Y162" s="12"/>
      <c r="Z162" s="12"/>
      <c r="AA162" s="12"/>
      <c r="AF162" s="64" t="s">
        <v>5614</v>
      </c>
      <c r="AG162" s="64"/>
    </row>
    <row r="163" spans="22:33" ht="40.200000000000003" x14ac:dyDescent="0.3">
      <c r="V163" s="11"/>
      <c r="Y163" s="12"/>
      <c r="Z163" s="12"/>
      <c r="AA163" s="12"/>
      <c r="AF163" s="64" t="s">
        <v>5614</v>
      </c>
      <c r="AG163" s="64"/>
    </row>
    <row r="164" spans="22:33" ht="40.200000000000003" x14ac:dyDescent="0.3">
      <c r="V164" s="11"/>
      <c r="Y164" s="12"/>
      <c r="Z164" s="12"/>
      <c r="AA164" s="12"/>
      <c r="AF164" s="64" t="s">
        <v>5614</v>
      </c>
      <c r="AG164" s="64"/>
    </row>
    <row r="165" spans="22:33" ht="40.200000000000003" x14ac:dyDescent="0.3">
      <c r="V165" s="11"/>
      <c r="Y165" s="12"/>
      <c r="Z165" s="12"/>
      <c r="AA165" s="12"/>
      <c r="AF165" s="64" t="s">
        <v>5614</v>
      </c>
      <c r="AG165" s="64"/>
    </row>
    <row r="166" spans="22:33" ht="40.200000000000003" x14ac:dyDescent="0.3">
      <c r="V166" s="11"/>
      <c r="Y166" s="12"/>
      <c r="Z166" s="12"/>
      <c r="AA166" s="12"/>
      <c r="AF166" s="64" t="s">
        <v>5614</v>
      </c>
      <c r="AG166" s="64"/>
    </row>
    <row r="167" spans="22:33" ht="40.200000000000003" x14ac:dyDescent="0.3">
      <c r="V167" s="11"/>
      <c r="Y167" s="12"/>
      <c r="Z167" s="12"/>
      <c r="AA167" s="12"/>
      <c r="AF167" s="64" t="s">
        <v>5614</v>
      </c>
      <c r="AG167" s="64"/>
    </row>
    <row r="168" spans="22:33" ht="40.200000000000003" x14ac:dyDescent="0.3">
      <c r="V168" s="11"/>
      <c r="Y168" s="12"/>
      <c r="Z168" s="12"/>
      <c r="AA168" s="12"/>
      <c r="AF168" s="64" t="s">
        <v>5614</v>
      </c>
      <c r="AG168" s="64"/>
    </row>
    <row r="169" spans="22:33" ht="40.200000000000003" x14ac:dyDescent="0.3">
      <c r="V169" s="11"/>
      <c r="Y169" s="12"/>
      <c r="Z169" s="12"/>
      <c r="AA169" s="12"/>
      <c r="AF169" s="64" t="s">
        <v>5614</v>
      </c>
      <c r="AG169" s="64"/>
    </row>
    <row r="170" spans="22:33" ht="40.200000000000003" x14ac:dyDescent="0.3">
      <c r="V170" s="11"/>
      <c r="Y170" s="12"/>
      <c r="Z170" s="12"/>
      <c r="AA170" s="12"/>
      <c r="AF170" s="64" t="s">
        <v>5614</v>
      </c>
      <c r="AG170" s="64"/>
    </row>
    <row r="171" spans="22:33" ht="40.200000000000003" x14ac:dyDescent="0.3">
      <c r="V171" s="11"/>
      <c r="Y171" s="12"/>
      <c r="Z171" s="12"/>
      <c r="AA171" s="12"/>
      <c r="AF171" s="64" t="s">
        <v>5614</v>
      </c>
      <c r="AG171" s="64"/>
    </row>
    <row r="172" spans="22:33" ht="40.200000000000003" x14ac:dyDescent="0.3">
      <c r="V172" s="11"/>
      <c r="Y172" s="12"/>
      <c r="Z172" s="12"/>
      <c r="AA172" s="12"/>
      <c r="AF172" s="64" t="s">
        <v>5614</v>
      </c>
      <c r="AG172" s="64"/>
    </row>
    <row r="173" spans="22:33" ht="40.200000000000003" x14ac:dyDescent="0.3">
      <c r="V173" s="11"/>
      <c r="Y173" s="12"/>
      <c r="Z173" s="12"/>
      <c r="AA173" s="12"/>
      <c r="AF173" s="64" t="s">
        <v>5614</v>
      </c>
      <c r="AG173" s="64"/>
    </row>
    <row r="174" spans="22:33" ht="40.200000000000003" x14ac:dyDescent="0.3">
      <c r="V174" s="11"/>
      <c r="Y174" s="12"/>
      <c r="Z174" s="12"/>
      <c r="AA174" s="12"/>
      <c r="AF174" s="64" t="s">
        <v>5614</v>
      </c>
      <c r="AG174" s="64"/>
    </row>
    <row r="175" spans="22:33" ht="40.200000000000003" x14ac:dyDescent="0.3">
      <c r="V175" s="11"/>
      <c r="Y175" s="12"/>
      <c r="Z175" s="12"/>
      <c r="AA175" s="12"/>
      <c r="AF175" s="64" t="s">
        <v>5614</v>
      </c>
      <c r="AG175" s="64"/>
    </row>
    <row r="176" spans="22:33" ht="40.200000000000003" x14ac:dyDescent="0.3">
      <c r="V176" s="11"/>
      <c r="Y176" s="12"/>
      <c r="Z176" s="12"/>
      <c r="AA176" s="12"/>
      <c r="AF176" s="64" t="s">
        <v>5614</v>
      </c>
      <c r="AG176" s="64"/>
    </row>
    <row r="177" spans="22:33" ht="40.200000000000003" x14ac:dyDescent="0.3">
      <c r="V177" s="11"/>
      <c r="Y177" s="12"/>
      <c r="Z177" s="12"/>
      <c r="AA177" s="12"/>
      <c r="AF177" s="64" t="s">
        <v>5614</v>
      </c>
      <c r="AG177" s="64"/>
    </row>
    <row r="178" spans="22:33" ht="40.200000000000003" x14ac:dyDescent="0.3">
      <c r="V178" s="11"/>
      <c r="Y178" s="12"/>
      <c r="Z178" s="12"/>
      <c r="AA178" s="12"/>
      <c r="AF178" s="64" t="s">
        <v>5614</v>
      </c>
      <c r="AG178" s="64"/>
    </row>
    <row r="179" spans="22:33" ht="40.200000000000003" x14ac:dyDescent="0.3">
      <c r="V179" s="11"/>
      <c r="Y179" s="12"/>
      <c r="Z179" s="12"/>
      <c r="AA179" s="12"/>
      <c r="AF179" s="64" t="s">
        <v>5614</v>
      </c>
      <c r="AG179" s="64"/>
    </row>
    <row r="180" spans="22:33" ht="40.200000000000003" x14ac:dyDescent="0.3">
      <c r="V180" s="11"/>
      <c r="Y180" s="12"/>
      <c r="Z180" s="12"/>
      <c r="AA180" s="12"/>
      <c r="AF180" s="64" t="s">
        <v>5614</v>
      </c>
      <c r="AG180" s="64"/>
    </row>
    <row r="181" spans="22:33" ht="40.200000000000003" x14ac:dyDescent="0.3">
      <c r="V181" s="11"/>
      <c r="Y181" s="12"/>
      <c r="Z181" s="12"/>
      <c r="AA181" s="12"/>
      <c r="AF181" s="64" t="s">
        <v>5614</v>
      </c>
      <c r="AG181" s="64"/>
    </row>
    <row r="182" spans="22:33" ht="40.200000000000003" x14ac:dyDescent="0.3">
      <c r="V182" s="11"/>
      <c r="Y182" s="12"/>
      <c r="Z182" s="12"/>
      <c r="AA182" s="12"/>
      <c r="AF182" s="64" t="s">
        <v>5614</v>
      </c>
      <c r="AG182" s="64"/>
    </row>
    <row r="183" spans="22:33" ht="40.200000000000003" x14ac:dyDescent="0.3">
      <c r="V183" s="11"/>
      <c r="Y183" s="12"/>
      <c r="Z183" s="12"/>
      <c r="AA183" s="12"/>
      <c r="AF183" s="64" t="s">
        <v>5614</v>
      </c>
      <c r="AG183" s="64"/>
    </row>
    <row r="184" spans="22:33" ht="40.200000000000003" x14ac:dyDescent="0.3">
      <c r="V184" s="11"/>
      <c r="Y184" s="12"/>
      <c r="Z184" s="12"/>
      <c r="AA184" s="12"/>
      <c r="AF184" s="64" t="s">
        <v>5614</v>
      </c>
      <c r="AG184" s="64"/>
    </row>
    <row r="185" spans="22:33" ht="40.200000000000003" x14ac:dyDescent="0.3">
      <c r="V185" s="11"/>
      <c r="Y185" s="12"/>
      <c r="Z185" s="12"/>
      <c r="AA185" s="12"/>
      <c r="AF185" s="64" t="s">
        <v>5614</v>
      </c>
      <c r="AG185" s="64"/>
    </row>
    <row r="186" spans="22:33" ht="40.200000000000003" x14ac:dyDescent="0.3">
      <c r="V186" s="11"/>
      <c r="Y186" s="12"/>
      <c r="Z186" s="12"/>
      <c r="AA186" s="12"/>
      <c r="AF186" s="64" t="s">
        <v>5614</v>
      </c>
      <c r="AG186" s="64"/>
    </row>
    <row r="187" spans="22:33" ht="40.200000000000003" x14ac:dyDescent="0.3">
      <c r="V187" s="11"/>
      <c r="Y187" s="12"/>
      <c r="Z187" s="12"/>
      <c r="AA187" s="12"/>
      <c r="AF187" s="64" t="s">
        <v>5614</v>
      </c>
      <c r="AG187" s="64"/>
    </row>
    <row r="188" spans="22:33" ht="40.200000000000003" x14ac:dyDescent="0.3">
      <c r="V188" s="11"/>
      <c r="Y188" s="12"/>
      <c r="Z188" s="12"/>
      <c r="AA188" s="12"/>
      <c r="AF188" s="64" t="s">
        <v>5614</v>
      </c>
      <c r="AG188" s="64"/>
    </row>
    <row r="189" spans="22:33" ht="40.200000000000003" x14ac:dyDescent="0.3">
      <c r="V189" s="11"/>
      <c r="Y189" s="12"/>
      <c r="Z189" s="12"/>
      <c r="AA189" s="12"/>
      <c r="AF189" s="64" t="s">
        <v>5614</v>
      </c>
      <c r="AG189" s="64"/>
    </row>
    <row r="190" spans="22:33" ht="40.200000000000003" x14ac:dyDescent="0.3">
      <c r="V190" s="11"/>
      <c r="Y190" s="12"/>
      <c r="Z190" s="12"/>
      <c r="AA190" s="12"/>
      <c r="AF190" s="64" t="s">
        <v>5614</v>
      </c>
      <c r="AG190" s="64"/>
    </row>
    <row r="191" spans="22:33" ht="40.200000000000003" x14ac:dyDescent="0.3">
      <c r="V191" s="11"/>
      <c r="Y191" s="12"/>
      <c r="Z191" s="12"/>
      <c r="AA191" s="12"/>
      <c r="AF191" s="64" t="s">
        <v>5614</v>
      </c>
      <c r="AG191" s="64"/>
    </row>
    <row r="192" spans="22:33" ht="40.200000000000003" x14ac:dyDescent="0.3">
      <c r="V192" s="11"/>
      <c r="Y192" s="12"/>
      <c r="Z192" s="12"/>
      <c r="AA192" s="12"/>
      <c r="AF192" s="64" t="s">
        <v>5614</v>
      </c>
      <c r="AG192" s="64"/>
    </row>
    <row r="193" spans="22:33" ht="40.200000000000003" x14ac:dyDescent="0.3">
      <c r="V193" s="11"/>
      <c r="Y193" s="12"/>
      <c r="Z193" s="12"/>
      <c r="AA193" s="12"/>
      <c r="AF193" s="64" t="s">
        <v>5614</v>
      </c>
      <c r="AG193" s="64"/>
    </row>
    <row r="194" spans="22:33" ht="40.200000000000003" x14ac:dyDescent="0.3">
      <c r="V194" s="11"/>
      <c r="Y194" s="12"/>
      <c r="Z194" s="12"/>
      <c r="AA194" s="12"/>
      <c r="AF194" s="64" t="s">
        <v>5614</v>
      </c>
      <c r="AG194" s="64"/>
    </row>
    <row r="195" spans="22:33" ht="40.200000000000003" x14ac:dyDescent="0.3">
      <c r="V195" s="11"/>
      <c r="Y195" s="12"/>
      <c r="Z195" s="12"/>
      <c r="AA195" s="12"/>
      <c r="AF195" s="64" t="s">
        <v>5614</v>
      </c>
      <c r="AG195" s="64"/>
    </row>
    <row r="196" spans="22:33" ht="40.200000000000003" x14ac:dyDescent="0.3">
      <c r="V196" s="11"/>
      <c r="Y196" s="12"/>
      <c r="Z196" s="12"/>
      <c r="AA196" s="12"/>
      <c r="AF196" s="64" t="s">
        <v>5614</v>
      </c>
      <c r="AG196" s="64"/>
    </row>
    <row r="197" spans="22:33" ht="40.200000000000003" x14ac:dyDescent="0.3">
      <c r="V197" s="11"/>
      <c r="Y197" s="12"/>
      <c r="Z197" s="12"/>
      <c r="AA197" s="12"/>
      <c r="AF197" s="64" t="s">
        <v>5614</v>
      </c>
      <c r="AG197" s="64"/>
    </row>
    <row r="198" spans="22:33" ht="40.200000000000003" x14ac:dyDescent="0.3">
      <c r="V198" s="11"/>
      <c r="Y198" s="12"/>
      <c r="Z198" s="12"/>
      <c r="AA198" s="12"/>
      <c r="AF198" s="64" t="s">
        <v>5614</v>
      </c>
      <c r="AG198" s="64"/>
    </row>
    <row r="199" spans="22:33" ht="40.200000000000003" x14ac:dyDescent="0.3">
      <c r="V199" s="11"/>
      <c r="Y199" s="12"/>
      <c r="Z199" s="12"/>
      <c r="AA199" s="12"/>
      <c r="AF199" s="64" t="s">
        <v>5614</v>
      </c>
      <c r="AG199" s="64"/>
    </row>
    <row r="200" spans="22:33" ht="40.200000000000003" x14ac:dyDescent="0.3">
      <c r="V200" s="11"/>
      <c r="Y200" s="12"/>
      <c r="Z200" s="13"/>
      <c r="AA200" s="13"/>
      <c r="AC200" s="15"/>
      <c r="AD200" s="15"/>
      <c r="AE200" s="12"/>
      <c r="AF200" s="64" t="s">
        <v>5614</v>
      </c>
      <c r="AG200" s="64"/>
    </row>
    <row r="201" spans="22:33" ht="40.200000000000003" x14ac:dyDescent="0.3">
      <c r="V201" s="11"/>
      <c r="Y201" s="12"/>
      <c r="Z201" s="13"/>
      <c r="AA201" s="13"/>
      <c r="AC201"/>
      <c r="AD201" s="14"/>
      <c r="AE201" s="12"/>
      <c r="AF201" s="64" t="s">
        <v>5614</v>
      </c>
      <c r="AG201" s="64"/>
    </row>
    <row r="202" spans="22:33" ht="40.200000000000003" x14ac:dyDescent="0.3">
      <c r="V202" s="11"/>
      <c r="Y202" s="12"/>
      <c r="Z202" s="13"/>
      <c r="AA202" s="13"/>
      <c r="AF202" s="64" t="s">
        <v>5614</v>
      </c>
      <c r="AG202" s="64"/>
    </row>
    <row r="203" spans="22:33" ht="40.200000000000003" x14ac:dyDescent="0.3">
      <c r="V203" s="11"/>
      <c r="Y203" s="12"/>
      <c r="Z203" s="13"/>
      <c r="AA203" s="13"/>
      <c r="AF203" s="64" t="s">
        <v>5614</v>
      </c>
      <c r="AG203" s="64"/>
    </row>
    <row r="204" spans="22:33" ht="40.200000000000003" x14ac:dyDescent="0.3">
      <c r="V204" s="11"/>
      <c r="Y204" s="12"/>
      <c r="Z204" s="13"/>
      <c r="AA204" s="13"/>
      <c r="AF204" s="64" t="s">
        <v>5614</v>
      </c>
      <c r="AG204" s="64"/>
    </row>
    <row r="205" spans="22:33" ht="40.200000000000003" x14ac:dyDescent="0.3">
      <c r="V205" s="11"/>
      <c r="Y205" s="12"/>
      <c r="Z205" s="13"/>
      <c r="AA205" s="13"/>
      <c r="AF205" s="64" t="s">
        <v>5614</v>
      </c>
      <c r="AG205" s="64"/>
    </row>
    <row r="206" spans="22:33" ht="40.200000000000003" x14ac:dyDescent="0.3">
      <c r="V206" s="11"/>
      <c r="Y206" s="12"/>
      <c r="Z206" s="13"/>
      <c r="AA206" s="13"/>
      <c r="AF206" s="64" t="s">
        <v>5614</v>
      </c>
      <c r="AG206" s="64"/>
    </row>
    <row r="207" spans="22:33" ht="40.200000000000003" x14ac:dyDescent="0.3">
      <c r="V207" s="11"/>
      <c r="Y207" s="12"/>
      <c r="Z207" s="13"/>
      <c r="AA207" s="13"/>
      <c r="AF207" s="64" t="s">
        <v>5614</v>
      </c>
      <c r="AG207" s="64"/>
    </row>
    <row r="208" spans="22:33" ht="40.200000000000003" x14ac:dyDescent="0.3">
      <c r="V208" s="11"/>
      <c r="Y208" s="12"/>
      <c r="Z208" s="13"/>
      <c r="AA208" s="13"/>
      <c r="AF208" s="64" t="s">
        <v>5614</v>
      </c>
      <c r="AG208" s="64"/>
    </row>
    <row r="209" spans="22:33" ht="40.200000000000003" x14ac:dyDescent="0.3">
      <c r="V209" s="11"/>
      <c r="Y209" s="12"/>
      <c r="Z209" s="13"/>
      <c r="AA209" s="13"/>
      <c r="AF209" s="64" t="s">
        <v>5614</v>
      </c>
      <c r="AG209" s="64"/>
    </row>
    <row r="210" spans="22:33" ht="40.200000000000003" x14ac:dyDescent="0.3">
      <c r="V210" s="11"/>
      <c r="Y210" s="12"/>
      <c r="Z210" s="13"/>
      <c r="AA210" s="13"/>
      <c r="AF210" s="64" t="s">
        <v>5614</v>
      </c>
      <c r="AG210" s="64"/>
    </row>
    <row r="211" spans="22:33" ht="40.200000000000003" x14ac:dyDescent="0.3">
      <c r="V211" s="11"/>
      <c r="Y211" s="12"/>
      <c r="Z211" s="13"/>
      <c r="AA211" s="13"/>
      <c r="AF211" s="64" t="s">
        <v>5614</v>
      </c>
      <c r="AG211" s="64"/>
    </row>
    <row r="212" spans="22:33" ht="40.200000000000003" x14ac:dyDescent="0.3">
      <c r="V212" s="11"/>
      <c r="AF212" s="64" t="s">
        <v>5614</v>
      </c>
      <c r="AG212" s="64"/>
    </row>
    <row r="213" spans="22:33" ht="40.200000000000003" x14ac:dyDescent="0.3">
      <c r="V213" s="11"/>
      <c r="AF213" s="64" t="s">
        <v>5614</v>
      </c>
      <c r="AG213" s="64"/>
    </row>
    <row r="214" spans="22:33" x14ac:dyDescent="0.3">
      <c r="V214" s="11"/>
    </row>
    <row r="215" spans="22:33" x14ac:dyDescent="0.3">
      <c r="V215" s="11"/>
    </row>
    <row r="216" spans="22:33" x14ac:dyDescent="0.3">
      <c r="V216" s="11"/>
    </row>
    <row r="217" spans="22:33" x14ac:dyDescent="0.3">
      <c r="V217" s="11"/>
    </row>
  </sheetData>
  <sheetProtection selectLockedCells="1" selectUnlockedCells="1"/>
  <autoFilter ref="A1:AN213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13"/>
  <sheetViews>
    <sheetView workbookViewId="0">
      <selection activeCell="A5" sqref="A5"/>
    </sheetView>
  </sheetViews>
  <sheetFormatPr baseColWidth="10" defaultRowHeight="14.4" x14ac:dyDescent="0.3"/>
  <cols>
    <col min="1" max="1" width="26.109375" bestFit="1" customWidth="1"/>
    <col min="2" max="2" width="26.109375" customWidth="1"/>
    <col min="3" max="3" width="7.44140625" bestFit="1" customWidth="1"/>
    <col min="4" max="4" width="7.33203125" bestFit="1" customWidth="1"/>
    <col min="5" max="5" width="15.109375" bestFit="1" customWidth="1"/>
    <col min="6" max="6" width="13.33203125" bestFit="1" customWidth="1"/>
    <col min="7" max="7" width="5.44140625" bestFit="1" customWidth="1"/>
    <col min="8" max="8" width="19.6640625" bestFit="1" customWidth="1"/>
    <col min="9" max="9" width="36.33203125" bestFit="1" customWidth="1"/>
    <col min="10" max="17" width="19.6640625" customWidth="1"/>
    <col min="18" max="18" width="4.44140625" bestFit="1" customWidth="1"/>
    <col min="19" max="19" width="4.6640625" bestFit="1" customWidth="1"/>
    <col min="20" max="20" width="10.6640625" bestFit="1" customWidth="1"/>
    <col min="21" max="21" width="9.88671875" bestFit="1" customWidth="1"/>
    <col min="22" max="22" width="15.33203125" bestFit="1" customWidth="1"/>
    <col min="23" max="23" width="10.44140625" bestFit="1" customWidth="1"/>
    <col min="24" max="24" width="21.44140625" bestFit="1" customWidth="1"/>
    <col min="25" max="26" width="12.88671875" bestFit="1" customWidth="1"/>
    <col min="27" max="27" width="9.44140625" bestFit="1" customWidth="1"/>
    <col min="32" max="33" width="15" style="1" bestFit="1" customWidth="1"/>
  </cols>
  <sheetData>
    <row r="1" spans="1:44" ht="43.2" x14ac:dyDescent="0.3">
      <c r="A1" s="2" t="s">
        <v>2101</v>
      </c>
      <c r="B1" s="2" t="s">
        <v>4405</v>
      </c>
      <c r="C1" s="3" t="s">
        <v>2910</v>
      </c>
      <c r="D1" s="3" t="s">
        <v>2911</v>
      </c>
      <c r="E1" s="3" t="s">
        <v>1883</v>
      </c>
      <c r="F1" s="3" t="s">
        <v>2098</v>
      </c>
      <c r="G1" s="3" t="s">
        <v>2099</v>
      </c>
      <c r="H1" s="3" t="s">
        <v>2100</v>
      </c>
      <c r="I1" s="3" t="s">
        <v>3671</v>
      </c>
      <c r="J1" s="3" t="s">
        <v>4306</v>
      </c>
      <c r="K1" s="3" t="s">
        <v>4399</v>
      </c>
      <c r="L1" s="3" t="s">
        <v>4537</v>
      </c>
      <c r="M1" s="3" t="s">
        <v>4400</v>
      </c>
      <c r="N1" s="3" t="s">
        <v>4542</v>
      </c>
      <c r="O1" s="3" t="s">
        <v>4401</v>
      </c>
      <c r="P1" s="3" t="s">
        <v>4402</v>
      </c>
      <c r="Q1" s="60" t="s">
        <v>4814</v>
      </c>
      <c r="R1" s="3" t="s">
        <v>2406</v>
      </c>
      <c r="S1" s="3" t="s">
        <v>2407</v>
      </c>
      <c r="T1" s="3" t="s">
        <v>2914</v>
      </c>
      <c r="U1" s="1" t="s">
        <v>464</v>
      </c>
      <c r="V1" s="10" t="s">
        <v>2912</v>
      </c>
      <c r="W1" s="3" t="s">
        <v>2913</v>
      </c>
      <c r="X1" s="1" t="s">
        <v>465</v>
      </c>
      <c r="Y1" s="1" t="s">
        <v>466</v>
      </c>
      <c r="Z1" s="1" t="s">
        <v>467</v>
      </c>
      <c r="AA1" s="1" t="s">
        <v>3080</v>
      </c>
      <c r="AB1" s="36" t="s">
        <v>3315</v>
      </c>
      <c r="AC1" s="34" t="s">
        <v>3278</v>
      </c>
      <c r="AD1" s="34" t="s">
        <v>3279</v>
      </c>
      <c r="AE1" s="34" t="s">
        <v>3280</v>
      </c>
      <c r="AF1" s="89" t="s">
        <v>3281</v>
      </c>
      <c r="AG1" s="87" t="s">
        <v>3282</v>
      </c>
      <c r="AH1" s="87" t="s">
        <v>3283</v>
      </c>
      <c r="AI1" s="34" t="s">
        <v>3284</v>
      </c>
      <c r="AJ1" s="34" t="s">
        <v>3285</v>
      </c>
      <c r="AK1" s="34" t="s">
        <v>3286</v>
      </c>
      <c r="AL1" s="34" t="s">
        <v>3287</v>
      </c>
      <c r="AM1" s="34" t="s">
        <v>3288</v>
      </c>
      <c r="AN1" s="34" t="s">
        <v>3289</v>
      </c>
      <c r="AO1" s="1"/>
      <c r="AP1" s="87" t="s">
        <v>5613</v>
      </c>
      <c r="AQ1" s="87" t="s">
        <v>5615</v>
      </c>
      <c r="AR1" s="89" t="s">
        <v>5611</v>
      </c>
    </row>
    <row r="2" spans="1:44" ht="43.2" x14ac:dyDescent="0.3">
      <c r="A2" s="1" t="s">
        <v>3081</v>
      </c>
      <c r="B2">
        <v>0.1</v>
      </c>
      <c r="C2" s="1">
        <v>1</v>
      </c>
      <c r="D2" s="1">
        <v>1</v>
      </c>
      <c r="E2" s="1" t="s">
        <v>3103</v>
      </c>
      <c r="F2" s="1" t="s">
        <v>3133</v>
      </c>
      <c r="G2" s="1" t="s">
        <v>15</v>
      </c>
      <c r="H2" s="1" t="str">
        <f t="shared" ref="H2:H65" si="0">CONCATENATE(F2," [",G2,"]")</f>
        <v>Box01_Temp1 [degC]</v>
      </c>
      <c r="I2" s="58" t="s">
        <v>5478</v>
      </c>
      <c r="J2" s="1" t="s">
        <v>4650</v>
      </c>
      <c r="K2" s="46" t="s">
        <v>4421</v>
      </c>
      <c r="L2" s="46"/>
      <c r="M2" t="s">
        <v>4422</v>
      </c>
      <c r="N2" s="1" t="s">
        <v>4543</v>
      </c>
      <c r="O2" s="1"/>
      <c r="P2" s="1" t="s">
        <v>5227</v>
      </c>
      <c r="Q2" s="1" t="s">
        <v>5196</v>
      </c>
      <c r="R2" s="1">
        <v>-25</v>
      </c>
      <c r="S2" s="1">
        <v>50</v>
      </c>
      <c r="T2" s="1"/>
      <c r="U2">
        <v>0.1</v>
      </c>
      <c r="V2" s="19">
        <v>41849.315879629627</v>
      </c>
      <c r="W2" s="1"/>
      <c r="X2" s="1"/>
      <c r="Y2">
        <v>644397.83100000001</v>
      </c>
      <c r="Z2">
        <v>5766476.9309999999</v>
      </c>
      <c r="AA2">
        <v>80.176000000000002</v>
      </c>
      <c r="AB2" s="1" t="s">
        <v>3316</v>
      </c>
      <c r="AC2" s="21" t="s">
        <v>3262</v>
      </c>
      <c r="AD2" s="21" t="s">
        <v>3263</v>
      </c>
      <c r="AE2" s="21" t="s">
        <v>3258</v>
      </c>
      <c r="AF2" s="64" t="s">
        <v>5614</v>
      </c>
      <c r="AG2" s="64"/>
      <c r="AH2" s="21"/>
      <c r="AI2" s="1"/>
      <c r="AK2" s="21" t="s">
        <v>3259</v>
      </c>
      <c r="AL2" s="18" t="s">
        <v>3260</v>
      </c>
      <c r="AM2" s="21" t="s">
        <v>3264</v>
      </c>
      <c r="AN2" s="1"/>
      <c r="AO2" s="1"/>
      <c r="AP2" s="21" t="s">
        <v>3261</v>
      </c>
      <c r="AQ2" s="21" t="s">
        <v>3270</v>
      </c>
      <c r="AR2" s="21" t="s">
        <v>3264</v>
      </c>
    </row>
    <row r="3" spans="1:44" ht="43.2" x14ac:dyDescent="0.3">
      <c r="A3" s="1" t="s">
        <v>3082</v>
      </c>
      <c r="B3">
        <v>0.15</v>
      </c>
      <c r="C3" s="1">
        <v>1</v>
      </c>
      <c r="D3" s="1">
        <v>2</v>
      </c>
      <c r="E3" s="1" t="s">
        <v>3104</v>
      </c>
      <c r="F3" s="1" t="s">
        <v>3134</v>
      </c>
      <c r="G3" s="1" t="s">
        <v>15</v>
      </c>
      <c r="H3" s="1" t="str">
        <f t="shared" si="0"/>
        <v>Box01_Temp2 [degC]</v>
      </c>
      <c r="I3" s="58" t="s">
        <v>5479</v>
      </c>
      <c r="J3" s="1" t="s">
        <v>4650</v>
      </c>
      <c r="K3" s="46" t="s">
        <v>4421</v>
      </c>
      <c r="L3" s="46"/>
      <c r="M3" t="s">
        <v>4422</v>
      </c>
      <c r="N3" s="1" t="s">
        <v>4543</v>
      </c>
      <c r="O3" s="1"/>
      <c r="P3" s="1" t="s">
        <v>5228</v>
      </c>
      <c r="Q3" s="1" t="s">
        <v>5196</v>
      </c>
      <c r="R3" s="1">
        <v>-25</v>
      </c>
      <c r="S3" s="1">
        <v>50</v>
      </c>
      <c r="T3" s="1"/>
      <c r="U3">
        <v>0.15</v>
      </c>
      <c r="V3" s="19">
        <v>41849.315879629627</v>
      </c>
      <c r="W3" s="1"/>
      <c r="X3" s="1"/>
      <c r="Y3">
        <v>644397.83100000001</v>
      </c>
      <c r="Z3">
        <v>5766476.9309999999</v>
      </c>
      <c r="AA3">
        <v>80.176000000000002</v>
      </c>
      <c r="AB3" s="1" t="s">
        <v>3316</v>
      </c>
      <c r="AC3" s="21" t="s">
        <v>3262</v>
      </c>
      <c r="AD3" s="21" t="s">
        <v>3263</v>
      </c>
      <c r="AE3" s="21" t="s">
        <v>3258</v>
      </c>
      <c r="AF3" s="64" t="s">
        <v>5614</v>
      </c>
      <c r="AG3" s="64"/>
      <c r="AH3" s="21"/>
      <c r="AI3" s="1"/>
      <c r="AK3" s="21" t="s">
        <v>3259</v>
      </c>
      <c r="AL3" s="18" t="s">
        <v>3260</v>
      </c>
      <c r="AM3" s="21" t="s">
        <v>3264</v>
      </c>
      <c r="AN3" s="1"/>
      <c r="AO3" s="1"/>
      <c r="AP3" s="21" t="s">
        <v>3261</v>
      </c>
      <c r="AQ3" s="21" t="s">
        <v>3270</v>
      </c>
      <c r="AR3" s="21" t="s">
        <v>3264</v>
      </c>
    </row>
    <row r="4" spans="1:44" ht="43.2" x14ac:dyDescent="0.3">
      <c r="A4" s="1" t="s">
        <v>3083</v>
      </c>
      <c r="B4">
        <v>0.2</v>
      </c>
      <c r="C4" s="1">
        <v>1</v>
      </c>
      <c r="D4" s="1">
        <v>3</v>
      </c>
      <c r="E4" s="1" t="s">
        <v>3105</v>
      </c>
      <c r="F4" s="1" t="s">
        <v>3135</v>
      </c>
      <c r="G4" s="1" t="s">
        <v>15</v>
      </c>
      <c r="H4" s="1" t="str">
        <f t="shared" si="0"/>
        <v>Box01_Temp3 [degC]</v>
      </c>
      <c r="I4" s="58" t="s">
        <v>5480</v>
      </c>
      <c r="J4" s="1" t="s">
        <v>4650</v>
      </c>
      <c r="K4" s="46" t="s">
        <v>4421</v>
      </c>
      <c r="L4" s="46"/>
      <c r="M4" t="s">
        <v>4422</v>
      </c>
      <c r="N4" s="1" t="s">
        <v>4543</v>
      </c>
      <c r="O4" s="1"/>
      <c r="P4" s="1" t="s">
        <v>5229</v>
      </c>
      <c r="Q4" s="1" t="s">
        <v>5196</v>
      </c>
      <c r="R4" s="1">
        <v>-25</v>
      </c>
      <c r="S4" s="1">
        <v>50</v>
      </c>
      <c r="T4" s="1"/>
      <c r="U4">
        <v>0.2</v>
      </c>
      <c r="V4" s="19">
        <v>41849.315879629627</v>
      </c>
      <c r="W4" s="1"/>
      <c r="X4" s="1"/>
      <c r="Y4">
        <v>644397.83100000001</v>
      </c>
      <c r="Z4">
        <v>5766476.9309999999</v>
      </c>
      <c r="AA4">
        <v>80.176000000000002</v>
      </c>
      <c r="AB4" s="1" t="s">
        <v>3316</v>
      </c>
      <c r="AC4" s="21" t="s">
        <v>3262</v>
      </c>
      <c r="AD4" s="21" t="s">
        <v>3263</v>
      </c>
      <c r="AE4" s="21" t="s">
        <v>3258</v>
      </c>
      <c r="AF4" s="64" t="s">
        <v>5614</v>
      </c>
      <c r="AG4" s="64"/>
      <c r="AH4" s="21"/>
      <c r="AI4" s="1"/>
      <c r="AK4" s="21" t="s">
        <v>3259</v>
      </c>
      <c r="AL4" s="18" t="s">
        <v>3260</v>
      </c>
      <c r="AM4" s="21" t="s">
        <v>3264</v>
      </c>
      <c r="AN4" s="1"/>
      <c r="AO4" s="1"/>
      <c r="AP4" s="21" t="s">
        <v>3261</v>
      </c>
      <c r="AQ4" s="21" t="s">
        <v>3270</v>
      </c>
      <c r="AR4" s="21" t="s">
        <v>3264</v>
      </c>
    </row>
    <row r="5" spans="1:44" ht="43.2" x14ac:dyDescent="0.3">
      <c r="A5" s="1" t="s">
        <v>3084</v>
      </c>
      <c r="B5">
        <v>0.3</v>
      </c>
      <c r="C5" s="1">
        <v>1</v>
      </c>
      <c r="D5" s="1">
        <v>4</v>
      </c>
      <c r="E5" s="1" t="s">
        <v>3106</v>
      </c>
      <c r="F5" s="1" t="s">
        <v>3136</v>
      </c>
      <c r="G5" s="1" t="s">
        <v>15</v>
      </c>
      <c r="H5" s="1" t="str">
        <f t="shared" si="0"/>
        <v>Box01_Temp4 [degC]</v>
      </c>
      <c r="I5" s="58" t="s">
        <v>5481</v>
      </c>
      <c r="J5" s="1" t="s">
        <v>4650</v>
      </c>
      <c r="K5" s="46" t="s">
        <v>4421</v>
      </c>
      <c r="L5" s="46"/>
      <c r="M5" t="s">
        <v>4422</v>
      </c>
      <c r="N5" s="1" t="s">
        <v>4543</v>
      </c>
      <c r="O5" s="1"/>
      <c r="P5" s="1" t="s">
        <v>5230</v>
      </c>
      <c r="Q5" s="1" t="s">
        <v>5196</v>
      </c>
      <c r="R5" s="1">
        <v>-25</v>
      </c>
      <c r="S5" s="1">
        <v>50</v>
      </c>
      <c r="T5" s="1"/>
      <c r="U5">
        <v>0.3</v>
      </c>
      <c r="V5" s="19">
        <v>41849.315879629627</v>
      </c>
      <c r="W5" s="1"/>
      <c r="X5" s="1"/>
      <c r="Y5">
        <v>644397.83100000001</v>
      </c>
      <c r="Z5">
        <v>5766476.9309999999</v>
      </c>
      <c r="AA5">
        <v>80.176000000000002</v>
      </c>
      <c r="AB5" s="1" t="s">
        <v>3316</v>
      </c>
      <c r="AC5" s="21" t="s">
        <v>3262</v>
      </c>
      <c r="AD5" s="21" t="s">
        <v>3263</v>
      </c>
      <c r="AE5" s="21" t="s">
        <v>3258</v>
      </c>
      <c r="AF5" s="64" t="s">
        <v>5614</v>
      </c>
      <c r="AG5" s="64"/>
      <c r="AH5" s="21"/>
      <c r="AI5" s="1"/>
      <c r="AK5" s="21" t="s">
        <v>3259</v>
      </c>
      <c r="AL5" s="18" t="s">
        <v>3260</v>
      </c>
      <c r="AM5" s="21" t="s">
        <v>3264</v>
      </c>
      <c r="AN5" s="1"/>
      <c r="AO5" s="1"/>
      <c r="AP5" s="21" t="s">
        <v>3261</v>
      </c>
      <c r="AQ5" s="21" t="s">
        <v>3270</v>
      </c>
      <c r="AR5" s="21" t="s">
        <v>3264</v>
      </c>
    </row>
    <row r="6" spans="1:44" ht="43.2" x14ac:dyDescent="0.3">
      <c r="A6" s="1" t="s">
        <v>3085</v>
      </c>
      <c r="B6">
        <v>0.4</v>
      </c>
      <c r="C6" s="1">
        <v>1</v>
      </c>
      <c r="D6" s="1">
        <v>5</v>
      </c>
      <c r="E6" s="1" t="s">
        <v>3107</v>
      </c>
      <c r="F6" s="1" t="s">
        <v>3137</v>
      </c>
      <c r="G6" s="1" t="s">
        <v>15</v>
      </c>
      <c r="H6" s="1" t="str">
        <f t="shared" si="0"/>
        <v>Box01_Temp5 [degC]</v>
      </c>
      <c r="I6" s="58" t="s">
        <v>5482</v>
      </c>
      <c r="J6" s="1" t="s">
        <v>4650</v>
      </c>
      <c r="K6" s="46" t="s">
        <v>4421</v>
      </c>
      <c r="L6" s="46"/>
      <c r="M6" t="s">
        <v>4422</v>
      </c>
      <c r="N6" s="1" t="s">
        <v>4543</v>
      </c>
      <c r="O6" s="1"/>
      <c r="P6" s="1" t="s">
        <v>5231</v>
      </c>
      <c r="Q6" s="1" t="s">
        <v>5196</v>
      </c>
      <c r="R6" s="1">
        <v>-25</v>
      </c>
      <c r="S6" s="1">
        <v>50</v>
      </c>
      <c r="T6" s="1"/>
      <c r="U6">
        <v>0.4</v>
      </c>
      <c r="V6" s="19">
        <v>41849.315879629627</v>
      </c>
      <c r="W6" s="1"/>
      <c r="X6" s="1"/>
      <c r="Y6">
        <v>644397.83100000001</v>
      </c>
      <c r="Z6">
        <v>5766476.9309999999</v>
      </c>
      <c r="AA6">
        <v>80.176000000000002</v>
      </c>
      <c r="AB6" s="1" t="s">
        <v>3316</v>
      </c>
      <c r="AC6" s="21" t="s">
        <v>3262</v>
      </c>
      <c r="AD6" s="21" t="s">
        <v>3263</v>
      </c>
      <c r="AE6" s="21" t="s">
        <v>3258</v>
      </c>
      <c r="AF6" s="64" t="s">
        <v>5614</v>
      </c>
      <c r="AG6" s="64"/>
      <c r="AH6" s="21"/>
      <c r="AI6" s="1"/>
      <c r="AK6" s="21" t="s">
        <v>3259</v>
      </c>
      <c r="AL6" s="18" t="s">
        <v>3260</v>
      </c>
      <c r="AM6" s="21" t="s">
        <v>3264</v>
      </c>
      <c r="AN6" s="1"/>
      <c r="AO6" s="1"/>
      <c r="AP6" s="21" t="s">
        <v>3261</v>
      </c>
      <c r="AQ6" s="21" t="s">
        <v>3270</v>
      </c>
      <c r="AR6" s="21" t="s">
        <v>3264</v>
      </c>
    </row>
    <row r="7" spans="1:44" ht="43.2" x14ac:dyDescent="0.3">
      <c r="A7" s="1" t="s">
        <v>3086</v>
      </c>
      <c r="B7" s="30">
        <v>0.5</v>
      </c>
      <c r="C7" s="1">
        <v>1</v>
      </c>
      <c r="D7" s="1">
        <v>6</v>
      </c>
      <c r="E7" s="1" t="s">
        <v>3108</v>
      </c>
      <c r="F7" s="1" t="s">
        <v>3138</v>
      </c>
      <c r="G7" s="1" t="s">
        <v>15</v>
      </c>
      <c r="H7" s="1" t="str">
        <f t="shared" si="0"/>
        <v>Box01_Temp6 [degC]</v>
      </c>
      <c r="I7" s="58" t="s">
        <v>5483</v>
      </c>
      <c r="J7" s="1" t="s">
        <v>4650</v>
      </c>
      <c r="K7" s="46" t="s">
        <v>4421</v>
      </c>
      <c r="L7" s="46"/>
      <c r="M7" t="s">
        <v>4422</v>
      </c>
      <c r="N7" s="1" t="s">
        <v>4543</v>
      </c>
      <c r="O7" s="1"/>
      <c r="P7" s="1" t="s">
        <v>5232</v>
      </c>
      <c r="Q7" s="1" t="s">
        <v>5196</v>
      </c>
      <c r="R7" s="1">
        <v>-10</v>
      </c>
      <c r="S7" s="1">
        <v>30</v>
      </c>
      <c r="T7" s="1"/>
      <c r="U7" s="30">
        <v>0.5</v>
      </c>
      <c r="V7" s="19">
        <v>41849.315879629627</v>
      </c>
      <c r="W7" s="1"/>
      <c r="X7" s="1"/>
      <c r="Y7">
        <v>644397.83100000001</v>
      </c>
      <c r="Z7">
        <v>5766476.9309999999</v>
      </c>
      <c r="AA7">
        <v>80.176000000000002</v>
      </c>
      <c r="AB7" s="1" t="s">
        <v>3316</v>
      </c>
      <c r="AC7" s="21" t="s">
        <v>3262</v>
      </c>
      <c r="AD7" s="21" t="s">
        <v>3263</v>
      </c>
      <c r="AE7" s="21" t="s">
        <v>3258</v>
      </c>
      <c r="AF7" s="64" t="s">
        <v>5614</v>
      </c>
      <c r="AG7" s="64"/>
      <c r="AH7" s="21"/>
      <c r="AI7" s="1"/>
      <c r="AK7" s="21" t="s">
        <v>3259</v>
      </c>
      <c r="AL7" s="18" t="s">
        <v>3260</v>
      </c>
      <c r="AM7" s="21" t="s">
        <v>3264</v>
      </c>
      <c r="AN7" s="1"/>
      <c r="AO7" s="1"/>
      <c r="AP7" s="21" t="s">
        <v>3261</v>
      </c>
      <c r="AQ7" s="21" t="s">
        <v>3270</v>
      </c>
      <c r="AR7" s="21" t="s">
        <v>3264</v>
      </c>
    </row>
    <row r="8" spans="1:44" ht="43.2" x14ac:dyDescent="0.3">
      <c r="A8" s="1" t="s">
        <v>917</v>
      </c>
      <c r="B8">
        <v>0.1</v>
      </c>
      <c r="C8" s="1">
        <v>2</v>
      </c>
      <c r="D8" s="1">
        <v>1</v>
      </c>
      <c r="E8" s="1" t="s">
        <v>3109</v>
      </c>
      <c r="F8" s="1" t="s">
        <v>2891</v>
      </c>
      <c r="G8" s="1" t="s">
        <v>15</v>
      </c>
      <c r="H8" s="1" t="str">
        <f t="shared" si="0"/>
        <v>Box02_Temp1 [degC]</v>
      </c>
      <c r="I8" s="58" t="s">
        <v>5484</v>
      </c>
      <c r="J8" s="1" t="s">
        <v>4649</v>
      </c>
      <c r="K8" s="46" t="s">
        <v>4421</v>
      </c>
      <c r="L8" s="46"/>
      <c r="M8" t="s">
        <v>4422</v>
      </c>
      <c r="N8" s="1" t="s">
        <v>4543</v>
      </c>
      <c r="O8" s="1"/>
      <c r="P8" s="1" t="s">
        <v>5233</v>
      </c>
      <c r="Q8" s="1" t="s">
        <v>5195</v>
      </c>
      <c r="R8" s="1">
        <v>-25</v>
      </c>
      <c r="S8" s="1">
        <v>50</v>
      </c>
      <c r="T8" s="1"/>
      <c r="U8">
        <v>0.1</v>
      </c>
      <c r="V8" s="19">
        <v>41845.598981481482</v>
      </c>
      <c r="W8" s="1"/>
      <c r="X8" s="1"/>
      <c r="Y8">
        <v>644409.30500000005</v>
      </c>
      <c r="Z8">
        <v>5766518.6279999996</v>
      </c>
      <c r="AA8">
        <v>79.488</v>
      </c>
      <c r="AB8" s="1" t="s">
        <v>3316</v>
      </c>
      <c r="AC8" s="21" t="s">
        <v>3262</v>
      </c>
      <c r="AD8" s="21" t="s">
        <v>3263</v>
      </c>
      <c r="AE8" s="21" t="s">
        <v>3258</v>
      </c>
      <c r="AF8" s="64" t="s">
        <v>5614</v>
      </c>
      <c r="AG8" s="64"/>
      <c r="AH8" s="21"/>
      <c r="AI8" s="1"/>
      <c r="AK8" s="21" t="s">
        <v>3259</v>
      </c>
      <c r="AL8" s="18" t="s">
        <v>3260</v>
      </c>
      <c r="AM8" s="21" t="s">
        <v>3264</v>
      </c>
      <c r="AN8" s="1"/>
      <c r="AO8" s="1"/>
      <c r="AP8" s="21" t="s">
        <v>3261</v>
      </c>
      <c r="AQ8" s="21" t="s">
        <v>3270</v>
      </c>
      <c r="AR8" s="21" t="s">
        <v>3264</v>
      </c>
    </row>
    <row r="9" spans="1:44" ht="43.2" x14ac:dyDescent="0.3">
      <c r="A9" s="1" t="s">
        <v>3087</v>
      </c>
      <c r="B9">
        <v>0.15</v>
      </c>
      <c r="C9" s="1">
        <v>2</v>
      </c>
      <c r="D9" s="1">
        <v>2</v>
      </c>
      <c r="E9" s="1" t="s">
        <v>3110</v>
      </c>
      <c r="F9" s="1" t="s">
        <v>2688</v>
      </c>
      <c r="G9" s="1" t="s">
        <v>15</v>
      </c>
      <c r="H9" s="1" t="str">
        <f t="shared" si="0"/>
        <v>Box02_Temp2 [degC]</v>
      </c>
      <c r="I9" s="58" t="s">
        <v>5485</v>
      </c>
      <c r="J9" s="1" t="s">
        <v>4649</v>
      </c>
      <c r="K9" s="46" t="s">
        <v>4421</v>
      </c>
      <c r="L9" s="46"/>
      <c r="M9" t="s">
        <v>4422</v>
      </c>
      <c r="N9" s="1" t="s">
        <v>4543</v>
      </c>
      <c r="O9" s="1"/>
      <c r="P9" s="1" t="s">
        <v>5234</v>
      </c>
      <c r="Q9" s="1" t="s">
        <v>5195</v>
      </c>
      <c r="R9" s="1">
        <v>-25</v>
      </c>
      <c r="S9" s="1">
        <v>50</v>
      </c>
      <c r="T9" s="1"/>
      <c r="U9">
        <v>0.15</v>
      </c>
      <c r="V9" s="19">
        <v>41845.598981481482</v>
      </c>
      <c r="W9" s="1"/>
      <c r="X9" s="1"/>
      <c r="Y9">
        <v>644409.30500000005</v>
      </c>
      <c r="Z9">
        <v>5766518.6279999996</v>
      </c>
      <c r="AA9">
        <v>79.488</v>
      </c>
      <c r="AB9" s="1" t="s">
        <v>3316</v>
      </c>
      <c r="AC9" s="21" t="s">
        <v>3262</v>
      </c>
      <c r="AD9" s="21" t="s">
        <v>3263</v>
      </c>
      <c r="AE9" s="21" t="s">
        <v>3258</v>
      </c>
      <c r="AF9" s="64" t="s">
        <v>5614</v>
      </c>
      <c r="AG9" s="64"/>
      <c r="AH9" s="21"/>
      <c r="AI9" s="1"/>
      <c r="AK9" s="21" t="s">
        <v>3259</v>
      </c>
      <c r="AL9" s="18" t="s">
        <v>3260</v>
      </c>
      <c r="AM9" s="21" t="s">
        <v>3264</v>
      </c>
      <c r="AN9" s="1"/>
      <c r="AO9" s="1"/>
      <c r="AP9" s="21" t="s">
        <v>3261</v>
      </c>
      <c r="AQ9" s="21" t="s">
        <v>3270</v>
      </c>
      <c r="AR9" s="21" t="s">
        <v>3264</v>
      </c>
    </row>
    <row r="10" spans="1:44" ht="43.2" x14ac:dyDescent="0.3">
      <c r="A10" s="1" t="s">
        <v>3088</v>
      </c>
      <c r="B10">
        <v>0.2</v>
      </c>
      <c r="C10" s="1">
        <v>2</v>
      </c>
      <c r="D10" s="1">
        <v>3</v>
      </c>
      <c r="E10" s="1" t="s">
        <v>3111</v>
      </c>
      <c r="F10" s="1" t="s">
        <v>2689</v>
      </c>
      <c r="G10" s="1" t="s">
        <v>15</v>
      </c>
      <c r="H10" s="1" t="str">
        <f t="shared" si="0"/>
        <v>Box02_Temp3 [degC]</v>
      </c>
      <c r="I10" s="58" t="s">
        <v>5486</v>
      </c>
      <c r="J10" s="1" t="s">
        <v>4649</v>
      </c>
      <c r="K10" s="46" t="s">
        <v>4421</v>
      </c>
      <c r="L10" s="46"/>
      <c r="M10" t="s">
        <v>4422</v>
      </c>
      <c r="N10" s="1" t="s">
        <v>4543</v>
      </c>
      <c r="O10" s="1"/>
      <c r="P10" s="1" t="s">
        <v>5235</v>
      </c>
      <c r="Q10" s="1" t="s">
        <v>5195</v>
      </c>
      <c r="R10" s="1">
        <v>-25</v>
      </c>
      <c r="S10" s="1">
        <v>50</v>
      </c>
      <c r="T10" s="1"/>
      <c r="U10">
        <v>0.2</v>
      </c>
      <c r="V10" s="19">
        <v>41845.598981481482</v>
      </c>
      <c r="W10" s="1"/>
      <c r="X10" s="1"/>
      <c r="Y10">
        <v>644409.30500000005</v>
      </c>
      <c r="Z10">
        <v>5766518.6279999996</v>
      </c>
      <c r="AA10">
        <v>79.488</v>
      </c>
      <c r="AB10" s="1" t="s">
        <v>3316</v>
      </c>
      <c r="AC10" s="21" t="s">
        <v>3262</v>
      </c>
      <c r="AD10" s="21" t="s">
        <v>3263</v>
      </c>
      <c r="AE10" s="21" t="s">
        <v>3258</v>
      </c>
      <c r="AF10" s="64" t="s">
        <v>5614</v>
      </c>
      <c r="AG10" s="64"/>
      <c r="AH10" s="21"/>
      <c r="AI10" s="1"/>
      <c r="AK10" s="21" t="s">
        <v>3259</v>
      </c>
      <c r="AL10" s="18" t="s">
        <v>3260</v>
      </c>
      <c r="AM10" s="21" t="s">
        <v>3264</v>
      </c>
      <c r="AN10" s="1"/>
      <c r="AO10" s="1"/>
      <c r="AP10" s="21" t="s">
        <v>3261</v>
      </c>
      <c r="AQ10" s="21" t="s">
        <v>3270</v>
      </c>
      <c r="AR10" s="21" t="s">
        <v>3264</v>
      </c>
    </row>
    <row r="11" spans="1:44" ht="43.2" x14ac:dyDescent="0.3">
      <c r="A11" s="1" t="s">
        <v>3089</v>
      </c>
      <c r="B11">
        <v>0.3</v>
      </c>
      <c r="C11" s="1">
        <v>2</v>
      </c>
      <c r="D11" s="1">
        <v>4</v>
      </c>
      <c r="E11" s="1" t="s">
        <v>3112</v>
      </c>
      <c r="F11" s="1" t="s">
        <v>2690</v>
      </c>
      <c r="G11" s="1" t="s">
        <v>15</v>
      </c>
      <c r="H11" s="1" t="str">
        <f t="shared" si="0"/>
        <v>Box02_Temp4 [degC]</v>
      </c>
      <c r="I11" s="58" t="s">
        <v>5487</v>
      </c>
      <c r="J11" s="1" t="s">
        <v>4649</v>
      </c>
      <c r="K11" s="46" t="s">
        <v>4421</v>
      </c>
      <c r="L11" s="46"/>
      <c r="M11" t="s">
        <v>4422</v>
      </c>
      <c r="N11" s="1" t="s">
        <v>4543</v>
      </c>
      <c r="O11" s="1"/>
      <c r="P11" s="1" t="s">
        <v>5236</v>
      </c>
      <c r="Q11" s="1" t="s">
        <v>5195</v>
      </c>
      <c r="R11" s="1">
        <v>-25</v>
      </c>
      <c r="S11" s="1">
        <v>50</v>
      </c>
      <c r="T11" s="1"/>
      <c r="U11">
        <v>0.3</v>
      </c>
      <c r="V11" s="19">
        <v>41845.598981481482</v>
      </c>
      <c r="W11" s="1"/>
      <c r="X11" s="1"/>
      <c r="Y11">
        <v>644409.30500000005</v>
      </c>
      <c r="Z11">
        <v>5766518.6279999996</v>
      </c>
      <c r="AA11">
        <v>79.488</v>
      </c>
      <c r="AB11" s="1" t="s">
        <v>3316</v>
      </c>
      <c r="AC11" s="21" t="s">
        <v>3262</v>
      </c>
      <c r="AD11" s="21" t="s">
        <v>3263</v>
      </c>
      <c r="AE11" s="21" t="s">
        <v>3258</v>
      </c>
      <c r="AF11" s="64" t="s">
        <v>5614</v>
      </c>
      <c r="AG11" s="64"/>
      <c r="AH11" s="21"/>
      <c r="AI11" s="1"/>
      <c r="AK11" s="21" t="s">
        <v>3259</v>
      </c>
      <c r="AL11" s="18" t="s">
        <v>3260</v>
      </c>
      <c r="AM11" s="21" t="s">
        <v>3264</v>
      </c>
      <c r="AN11" s="1"/>
      <c r="AO11" s="1"/>
      <c r="AP11" s="21" t="s">
        <v>3261</v>
      </c>
      <c r="AQ11" s="21" t="s">
        <v>3270</v>
      </c>
      <c r="AR11" s="21" t="s">
        <v>3264</v>
      </c>
    </row>
    <row r="12" spans="1:44" ht="43.2" x14ac:dyDescent="0.3">
      <c r="A12" s="1" t="s">
        <v>3090</v>
      </c>
      <c r="B12">
        <v>0.4</v>
      </c>
      <c r="C12" s="1">
        <v>2</v>
      </c>
      <c r="D12" s="1">
        <v>5</v>
      </c>
      <c r="E12" s="1" t="s">
        <v>3113</v>
      </c>
      <c r="F12" s="1" t="s">
        <v>2691</v>
      </c>
      <c r="G12" s="1" t="s">
        <v>15</v>
      </c>
      <c r="H12" s="1" t="str">
        <f t="shared" si="0"/>
        <v>Box02_Temp5 [degC]</v>
      </c>
      <c r="I12" s="58" t="s">
        <v>5488</v>
      </c>
      <c r="J12" s="1" t="s">
        <v>4649</v>
      </c>
      <c r="K12" s="46" t="s">
        <v>4421</v>
      </c>
      <c r="L12" s="46"/>
      <c r="M12" t="s">
        <v>4422</v>
      </c>
      <c r="N12" s="1" t="s">
        <v>4543</v>
      </c>
      <c r="O12" s="1"/>
      <c r="P12" s="1" t="s">
        <v>5237</v>
      </c>
      <c r="Q12" s="1" t="s">
        <v>5195</v>
      </c>
      <c r="R12" s="1">
        <v>-25</v>
      </c>
      <c r="S12" s="1">
        <v>50</v>
      </c>
      <c r="T12" s="1"/>
      <c r="U12">
        <v>0.4</v>
      </c>
      <c r="V12" s="19">
        <v>41845.598981481482</v>
      </c>
      <c r="W12" s="1"/>
      <c r="X12" s="1"/>
      <c r="Y12">
        <v>644409.30500000005</v>
      </c>
      <c r="Z12">
        <v>5766518.6279999996</v>
      </c>
      <c r="AA12">
        <v>79.488</v>
      </c>
      <c r="AB12" s="1" t="s">
        <v>3316</v>
      </c>
      <c r="AC12" s="21" t="s">
        <v>3262</v>
      </c>
      <c r="AD12" s="21" t="s">
        <v>3263</v>
      </c>
      <c r="AE12" s="21" t="s">
        <v>3258</v>
      </c>
      <c r="AF12" s="64" t="s">
        <v>5614</v>
      </c>
      <c r="AG12" s="64"/>
      <c r="AH12" s="21"/>
      <c r="AI12" s="1"/>
      <c r="AK12" s="21" t="s">
        <v>3259</v>
      </c>
      <c r="AL12" s="18" t="s">
        <v>3260</v>
      </c>
      <c r="AM12" s="21" t="s">
        <v>3264</v>
      </c>
      <c r="AN12" s="1"/>
      <c r="AO12" s="1"/>
      <c r="AP12" s="21" t="s">
        <v>3261</v>
      </c>
      <c r="AQ12" s="21" t="s">
        <v>3270</v>
      </c>
      <c r="AR12" s="21" t="s">
        <v>3264</v>
      </c>
    </row>
    <row r="13" spans="1:44" ht="43.2" x14ac:dyDescent="0.3">
      <c r="A13" s="1" t="s">
        <v>3091</v>
      </c>
      <c r="B13" s="30">
        <v>0.5</v>
      </c>
      <c r="C13" s="1">
        <v>2</v>
      </c>
      <c r="D13" s="1">
        <v>6</v>
      </c>
      <c r="E13" s="1" t="s">
        <v>3114</v>
      </c>
      <c r="F13" s="1" t="s">
        <v>2692</v>
      </c>
      <c r="G13" s="1" t="s">
        <v>15</v>
      </c>
      <c r="H13" s="1" t="str">
        <f t="shared" si="0"/>
        <v>Box02_Temp6 [degC]</v>
      </c>
      <c r="I13" s="58" t="s">
        <v>5489</v>
      </c>
      <c r="J13" s="1" t="s">
        <v>4649</v>
      </c>
      <c r="K13" s="46" t="s">
        <v>4421</v>
      </c>
      <c r="L13" s="46"/>
      <c r="M13" t="s">
        <v>4422</v>
      </c>
      <c r="N13" s="1" t="s">
        <v>4543</v>
      </c>
      <c r="O13" s="1"/>
      <c r="P13" s="1" t="s">
        <v>5238</v>
      </c>
      <c r="Q13" s="1" t="s">
        <v>5195</v>
      </c>
      <c r="R13" s="1">
        <v>-10</v>
      </c>
      <c r="S13" s="1">
        <v>30</v>
      </c>
      <c r="T13" s="1"/>
      <c r="U13" s="30">
        <v>0.5</v>
      </c>
      <c r="V13" s="19">
        <v>41845.598981481482</v>
      </c>
      <c r="W13" s="1"/>
      <c r="X13" s="1"/>
      <c r="Y13">
        <v>644409.30500000005</v>
      </c>
      <c r="Z13">
        <v>5766518.6279999996</v>
      </c>
      <c r="AA13">
        <v>79.488</v>
      </c>
      <c r="AB13" s="1" t="s">
        <v>3316</v>
      </c>
      <c r="AC13" s="21" t="s">
        <v>3262</v>
      </c>
      <c r="AD13" s="21" t="s">
        <v>3263</v>
      </c>
      <c r="AE13" s="21" t="s">
        <v>3258</v>
      </c>
      <c r="AF13" s="64" t="s">
        <v>5614</v>
      </c>
      <c r="AG13" s="64"/>
      <c r="AH13" s="21"/>
      <c r="AI13" s="1"/>
      <c r="AK13" s="21" t="s">
        <v>3259</v>
      </c>
      <c r="AL13" s="18" t="s">
        <v>3260</v>
      </c>
      <c r="AM13" s="21" t="s">
        <v>3264</v>
      </c>
      <c r="AN13" s="1"/>
      <c r="AO13" s="1"/>
      <c r="AP13" s="21" t="s">
        <v>3261</v>
      </c>
      <c r="AQ13" s="21" t="s">
        <v>3270</v>
      </c>
      <c r="AR13" s="21" t="s">
        <v>3264</v>
      </c>
    </row>
    <row r="14" spans="1:44" ht="43.2" x14ac:dyDescent="0.3">
      <c r="A14" s="1" t="s">
        <v>930</v>
      </c>
      <c r="B14">
        <v>0.1</v>
      </c>
      <c r="C14" s="1">
        <v>3</v>
      </c>
      <c r="D14" s="1">
        <v>1</v>
      </c>
      <c r="E14" s="1" t="s">
        <v>3115</v>
      </c>
      <c r="F14" s="1" t="s">
        <v>2693</v>
      </c>
      <c r="G14" s="1" t="s">
        <v>15</v>
      </c>
      <c r="H14" s="1" t="str">
        <f t="shared" si="0"/>
        <v>Box03_Temp1 [degC]</v>
      </c>
      <c r="I14" s="58" t="s">
        <v>5490</v>
      </c>
      <c r="J14" s="1" t="s">
        <v>4651</v>
      </c>
      <c r="K14" s="46" t="s">
        <v>4421</v>
      </c>
      <c r="L14" s="46"/>
      <c r="M14" t="s">
        <v>4422</v>
      </c>
      <c r="N14" s="1" t="s">
        <v>4543</v>
      </c>
      <c r="O14" s="1"/>
      <c r="P14" s="1" t="s">
        <v>5239</v>
      </c>
      <c r="Q14" s="1" t="s">
        <v>5197</v>
      </c>
      <c r="R14" s="1">
        <v>-25</v>
      </c>
      <c r="S14" s="1">
        <v>50</v>
      </c>
      <c r="T14" s="1"/>
      <c r="U14">
        <v>0.1</v>
      </c>
      <c r="V14" s="11"/>
      <c r="W14" s="1"/>
      <c r="X14" s="1" t="s">
        <v>3665</v>
      </c>
      <c r="Y14">
        <v>644419.30599999998</v>
      </c>
      <c r="Z14">
        <v>5766564.4819999998</v>
      </c>
      <c r="AA14">
        <v>78.983000000000004</v>
      </c>
      <c r="AB14" s="1" t="s">
        <v>3316</v>
      </c>
      <c r="AC14" s="21" t="s">
        <v>3262</v>
      </c>
      <c r="AD14" s="21" t="s">
        <v>3263</v>
      </c>
      <c r="AE14" s="21" t="s">
        <v>3258</v>
      </c>
      <c r="AF14" s="64" t="s">
        <v>5614</v>
      </c>
      <c r="AG14" s="64"/>
      <c r="AH14" s="21"/>
      <c r="AI14" s="1"/>
      <c r="AK14" s="21" t="s">
        <v>3259</v>
      </c>
      <c r="AL14" s="18" t="s">
        <v>3260</v>
      </c>
      <c r="AM14" s="21" t="s">
        <v>3264</v>
      </c>
      <c r="AN14" s="1"/>
      <c r="AO14" s="1"/>
      <c r="AP14" s="21" t="s">
        <v>3261</v>
      </c>
      <c r="AQ14" s="21" t="s">
        <v>3270</v>
      </c>
      <c r="AR14" s="21" t="s">
        <v>3264</v>
      </c>
    </row>
    <row r="15" spans="1:44" ht="43.2" x14ac:dyDescent="0.3">
      <c r="A15" s="1" t="s">
        <v>3092</v>
      </c>
      <c r="B15">
        <v>0.15</v>
      </c>
      <c r="C15" s="1">
        <v>3</v>
      </c>
      <c r="D15" s="1">
        <v>2</v>
      </c>
      <c r="E15" s="1" t="s">
        <v>3116</v>
      </c>
      <c r="F15" s="1" t="s">
        <v>2694</v>
      </c>
      <c r="G15" s="1" t="s">
        <v>15</v>
      </c>
      <c r="H15" s="1" t="str">
        <f t="shared" si="0"/>
        <v>Box03_Temp2 [degC]</v>
      </c>
      <c r="I15" s="58" t="s">
        <v>5491</v>
      </c>
      <c r="J15" s="1" t="s">
        <v>4651</v>
      </c>
      <c r="K15" s="46" t="s">
        <v>4421</v>
      </c>
      <c r="L15" s="46"/>
      <c r="M15" t="s">
        <v>4422</v>
      </c>
      <c r="N15" s="1" t="s">
        <v>4543</v>
      </c>
      <c r="O15" s="1"/>
      <c r="P15" s="1" t="s">
        <v>5240</v>
      </c>
      <c r="Q15" s="1" t="s">
        <v>5197</v>
      </c>
      <c r="R15" s="1">
        <v>-25</v>
      </c>
      <c r="S15" s="1">
        <v>50</v>
      </c>
      <c r="T15" s="1"/>
      <c r="U15">
        <v>0.15</v>
      </c>
      <c r="V15" s="11"/>
      <c r="W15" s="1"/>
      <c r="X15" s="1" t="s">
        <v>3665</v>
      </c>
      <c r="Y15">
        <v>644419.30599999998</v>
      </c>
      <c r="Z15">
        <v>5766564.4819999998</v>
      </c>
      <c r="AA15">
        <v>78.983000000000004</v>
      </c>
      <c r="AB15" s="1" t="s">
        <v>3316</v>
      </c>
      <c r="AC15" s="21" t="s">
        <v>3262</v>
      </c>
      <c r="AD15" s="21" t="s">
        <v>3263</v>
      </c>
      <c r="AE15" s="21" t="s">
        <v>3258</v>
      </c>
      <c r="AF15" s="64" t="s">
        <v>5614</v>
      </c>
      <c r="AG15" s="64"/>
      <c r="AH15" s="21"/>
      <c r="AI15" s="1"/>
      <c r="AK15" s="21" t="s">
        <v>3259</v>
      </c>
      <c r="AL15" s="18" t="s">
        <v>3260</v>
      </c>
      <c r="AM15" s="21" t="s">
        <v>3264</v>
      </c>
      <c r="AN15" s="1"/>
      <c r="AO15" s="1"/>
      <c r="AP15" s="21" t="s">
        <v>3261</v>
      </c>
      <c r="AQ15" s="21" t="s">
        <v>3270</v>
      </c>
      <c r="AR15" s="21" t="s">
        <v>3264</v>
      </c>
    </row>
    <row r="16" spans="1:44" ht="43.2" x14ac:dyDescent="0.3">
      <c r="A16" s="1" t="s">
        <v>3093</v>
      </c>
      <c r="B16">
        <v>0.2</v>
      </c>
      <c r="C16" s="1">
        <v>3</v>
      </c>
      <c r="D16" s="1">
        <v>3</v>
      </c>
      <c r="E16" s="1" t="s">
        <v>3117</v>
      </c>
      <c r="F16" s="1" t="s">
        <v>2695</v>
      </c>
      <c r="G16" s="1" t="s">
        <v>15</v>
      </c>
      <c r="H16" s="1" t="str">
        <f t="shared" si="0"/>
        <v>Box03_Temp3 [degC]</v>
      </c>
      <c r="I16" s="58" t="s">
        <v>5492</v>
      </c>
      <c r="J16" s="1" t="s">
        <v>4651</v>
      </c>
      <c r="K16" s="46" t="s">
        <v>4421</v>
      </c>
      <c r="L16" s="46"/>
      <c r="M16" t="s">
        <v>4422</v>
      </c>
      <c r="N16" s="1" t="s">
        <v>4543</v>
      </c>
      <c r="O16" s="1"/>
      <c r="P16" s="1" t="s">
        <v>5241</v>
      </c>
      <c r="Q16" s="1" t="s">
        <v>5197</v>
      </c>
      <c r="R16" s="1">
        <v>-25</v>
      </c>
      <c r="S16" s="1">
        <v>50</v>
      </c>
      <c r="T16" s="1"/>
      <c r="U16">
        <v>0.2</v>
      </c>
      <c r="V16" s="11"/>
      <c r="W16" s="1"/>
      <c r="X16" s="1" t="s">
        <v>3665</v>
      </c>
      <c r="Y16">
        <v>644419.30599999998</v>
      </c>
      <c r="Z16">
        <v>5766564.4819999998</v>
      </c>
      <c r="AA16">
        <v>78.983000000000004</v>
      </c>
      <c r="AB16" s="1" t="s">
        <v>3316</v>
      </c>
      <c r="AC16" s="21" t="s">
        <v>3262</v>
      </c>
      <c r="AD16" s="21" t="s">
        <v>3263</v>
      </c>
      <c r="AE16" s="21" t="s">
        <v>3258</v>
      </c>
      <c r="AF16" s="64" t="s">
        <v>5614</v>
      </c>
      <c r="AG16" s="64"/>
      <c r="AH16" s="21"/>
      <c r="AI16" s="1"/>
      <c r="AK16" s="21" t="s">
        <v>3259</v>
      </c>
      <c r="AL16" s="18" t="s">
        <v>3260</v>
      </c>
      <c r="AM16" s="21" t="s">
        <v>3264</v>
      </c>
      <c r="AN16" s="1"/>
      <c r="AO16" s="1"/>
      <c r="AP16" s="21" t="s">
        <v>3261</v>
      </c>
      <c r="AQ16" s="21" t="s">
        <v>3270</v>
      </c>
      <c r="AR16" s="21" t="s">
        <v>3264</v>
      </c>
    </row>
    <row r="17" spans="1:44" ht="43.2" x14ac:dyDescent="0.3">
      <c r="A17" s="1" t="s">
        <v>3094</v>
      </c>
      <c r="B17">
        <v>0.3</v>
      </c>
      <c r="C17" s="1">
        <v>3</v>
      </c>
      <c r="D17" s="1">
        <v>4</v>
      </c>
      <c r="E17" s="1" t="s">
        <v>3118</v>
      </c>
      <c r="F17" s="1" t="s">
        <v>2696</v>
      </c>
      <c r="G17" s="1" t="s">
        <v>15</v>
      </c>
      <c r="H17" s="1" t="str">
        <f t="shared" si="0"/>
        <v>Box03_Temp4 [degC]</v>
      </c>
      <c r="I17" s="58" t="s">
        <v>5493</v>
      </c>
      <c r="J17" s="1" t="s">
        <v>4651</v>
      </c>
      <c r="K17" s="46" t="s">
        <v>4421</v>
      </c>
      <c r="L17" s="46"/>
      <c r="M17" t="s">
        <v>4422</v>
      </c>
      <c r="N17" s="1" t="s">
        <v>4543</v>
      </c>
      <c r="O17" s="1"/>
      <c r="P17" s="1" t="s">
        <v>5242</v>
      </c>
      <c r="Q17" s="1" t="s">
        <v>5197</v>
      </c>
      <c r="R17" s="1">
        <v>-25</v>
      </c>
      <c r="S17" s="1">
        <v>50</v>
      </c>
      <c r="T17" s="1"/>
      <c r="U17">
        <v>0.3</v>
      </c>
      <c r="V17" s="11"/>
      <c r="W17" s="1"/>
      <c r="X17" s="1" t="s">
        <v>3665</v>
      </c>
      <c r="Y17">
        <v>644419.30599999998</v>
      </c>
      <c r="Z17">
        <v>5766564.4819999998</v>
      </c>
      <c r="AA17">
        <v>78.983000000000004</v>
      </c>
      <c r="AB17" s="1" t="s">
        <v>3316</v>
      </c>
      <c r="AC17" s="21" t="s">
        <v>3262</v>
      </c>
      <c r="AD17" s="21" t="s">
        <v>3263</v>
      </c>
      <c r="AE17" s="21" t="s">
        <v>3258</v>
      </c>
      <c r="AF17" s="64" t="s">
        <v>5614</v>
      </c>
      <c r="AG17" s="64"/>
      <c r="AH17" s="21"/>
      <c r="AI17" s="1"/>
      <c r="AK17" s="21" t="s">
        <v>3259</v>
      </c>
      <c r="AL17" s="18" t="s">
        <v>3260</v>
      </c>
      <c r="AM17" s="21" t="s">
        <v>3264</v>
      </c>
      <c r="AN17" s="1"/>
      <c r="AO17" s="1"/>
      <c r="AP17" s="21" t="s">
        <v>3261</v>
      </c>
      <c r="AQ17" s="21" t="s">
        <v>3270</v>
      </c>
      <c r="AR17" s="21" t="s">
        <v>3264</v>
      </c>
    </row>
    <row r="18" spans="1:44" ht="43.2" x14ac:dyDescent="0.3">
      <c r="A18" s="1" t="s">
        <v>3095</v>
      </c>
      <c r="B18">
        <v>0.4</v>
      </c>
      <c r="C18" s="1">
        <v>3</v>
      </c>
      <c r="D18" s="1">
        <v>5</v>
      </c>
      <c r="E18" s="1" t="s">
        <v>3119</v>
      </c>
      <c r="F18" s="1" t="s">
        <v>2697</v>
      </c>
      <c r="G18" s="1" t="s">
        <v>15</v>
      </c>
      <c r="H18" s="1" t="str">
        <f t="shared" si="0"/>
        <v>Box03_Temp5 [degC]</v>
      </c>
      <c r="I18" s="58" t="s">
        <v>5494</v>
      </c>
      <c r="J18" s="1" t="s">
        <v>4651</v>
      </c>
      <c r="K18" s="46" t="s">
        <v>4421</v>
      </c>
      <c r="L18" s="46"/>
      <c r="M18" t="s">
        <v>4422</v>
      </c>
      <c r="N18" s="1" t="s">
        <v>4543</v>
      </c>
      <c r="O18" s="1"/>
      <c r="P18" s="1" t="s">
        <v>5243</v>
      </c>
      <c r="Q18" s="1" t="s">
        <v>5197</v>
      </c>
      <c r="R18" s="1">
        <v>-25</v>
      </c>
      <c r="S18" s="1">
        <v>50</v>
      </c>
      <c r="T18" s="1"/>
      <c r="U18">
        <v>0.4</v>
      </c>
      <c r="V18" s="11"/>
      <c r="W18" s="1"/>
      <c r="X18" s="1" t="s">
        <v>3665</v>
      </c>
      <c r="Y18">
        <v>644419.30599999998</v>
      </c>
      <c r="Z18">
        <v>5766564.4819999998</v>
      </c>
      <c r="AA18">
        <v>78.983000000000004</v>
      </c>
      <c r="AB18" s="1" t="s">
        <v>3316</v>
      </c>
      <c r="AC18" s="21" t="s">
        <v>3262</v>
      </c>
      <c r="AD18" s="21" t="s">
        <v>3263</v>
      </c>
      <c r="AE18" s="21" t="s">
        <v>3258</v>
      </c>
      <c r="AF18" s="64" t="s">
        <v>5614</v>
      </c>
      <c r="AG18" s="64"/>
      <c r="AH18" s="21"/>
      <c r="AI18" s="1"/>
      <c r="AK18" s="21" t="s">
        <v>3259</v>
      </c>
      <c r="AL18" s="18" t="s">
        <v>3260</v>
      </c>
      <c r="AM18" s="21" t="s">
        <v>3264</v>
      </c>
      <c r="AN18" s="1"/>
      <c r="AO18" s="1"/>
      <c r="AP18" s="21" t="s">
        <v>3261</v>
      </c>
      <c r="AQ18" s="21" t="s">
        <v>3270</v>
      </c>
      <c r="AR18" s="21" t="s">
        <v>3264</v>
      </c>
    </row>
    <row r="19" spans="1:44" ht="43.2" x14ac:dyDescent="0.3">
      <c r="A19" s="1" t="s">
        <v>3096</v>
      </c>
      <c r="B19" s="30">
        <v>0.5</v>
      </c>
      <c r="C19" s="1">
        <v>3</v>
      </c>
      <c r="D19" s="1">
        <v>6</v>
      </c>
      <c r="E19" s="1" t="s">
        <v>3120</v>
      </c>
      <c r="F19" s="1" t="s">
        <v>2698</v>
      </c>
      <c r="G19" s="1" t="s">
        <v>15</v>
      </c>
      <c r="H19" s="1" t="str">
        <f t="shared" si="0"/>
        <v>Box03_Temp6 [degC]</v>
      </c>
      <c r="I19" s="58" t="s">
        <v>5495</v>
      </c>
      <c r="J19" s="1" t="s">
        <v>4651</v>
      </c>
      <c r="K19" s="46" t="s">
        <v>4421</v>
      </c>
      <c r="L19" s="46"/>
      <c r="M19" t="s">
        <v>4422</v>
      </c>
      <c r="N19" s="1" t="s">
        <v>4543</v>
      </c>
      <c r="O19" s="1"/>
      <c r="P19" s="1" t="s">
        <v>5244</v>
      </c>
      <c r="Q19" s="1" t="s">
        <v>5197</v>
      </c>
      <c r="R19" s="1">
        <v>-10</v>
      </c>
      <c r="S19" s="1">
        <v>30</v>
      </c>
      <c r="T19" s="1"/>
      <c r="U19" s="30">
        <v>0.5</v>
      </c>
      <c r="V19" s="11"/>
      <c r="W19" s="1"/>
      <c r="X19" s="1" t="s">
        <v>3665</v>
      </c>
      <c r="Y19">
        <v>644419.30599999998</v>
      </c>
      <c r="Z19">
        <v>5766564.4819999998</v>
      </c>
      <c r="AA19">
        <v>78.983000000000004</v>
      </c>
      <c r="AB19" s="1" t="s">
        <v>3316</v>
      </c>
      <c r="AC19" s="21" t="s">
        <v>3262</v>
      </c>
      <c r="AD19" s="21" t="s">
        <v>3263</v>
      </c>
      <c r="AE19" s="21" t="s">
        <v>3258</v>
      </c>
      <c r="AF19" s="64" t="s">
        <v>5614</v>
      </c>
      <c r="AG19" s="64"/>
      <c r="AH19" s="21"/>
      <c r="AI19" s="1"/>
      <c r="AK19" s="21" t="s">
        <v>3259</v>
      </c>
      <c r="AL19" s="18" t="s">
        <v>3260</v>
      </c>
      <c r="AM19" s="21" t="s">
        <v>3264</v>
      </c>
      <c r="AN19" s="1"/>
      <c r="AO19" s="1"/>
      <c r="AP19" s="21" t="s">
        <v>3261</v>
      </c>
      <c r="AQ19" s="21" t="s">
        <v>3270</v>
      </c>
      <c r="AR19" s="21" t="s">
        <v>3264</v>
      </c>
    </row>
    <row r="20" spans="1:44" ht="43.2" x14ac:dyDescent="0.3">
      <c r="A20" s="1" t="s">
        <v>3097</v>
      </c>
      <c r="B20">
        <v>0.1</v>
      </c>
      <c r="C20" s="1">
        <v>5</v>
      </c>
      <c r="D20" s="1">
        <v>1</v>
      </c>
      <c r="E20" s="1" t="s">
        <v>3121</v>
      </c>
      <c r="F20" s="1" t="s">
        <v>3139</v>
      </c>
      <c r="G20" s="1" t="s">
        <v>15</v>
      </c>
      <c r="H20" s="1" t="str">
        <f t="shared" si="0"/>
        <v>Box05_Temp1 [degC]</v>
      </c>
      <c r="I20" s="58" t="s">
        <v>5496</v>
      </c>
      <c r="J20" s="1" t="s">
        <v>5154</v>
      </c>
      <c r="K20" s="46" t="s">
        <v>4421</v>
      </c>
      <c r="L20" s="46"/>
      <c r="M20" t="s">
        <v>4422</v>
      </c>
      <c r="N20" s="1" t="s">
        <v>4543</v>
      </c>
      <c r="O20" s="1"/>
      <c r="P20" s="1" t="s">
        <v>5245</v>
      </c>
      <c r="Q20" s="1" t="s">
        <v>5156</v>
      </c>
      <c r="R20" s="1">
        <v>-25</v>
      </c>
      <c r="S20" s="1">
        <v>50</v>
      </c>
      <c r="U20">
        <v>0.1</v>
      </c>
      <c r="V20" s="19">
        <v>41849.319849537038</v>
      </c>
      <c r="W20" s="1"/>
      <c r="X20" s="1" t="s">
        <v>3066</v>
      </c>
      <c r="Y20">
        <v>644507.12699999998</v>
      </c>
      <c r="Z20">
        <v>5766511.5920000002</v>
      </c>
      <c r="AA20">
        <v>80.227000000000004</v>
      </c>
      <c r="AB20" s="1" t="s">
        <v>3316</v>
      </c>
      <c r="AC20" s="21" t="s">
        <v>3262</v>
      </c>
      <c r="AD20" s="21" t="s">
        <v>3263</v>
      </c>
      <c r="AE20" s="21" t="s">
        <v>3258</v>
      </c>
      <c r="AF20" s="64" t="s">
        <v>5614</v>
      </c>
      <c r="AG20" s="64"/>
      <c r="AH20" s="21"/>
      <c r="AI20" s="1"/>
      <c r="AK20" s="21" t="s">
        <v>3259</v>
      </c>
      <c r="AL20" s="18" t="s">
        <v>3260</v>
      </c>
      <c r="AM20" s="21" t="s">
        <v>3264</v>
      </c>
      <c r="AN20" s="1"/>
      <c r="AO20" s="1"/>
      <c r="AP20" s="21" t="s">
        <v>3261</v>
      </c>
      <c r="AQ20" s="21" t="s">
        <v>3270</v>
      </c>
      <c r="AR20" s="21" t="s">
        <v>3264</v>
      </c>
    </row>
    <row r="21" spans="1:44" ht="43.2" x14ac:dyDescent="0.3">
      <c r="A21" s="1" t="s">
        <v>3098</v>
      </c>
      <c r="B21">
        <v>0.2</v>
      </c>
      <c r="C21" s="1">
        <v>5</v>
      </c>
      <c r="D21" s="1">
        <v>2</v>
      </c>
      <c r="E21" s="1" t="s">
        <v>3122</v>
      </c>
      <c r="F21" s="1" t="s">
        <v>3140</v>
      </c>
      <c r="G21" s="1" t="s">
        <v>15</v>
      </c>
      <c r="H21" s="1" t="str">
        <f t="shared" si="0"/>
        <v>Box05_Temp2 [degC]</v>
      </c>
      <c r="I21" s="58" t="s">
        <v>5497</v>
      </c>
      <c r="J21" s="1" t="s">
        <v>5154</v>
      </c>
      <c r="K21" s="46" t="s">
        <v>4421</v>
      </c>
      <c r="L21" s="46"/>
      <c r="M21" t="s">
        <v>4422</v>
      </c>
      <c r="N21" s="1" t="s">
        <v>4543</v>
      </c>
      <c r="O21" s="1"/>
      <c r="P21" s="1" t="s">
        <v>5246</v>
      </c>
      <c r="Q21" s="1" t="s">
        <v>5156</v>
      </c>
      <c r="R21" s="1">
        <v>-25</v>
      </c>
      <c r="S21" s="1">
        <v>50</v>
      </c>
      <c r="U21">
        <v>0.2</v>
      </c>
      <c r="V21" s="19">
        <v>41849.319849537038</v>
      </c>
      <c r="W21" s="1"/>
      <c r="X21" s="1"/>
      <c r="Y21">
        <v>644507.12699999998</v>
      </c>
      <c r="Z21">
        <v>5766511.5920000002</v>
      </c>
      <c r="AA21">
        <v>80.227000000000004</v>
      </c>
      <c r="AB21" s="1" t="s">
        <v>3316</v>
      </c>
      <c r="AC21" s="21" t="s">
        <v>3262</v>
      </c>
      <c r="AD21" s="21" t="s">
        <v>3263</v>
      </c>
      <c r="AE21" s="21" t="s">
        <v>3258</v>
      </c>
      <c r="AF21" s="64" t="s">
        <v>5614</v>
      </c>
      <c r="AG21" s="64"/>
      <c r="AH21" s="21"/>
      <c r="AI21" s="1"/>
      <c r="AK21" s="21" t="s">
        <v>3259</v>
      </c>
      <c r="AL21" s="18" t="s">
        <v>3260</v>
      </c>
      <c r="AM21" s="21" t="s">
        <v>3264</v>
      </c>
      <c r="AN21" s="1"/>
      <c r="AO21" s="1"/>
      <c r="AP21" s="21" t="s">
        <v>3261</v>
      </c>
      <c r="AQ21" s="21" t="s">
        <v>3270</v>
      </c>
      <c r="AR21" s="21" t="s">
        <v>3264</v>
      </c>
    </row>
    <row r="22" spans="1:44" ht="43.2" x14ac:dyDescent="0.3">
      <c r="A22" s="1" t="s">
        <v>3099</v>
      </c>
      <c r="B22">
        <v>0.4</v>
      </c>
      <c r="C22" s="1">
        <v>5</v>
      </c>
      <c r="D22" s="1">
        <v>3</v>
      </c>
      <c r="E22" s="1" t="s">
        <v>3123</v>
      </c>
      <c r="F22" s="1" t="s">
        <v>3141</v>
      </c>
      <c r="G22" s="1" t="s">
        <v>15</v>
      </c>
      <c r="H22" s="1" t="str">
        <f t="shared" si="0"/>
        <v>Box05_Temp3 [degC]</v>
      </c>
      <c r="I22" s="58" t="s">
        <v>5498</v>
      </c>
      <c r="J22" s="1" t="s">
        <v>5154</v>
      </c>
      <c r="K22" s="46" t="s">
        <v>4421</v>
      </c>
      <c r="L22" s="46"/>
      <c r="M22" t="s">
        <v>4422</v>
      </c>
      <c r="N22" s="1" t="s">
        <v>4543</v>
      </c>
      <c r="O22" s="1"/>
      <c r="P22" s="1" t="s">
        <v>5247</v>
      </c>
      <c r="Q22" s="1" t="s">
        <v>5156</v>
      </c>
      <c r="R22" s="1">
        <v>-25</v>
      </c>
      <c r="S22" s="1">
        <v>50</v>
      </c>
      <c r="U22">
        <v>0.4</v>
      </c>
      <c r="V22" s="19">
        <v>41849.319849537038</v>
      </c>
      <c r="W22" s="1"/>
      <c r="X22" s="1"/>
      <c r="Y22">
        <v>644507.12699999998</v>
      </c>
      <c r="Z22">
        <v>5766511.5920000002</v>
      </c>
      <c r="AA22">
        <v>80.227000000000004</v>
      </c>
      <c r="AB22" s="1" t="s">
        <v>3316</v>
      </c>
      <c r="AC22" s="21" t="s">
        <v>3262</v>
      </c>
      <c r="AD22" s="21" t="s">
        <v>3263</v>
      </c>
      <c r="AE22" s="21" t="s">
        <v>3258</v>
      </c>
      <c r="AF22" s="64" t="s">
        <v>5614</v>
      </c>
      <c r="AG22" s="64"/>
      <c r="AH22" s="21"/>
      <c r="AI22" s="1"/>
      <c r="AK22" s="21" t="s">
        <v>3259</v>
      </c>
      <c r="AL22" s="18" t="s">
        <v>3260</v>
      </c>
      <c r="AM22" s="21" t="s">
        <v>3264</v>
      </c>
      <c r="AN22" s="1"/>
      <c r="AO22" s="1"/>
      <c r="AP22" s="21" t="s">
        <v>3261</v>
      </c>
      <c r="AQ22" s="21" t="s">
        <v>3270</v>
      </c>
      <c r="AR22" s="21" t="s">
        <v>3264</v>
      </c>
    </row>
    <row r="23" spans="1:44" ht="43.2" x14ac:dyDescent="0.3">
      <c r="A23" s="1" t="s">
        <v>3100</v>
      </c>
      <c r="B23">
        <v>0.1</v>
      </c>
      <c r="C23" s="1">
        <v>5</v>
      </c>
      <c r="D23" s="1">
        <v>4</v>
      </c>
      <c r="E23" s="1" t="s">
        <v>3124</v>
      </c>
      <c r="F23" s="1" t="s">
        <v>3142</v>
      </c>
      <c r="G23" s="1" t="s">
        <v>15</v>
      </c>
      <c r="H23" s="1" t="str">
        <f t="shared" si="0"/>
        <v>Box05_Temp4 [degC]</v>
      </c>
      <c r="I23" s="58" t="s">
        <v>6012</v>
      </c>
      <c r="J23" s="1" t="s">
        <v>5154</v>
      </c>
      <c r="K23" s="46" t="s">
        <v>4421</v>
      </c>
      <c r="L23" s="46"/>
      <c r="M23" t="s">
        <v>4422</v>
      </c>
      <c r="N23" s="1" t="s">
        <v>4543</v>
      </c>
      <c r="O23" s="1"/>
      <c r="P23" s="1" t="s">
        <v>5248</v>
      </c>
      <c r="Q23" s="1" t="s">
        <v>5155</v>
      </c>
      <c r="R23" s="1">
        <v>-25</v>
      </c>
      <c r="S23" s="1">
        <v>50</v>
      </c>
      <c r="T23">
        <v>5</v>
      </c>
      <c r="U23">
        <v>0.1</v>
      </c>
      <c r="V23" s="19">
        <v>41849.319849537038</v>
      </c>
      <c r="W23" s="1"/>
      <c r="X23" s="1"/>
      <c r="Y23">
        <v>644498.62699999998</v>
      </c>
      <c r="Z23">
        <v>5766512.0769999996</v>
      </c>
      <c r="AA23">
        <v>80.34</v>
      </c>
      <c r="AB23" s="1" t="s">
        <v>3316</v>
      </c>
      <c r="AC23" s="21" t="s">
        <v>3262</v>
      </c>
      <c r="AD23" s="21" t="s">
        <v>3263</v>
      </c>
      <c r="AE23" s="21" t="s">
        <v>3258</v>
      </c>
      <c r="AF23" s="64" t="s">
        <v>5614</v>
      </c>
      <c r="AG23" s="64"/>
      <c r="AH23" s="21"/>
      <c r="AI23" s="1"/>
      <c r="AK23" s="21" t="s">
        <v>3259</v>
      </c>
      <c r="AL23" s="18" t="s">
        <v>3260</v>
      </c>
      <c r="AM23" s="21" t="s">
        <v>3264</v>
      </c>
      <c r="AN23" s="1"/>
      <c r="AO23" s="1"/>
      <c r="AP23" s="21" t="s">
        <v>3261</v>
      </c>
      <c r="AQ23" s="21" t="s">
        <v>3270</v>
      </c>
      <c r="AR23" s="21" t="s">
        <v>3264</v>
      </c>
    </row>
    <row r="24" spans="1:44" ht="43.2" x14ac:dyDescent="0.3">
      <c r="A24" s="1" t="s">
        <v>5225</v>
      </c>
      <c r="B24">
        <v>0.2</v>
      </c>
      <c r="C24" s="1">
        <v>5</v>
      </c>
      <c r="D24" s="1">
        <v>5</v>
      </c>
      <c r="E24" s="1" t="s">
        <v>3125</v>
      </c>
      <c r="F24" s="1" t="s">
        <v>3143</v>
      </c>
      <c r="G24" s="1" t="s">
        <v>15</v>
      </c>
      <c r="H24" s="1" t="str">
        <f t="shared" si="0"/>
        <v>Box05_Temp5 [degC]</v>
      </c>
      <c r="I24" s="58" t="s">
        <v>6013</v>
      </c>
      <c r="J24" s="1" t="s">
        <v>5154</v>
      </c>
      <c r="K24" s="46" t="s">
        <v>4421</v>
      </c>
      <c r="L24" s="46"/>
      <c r="M24" t="s">
        <v>4422</v>
      </c>
      <c r="N24" s="1" t="s">
        <v>4543</v>
      </c>
      <c r="O24" s="1"/>
      <c r="P24" s="1" t="s">
        <v>5249</v>
      </c>
      <c r="Q24" s="1" t="s">
        <v>5155</v>
      </c>
      <c r="R24" s="1">
        <v>-25</v>
      </c>
      <c r="S24" s="1">
        <v>50</v>
      </c>
      <c r="T24">
        <v>5</v>
      </c>
      <c r="U24">
        <v>0.2</v>
      </c>
      <c r="V24" s="19">
        <v>41849.319849537038</v>
      </c>
      <c r="W24" s="1"/>
      <c r="X24" s="1"/>
      <c r="Y24">
        <v>644498.62699999998</v>
      </c>
      <c r="Z24">
        <v>5766512.0769999996</v>
      </c>
      <c r="AA24">
        <v>80.34</v>
      </c>
      <c r="AB24" s="1" t="s">
        <v>3316</v>
      </c>
      <c r="AC24" s="21" t="s">
        <v>3262</v>
      </c>
      <c r="AD24" s="21" t="s">
        <v>3263</v>
      </c>
      <c r="AE24" s="21" t="s">
        <v>3258</v>
      </c>
      <c r="AF24" s="64" t="s">
        <v>5614</v>
      </c>
      <c r="AG24" s="64"/>
      <c r="AH24" s="21"/>
      <c r="AI24" s="1"/>
      <c r="AK24" s="21" t="s">
        <v>3259</v>
      </c>
      <c r="AL24" s="18" t="s">
        <v>3260</v>
      </c>
      <c r="AM24" s="21" t="s">
        <v>3264</v>
      </c>
      <c r="AN24" s="1"/>
      <c r="AO24" s="1"/>
      <c r="AP24" s="21" t="s">
        <v>3261</v>
      </c>
      <c r="AQ24" s="21" t="s">
        <v>3270</v>
      </c>
      <c r="AR24" s="21" t="s">
        <v>3264</v>
      </c>
    </row>
    <row r="25" spans="1:44" ht="43.2" x14ac:dyDescent="0.3">
      <c r="A25" s="1" t="s">
        <v>5226</v>
      </c>
      <c r="B25" s="30">
        <v>0.4</v>
      </c>
      <c r="C25" s="1">
        <v>5</v>
      </c>
      <c r="D25" s="1">
        <v>6</v>
      </c>
      <c r="E25" s="1" t="s">
        <v>3126</v>
      </c>
      <c r="F25" s="1" t="s">
        <v>3144</v>
      </c>
      <c r="G25" s="1" t="s">
        <v>15</v>
      </c>
      <c r="H25" s="1" t="str">
        <f t="shared" si="0"/>
        <v>Box05_Temp6 [degC]</v>
      </c>
      <c r="I25" s="58" t="s">
        <v>5583</v>
      </c>
      <c r="J25" s="1" t="s">
        <v>5154</v>
      </c>
      <c r="K25" s="46" t="s">
        <v>4421</v>
      </c>
      <c r="L25" s="46"/>
      <c r="M25" t="s">
        <v>4422</v>
      </c>
      <c r="N25" s="1" t="s">
        <v>4543</v>
      </c>
      <c r="O25" s="1"/>
      <c r="P25" s="1" t="s">
        <v>5250</v>
      </c>
      <c r="Q25" s="1" t="s">
        <v>5155</v>
      </c>
      <c r="R25" s="1">
        <v>-25</v>
      </c>
      <c r="S25" s="1">
        <v>50</v>
      </c>
      <c r="T25">
        <v>5</v>
      </c>
      <c r="U25" s="30">
        <v>0.4</v>
      </c>
      <c r="V25" s="19">
        <v>41849.319849537038</v>
      </c>
      <c r="W25" s="1"/>
      <c r="X25" s="1"/>
      <c r="Y25">
        <v>644498.62699999998</v>
      </c>
      <c r="Z25">
        <v>5766512.0769999996</v>
      </c>
      <c r="AA25">
        <v>80.34</v>
      </c>
      <c r="AB25" s="1" t="s">
        <v>3316</v>
      </c>
      <c r="AC25" s="21" t="s">
        <v>3262</v>
      </c>
      <c r="AD25" s="21" t="s">
        <v>3263</v>
      </c>
      <c r="AE25" s="21" t="s">
        <v>3258</v>
      </c>
      <c r="AF25" s="64" t="s">
        <v>5614</v>
      </c>
      <c r="AG25" s="64"/>
      <c r="AH25" s="21"/>
      <c r="AI25" s="1"/>
      <c r="AK25" s="21" t="s">
        <v>3259</v>
      </c>
      <c r="AL25" s="18" t="s">
        <v>3260</v>
      </c>
      <c r="AM25" s="21" t="s">
        <v>3264</v>
      </c>
      <c r="AN25" s="1"/>
      <c r="AO25" s="1"/>
      <c r="AP25" s="21" t="s">
        <v>3261</v>
      </c>
      <c r="AQ25" s="21" t="s">
        <v>3270</v>
      </c>
      <c r="AR25" s="21" t="s">
        <v>3264</v>
      </c>
    </row>
    <row r="26" spans="1:44" ht="43.2" x14ac:dyDescent="0.3">
      <c r="A26" s="1" t="s">
        <v>3101</v>
      </c>
      <c r="B26">
        <v>0.1</v>
      </c>
      <c r="C26" s="31">
        <v>6</v>
      </c>
      <c r="D26" s="1">
        <v>1</v>
      </c>
      <c r="E26" s="1" t="s">
        <v>3127</v>
      </c>
      <c r="F26" s="1" t="s">
        <v>2705</v>
      </c>
      <c r="G26" s="1" t="s">
        <v>15</v>
      </c>
      <c r="H26" s="1" t="str">
        <f t="shared" si="0"/>
        <v>Box06_Temp1 [degC]</v>
      </c>
      <c r="I26" s="58" t="s">
        <v>5499</v>
      </c>
      <c r="J26" s="1" t="s">
        <v>5160</v>
      </c>
      <c r="K26" s="46" t="s">
        <v>4421</v>
      </c>
      <c r="L26" s="46"/>
      <c r="M26" t="s">
        <v>4422</v>
      </c>
      <c r="N26" s="1" t="s">
        <v>4543</v>
      </c>
      <c r="O26" s="1"/>
      <c r="P26" s="1" t="s">
        <v>5251</v>
      </c>
      <c r="Q26" s="1" t="s">
        <v>5157</v>
      </c>
      <c r="R26" s="1">
        <v>-25</v>
      </c>
      <c r="S26" s="1">
        <v>50</v>
      </c>
      <c r="T26" s="1">
        <v>6</v>
      </c>
      <c r="U26">
        <v>0.1</v>
      </c>
      <c r="V26" s="19">
        <v>41849.477696759262</v>
      </c>
      <c r="W26" s="1"/>
      <c r="X26" s="1"/>
      <c r="Y26">
        <v>644484.44700000004</v>
      </c>
      <c r="Z26">
        <v>5766392.8870000001</v>
      </c>
      <c r="AA26">
        <v>79.912000000000006</v>
      </c>
      <c r="AB26" s="1" t="s">
        <v>3316</v>
      </c>
      <c r="AC26" s="21" t="s">
        <v>3262</v>
      </c>
      <c r="AD26" s="21" t="s">
        <v>3263</v>
      </c>
      <c r="AE26" s="21" t="s">
        <v>3258</v>
      </c>
      <c r="AF26" s="64" t="s">
        <v>5614</v>
      </c>
      <c r="AG26" s="64"/>
      <c r="AH26" s="21"/>
      <c r="AI26" s="1"/>
      <c r="AK26" s="21" t="s">
        <v>3259</v>
      </c>
      <c r="AL26" s="18" t="s">
        <v>3260</v>
      </c>
      <c r="AM26" s="21" t="s">
        <v>3264</v>
      </c>
      <c r="AN26" s="1"/>
      <c r="AO26" s="1"/>
      <c r="AP26" s="21" t="s">
        <v>3261</v>
      </c>
      <c r="AQ26" s="21" t="s">
        <v>3270</v>
      </c>
      <c r="AR26" s="21" t="s">
        <v>3264</v>
      </c>
    </row>
    <row r="27" spans="1:44" ht="43.2" x14ac:dyDescent="0.3">
      <c r="A27" s="1" t="s">
        <v>3102</v>
      </c>
      <c r="B27">
        <v>0.15</v>
      </c>
      <c r="C27" s="31">
        <v>6</v>
      </c>
      <c r="D27" s="1">
        <v>2</v>
      </c>
      <c r="E27" s="1" t="s">
        <v>3128</v>
      </c>
      <c r="F27" s="1" t="s">
        <v>2706</v>
      </c>
      <c r="G27" s="1" t="s">
        <v>15</v>
      </c>
      <c r="H27" s="1" t="str">
        <f t="shared" si="0"/>
        <v>Box06_Temp2 [degC]</v>
      </c>
      <c r="I27" s="58" t="s">
        <v>5500</v>
      </c>
      <c r="J27" s="1" t="s">
        <v>5160</v>
      </c>
      <c r="K27" s="46" t="s">
        <v>4421</v>
      </c>
      <c r="L27" s="46"/>
      <c r="M27" t="s">
        <v>4422</v>
      </c>
      <c r="N27" s="1" t="s">
        <v>4543</v>
      </c>
      <c r="O27" s="1"/>
      <c r="P27" s="1" t="s">
        <v>5252</v>
      </c>
      <c r="Q27" s="1" t="s">
        <v>5157</v>
      </c>
      <c r="R27" s="1">
        <v>-25</v>
      </c>
      <c r="S27" s="1">
        <v>50</v>
      </c>
      <c r="T27" s="1">
        <v>6</v>
      </c>
      <c r="U27">
        <v>0.15</v>
      </c>
      <c r="V27" s="19">
        <v>41849.477696759262</v>
      </c>
      <c r="W27" s="1"/>
      <c r="X27" s="1"/>
      <c r="Y27">
        <v>644484.44700000004</v>
      </c>
      <c r="Z27">
        <v>5766392.8870000001</v>
      </c>
      <c r="AA27">
        <v>79.912000000000006</v>
      </c>
      <c r="AB27" s="1" t="s">
        <v>3316</v>
      </c>
      <c r="AC27" s="21" t="s">
        <v>3262</v>
      </c>
      <c r="AD27" s="21" t="s">
        <v>3263</v>
      </c>
      <c r="AE27" s="21" t="s">
        <v>3258</v>
      </c>
      <c r="AF27" s="64" t="s">
        <v>5614</v>
      </c>
      <c r="AG27" s="64"/>
      <c r="AH27" s="21"/>
      <c r="AI27" s="1"/>
      <c r="AK27" s="21" t="s">
        <v>3259</v>
      </c>
      <c r="AL27" s="18" t="s">
        <v>3260</v>
      </c>
      <c r="AM27" s="21" t="s">
        <v>3264</v>
      </c>
      <c r="AN27" s="1"/>
      <c r="AO27" s="1"/>
      <c r="AP27" s="21" t="s">
        <v>3261</v>
      </c>
      <c r="AQ27" s="21" t="s">
        <v>3270</v>
      </c>
      <c r="AR27" s="21" t="s">
        <v>3264</v>
      </c>
    </row>
    <row r="28" spans="1:44" ht="43.2" x14ac:dyDescent="0.3">
      <c r="A28" s="1" t="s">
        <v>958</v>
      </c>
      <c r="B28">
        <v>0.2</v>
      </c>
      <c r="C28" s="31">
        <v>6</v>
      </c>
      <c r="D28" s="1">
        <v>3</v>
      </c>
      <c r="E28" s="1" t="s">
        <v>3129</v>
      </c>
      <c r="F28" s="1" t="s">
        <v>2707</v>
      </c>
      <c r="G28" s="1" t="s">
        <v>15</v>
      </c>
      <c r="H28" s="1" t="str">
        <f t="shared" si="0"/>
        <v>Box06_Temp3 [degC]</v>
      </c>
      <c r="I28" s="58" t="s">
        <v>5501</v>
      </c>
      <c r="J28" s="1" t="s">
        <v>5160</v>
      </c>
      <c r="K28" s="46" t="s">
        <v>4421</v>
      </c>
      <c r="L28" s="46"/>
      <c r="M28" t="s">
        <v>4422</v>
      </c>
      <c r="N28" s="1" t="s">
        <v>4543</v>
      </c>
      <c r="O28" s="1"/>
      <c r="P28" s="1" t="s">
        <v>5253</v>
      </c>
      <c r="Q28" s="1" t="s">
        <v>5157</v>
      </c>
      <c r="R28" s="1">
        <v>-25</v>
      </c>
      <c r="S28" s="1">
        <v>50</v>
      </c>
      <c r="T28" s="1">
        <v>6</v>
      </c>
      <c r="U28">
        <v>0.2</v>
      </c>
      <c r="V28" s="19">
        <v>41849.477696759262</v>
      </c>
      <c r="W28" s="1"/>
      <c r="X28" s="1"/>
      <c r="Y28">
        <v>644484.44700000004</v>
      </c>
      <c r="Z28">
        <v>5766392.8870000001</v>
      </c>
      <c r="AA28">
        <v>79.912000000000006</v>
      </c>
      <c r="AB28" s="1" t="s">
        <v>3316</v>
      </c>
      <c r="AC28" s="21" t="s">
        <v>3262</v>
      </c>
      <c r="AD28" s="21" t="s">
        <v>3263</v>
      </c>
      <c r="AE28" s="21" t="s">
        <v>3258</v>
      </c>
      <c r="AF28" s="64" t="s">
        <v>5614</v>
      </c>
      <c r="AG28" s="64"/>
      <c r="AH28" s="21"/>
      <c r="AI28" s="1"/>
      <c r="AK28" s="21" t="s">
        <v>3259</v>
      </c>
      <c r="AL28" s="18" t="s">
        <v>3260</v>
      </c>
      <c r="AM28" s="21" t="s">
        <v>3264</v>
      </c>
      <c r="AN28" s="1"/>
      <c r="AO28" s="1"/>
      <c r="AP28" s="21" t="s">
        <v>3261</v>
      </c>
      <c r="AQ28" s="21" t="s">
        <v>3270</v>
      </c>
      <c r="AR28" s="21" t="s">
        <v>3264</v>
      </c>
    </row>
    <row r="29" spans="1:44" ht="43.2" x14ac:dyDescent="0.3">
      <c r="A29" s="1" t="s">
        <v>960</v>
      </c>
      <c r="B29">
        <v>0.3</v>
      </c>
      <c r="C29" s="31">
        <v>6</v>
      </c>
      <c r="D29" s="1">
        <v>4</v>
      </c>
      <c r="E29" s="1" t="s">
        <v>3130</v>
      </c>
      <c r="F29" s="1" t="s">
        <v>2708</v>
      </c>
      <c r="G29" s="1" t="s">
        <v>15</v>
      </c>
      <c r="H29" s="1" t="str">
        <f t="shared" si="0"/>
        <v>Box06_Temp4 [degC]</v>
      </c>
      <c r="I29" s="58" t="s">
        <v>5502</v>
      </c>
      <c r="J29" s="1" t="s">
        <v>5160</v>
      </c>
      <c r="K29" s="46" t="s">
        <v>4421</v>
      </c>
      <c r="L29" s="46"/>
      <c r="M29" t="s">
        <v>4422</v>
      </c>
      <c r="N29" s="1" t="s">
        <v>4543</v>
      </c>
      <c r="O29" s="1"/>
      <c r="P29" s="1" t="s">
        <v>5254</v>
      </c>
      <c r="Q29" s="1" t="s">
        <v>5157</v>
      </c>
      <c r="R29" s="1">
        <v>-25</v>
      </c>
      <c r="S29" s="1">
        <v>50</v>
      </c>
      <c r="T29" s="1">
        <v>6</v>
      </c>
      <c r="U29">
        <v>0.3</v>
      </c>
      <c r="V29" s="19">
        <v>41849.477696759262</v>
      </c>
      <c r="W29" s="1"/>
      <c r="X29" s="1"/>
      <c r="Y29">
        <v>644484.44700000004</v>
      </c>
      <c r="Z29">
        <v>5766392.8870000001</v>
      </c>
      <c r="AA29">
        <v>79.912000000000006</v>
      </c>
      <c r="AB29" s="1" t="s">
        <v>3316</v>
      </c>
      <c r="AC29" s="21" t="s">
        <v>3262</v>
      </c>
      <c r="AD29" s="21" t="s">
        <v>3263</v>
      </c>
      <c r="AE29" s="21" t="s">
        <v>3258</v>
      </c>
      <c r="AF29" s="64" t="s">
        <v>5614</v>
      </c>
      <c r="AG29" s="64"/>
      <c r="AH29" s="21"/>
      <c r="AI29" s="1"/>
      <c r="AK29" s="21" t="s">
        <v>3259</v>
      </c>
      <c r="AL29" s="18" t="s">
        <v>3260</v>
      </c>
      <c r="AM29" s="21" t="s">
        <v>3264</v>
      </c>
      <c r="AN29" s="1"/>
      <c r="AO29" s="1"/>
      <c r="AP29" s="21" t="s">
        <v>3261</v>
      </c>
      <c r="AQ29" s="21" t="s">
        <v>3270</v>
      </c>
      <c r="AR29" s="21" t="s">
        <v>3264</v>
      </c>
    </row>
    <row r="30" spans="1:44" ht="43.2" x14ac:dyDescent="0.3">
      <c r="A30" s="1" t="s">
        <v>962</v>
      </c>
      <c r="B30">
        <v>0.4</v>
      </c>
      <c r="C30" s="31">
        <v>6</v>
      </c>
      <c r="D30" s="1">
        <v>5</v>
      </c>
      <c r="E30" s="1" t="s">
        <v>3131</v>
      </c>
      <c r="F30" s="1" t="s">
        <v>2709</v>
      </c>
      <c r="G30" s="1" t="s">
        <v>15</v>
      </c>
      <c r="H30" s="1" t="str">
        <f t="shared" si="0"/>
        <v>Box06_Temp5 [degC]</v>
      </c>
      <c r="I30" s="58" t="s">
        <v>5503</v>
      </c>
      <c r="J30" s="1" t="s">
        <v>5160</v>
      </c>
      <c r="K30" s="46" t="s">
        <v>4421</v>
      </c>
      <c r="L30" s="46"/>
      <c r="M30" t="s">
        <v>4422</v>
      </c>
      <c r="N30" s="1" t="s">
        <v>4543</v>
      </c>
      <c r="O30" s="1"/>
      <c r="P30" s="1" t="s">
        <v>5255</v>
      </c>
      <c r="Q30" s="1" t="s">
        <v>5157</v>
      </c>
      <c r="R30" s="1">
        <v>-25</v>
      </c>
      <c r="S30" s="1">
        <v>50</v>
      </c>
      <c r="T30" s="1">
        <v>6</v>
      </c>
      <c r="U30">
        <v>0.4</v>
      </c>
      <c r="V30" s="19">
        <v>41849.477696759262</v>
      </c>
      <c r="W30" s="1"/>
      <c r="X30" s="1"/>
      <c r="Y30">
        <v>644484.44700000004</v>
      </c>
      <c r="Z30">
        <v>5766392.8870000001</v>
      </c>
      <c r="AA30">
        <v>79.912000000000006</v>
      </c>
      <c r="AB30" s="1" t="s">
        <v>3316</v>
      </c>
      <c r="AC30" s="21" t="s">
        <v>3262</v>
      </c>
      <c r="AD30" s="21" t="s">
        <v>3263</v>
      </c>
      <c r="AE30" s="21" t="s">
        <v>3258</v>
      </c>
      <c r="AF30" s="64" t="s">
        <v>5614</v>
      </c>
      <c r="AG30" s="64"/>
      <c r="AH30" s="21"/>
      <c r="AI30" s="1"/>
      <c r="AK30" s="21" t="s">
        <v>3259</v>
      </c>
      <c r="AL30" s="18" t="s">
        <v>3260</v>
      </c>
      <c r="AM30" s="21" t="s">
        <v>3264</v>
      </c>
      <c r="AN30" s="1"/>
      <c r="AO30" s="1"/>
      <c r="AP30" s="21" t="s">
        <v>3261</v>
      </c>
      <c r="AQ30" s="21" t="s">
        <v>3270</v>
      </c>
      <c r="AR30" s="21" t="s">
        <v>3264</v>
      </c>
    </row>
    <row r="31" spans="1:44" ht="43.2" x14ac:dyDescent="0.3">
      <c r="A31" s="1" t="s">
        <v>964</v>
      </c>
      <c r="B31" s="30">
        <v>0.5</v>
      </c>
      <c r="C31" s="32">
        <v>6</v>
      </c>
      <c r="D31" s="1">
        <v>6</v>
      </c>
      <c r="E31" s="1" t="s">
        <v>3132</v>
      </c>
      <c r="F31" s="1" t="s">
        <v>2710</v>
      </c>
      <c r="G31" s="1" t="s">
        <v>15</v>
      </c>
      <c r="H31" s="1" t="str">
        <f t="shared" si="0"/>
        <v>Box06_Temp6 [degC]</v>
      </c>
      <c r="I31" s="58" t="s">
        <v>5504</v>
      </c>
      <c r="J31" s="1" t="s">
        <v>5160</v>
      </c>
      <c r="K31" s="46" t="s">
        <v>4421</v>
      </c>
      <c r="L31" s="46"/>
      <c r="M31" t="s">
        <v>4422</v>
      </c>
      <c r="N31" s="1" t="s">
        <v>4543</v>
      </c>
      <c r="O31" s="1"/>
      <c r="P31" s="1" t="s">
        <v>5256</v>
      </c>
      <c r="Q31" s="1" t="s">
        <v>5157</v>
      </c>
      <c r="R31" s="1">
        <v>-10</v>
      </c>
      <c r="S31" s="1">
        <v>30</v>
      </c>
      <c r="T31" s="1">
        <v>6</v>
      </c>
      <c r="U31" s="30">
        <v>0.5</v>
      </c>
      <c r="V31" s="19">
        <v>41849.477696759262</v>
      </c>
      <c r="W31" s="1"/>
      <c r="X31" s="1"/>
      <c r="Y31">
        <v>644484.44700000004</v>
      </c>
      <c r="Z31">
        <v>5766392.8870000001</v>
      </c>
      <c r="AA31">
        <v>79.912000000000006</v>
      </c>
      <c r="AB31" s="1" t="s">
        <v>3316</v>
      </c>
      <c r="AC31" s="21" t="s">
        <v>3262</v>
      </c>
      <c r="AD31" s="21" t="s">
        <v>3263</v>
      </c>
      <c r="AE31" s="21" t="s">
        <v>3258</v>
      </c>
      <c r="AF31" s="64" t="s">
        <v>5614</v>
      </c>
      <c r="AG31" s="64"/>
      <c r="AH31" s="21"/>
      <c r="AI31" s="1"/>
      <c r="AK31" s="21" t="s">
        <v>3259</v>
      </c>
      <c r="AL31" s="18" t="s">
        <v>3260</v>
      </c>
      <c r="AM31" s="21" t="s">
        <v>3264</v>
      </c>
      <c r="AN31" s="1"/>
      <c r="AO31" s="1"/>
      <c r="AP31" s="21" t="s">
        <v>3261</v>
      </c>
      <c r="AQ31" s="21" t="s">
        <v>3270</v>
      </c>
      <c r="AR31" s="21" t="s">
        <v>3264</v>
      </c>
    </row>
    <row r="32" spans="1:44" ht="43.2" x14ac:dyDescent="0.3">
      <c r="A32" s="1" t="str">
        <f>CONCATENATE("soil temperature ",$U32,"m ",$C32,"/",$D32)</f>
        <v>soil temperature 0.1m 7/1</v>
      </c>
      <c r="B32">
        <v>0.1</v>
      </c>
      <c r="C32" s="31">
        <v>7</v>
      </c>
      <c r="D32" s="1">
        <v>1</v>
      </c>
      <c r="E32" s="1" t="str">
        <f t="shared" ref="E32:E61" si="1">CONCATENATE("Tsoil ",$U32,"m ",$C32,"/",$D32)</f>
        <v>Tsoil 0.1m 7/1</v>
      </c>
      <c r="F32" s="1" t="str">
        <f t="shared" ref="F32:F49" si="2">CONCATENATE("Box0",C32,"_Temp",D32)</f>
        <v>Box07_Temp1</v>
      </c>
      <c r="G32" s="1" t="s">
        <v>15</v>
      </c>
      <c r="H32" s="1" t="str">
        <f t="shared" si="0"/>
        <v>Box07_Temp1 [degC]</v>
      </c>
      <c r="I32" s="58" t="s">
        <v>5505</v>
      </c>
      <c r="J32" s="1" t="s">
        <v>5159</v>
      </c>
      <c r="K32" s="46" t="s">
        <v>4421</v>
      </c>
      <c r="L32" s="46"/>
      <c r="M32" t="s">
        <v>4422</v>
      </c>
      <c r="N32" s="1" t="s">
        <v>4543</v>
      </c>
      <c r="O32" s="1"/>
      <c r="P32" s="1" t="s">
        <v>5257</v>
      </c>
      <c r="Q32" s="1" t="s">
        <v>5158</v>
      </c>
      <c r="R32" s="1">
        <v>-25</v>
      </c>
      <c r="S32" s="1">
        <v>50</v>
      </c>
      <c r="T32" s="1">
        <v>7</v>
      </c>
      <c r="U32">
        <v>0.1</v>
      </c>
      <c r="V32" s="19">
        <v>41853.786377314813</v>
      </c>
      <c r="W32" s="1"/>
      <c r="X32" s="1"/>
      <c r="Y32">
        <v>644511.53099999996</v>
      </c>
      <c r="Z32">
        <v>5766351.665</v>
      </c>
      <c r="AA32">
        <v>79.400999999999996</v>
      </c>
      <c r="AB32" s="1" t="s">
        <v>3316</v>
      </c>
      <c r="AC32" s="21" t="s">
        <v>3262</v>
      </c>
      <c r="AD32" s="21" t="s">
        <v>3263</v>
      </c>
      <c r="AE32" s="21" t="s">
        <v>3258</v>
      </c>
      <c r="AF32" s="64" t="s">
        <v>5614</v>
      </c>
      <c r="AG32" s="64"/>
      <c r="AH32" s="21"/>
      <c r="AI32" s="1"/>
      <c r="AK32" s="21" t="s">
        <v>3259</v>
      </c>
      <c r="AL32" s="18" t="s">
        <v>3260</v>
      </c>
      <c r="AM32" s="21" t="s">
        <v>3264</v>
      </c>
      <c r="AN32" s="1"/>
      <c r="AO32" s="1"/>
      <c r="AP32" s="21" t="s">
        <v>3261</v>
      </c>
      <c r="AQ32" s="21" t="s">
        <v>3270</v>
      </c>
      <c r="AR32" s="21" t="s">
        <v>3264</v>
      </c>
    </row>
    <row r="33" spans="1:44" ht="43.2" x14ac:dyDescent="0.3">
      <c r="A33" s="1" t="str">
        <f t="shared" ref="A33:A61" si="3">CONCATENATE("soil temperature ",U33,"m ",C33,"/",D33)</f>
        <v>soil temperature 0.15m 7/2</v>
      </c>
      <c r="B33">
        <v>0.15</v>
      </c>
      <c r="C33" s="31">
        <v>7</v>
      </c>
      <c r="D33" s="1">
        <v>2</v>
      </c>
      <c r="E33" s="1" t="str">
        <f t="shared" si="1"/>
        <v>Tsoil 0.15m 7/2</v>
      </c>
      <c r="F33" s="1" t="str">
        <f t="shared" si="2"/>
        <v>Box07_Temp2</v>
      </c>
      <c r="G33" s="1" t="s">
        <v>15</v>
      </c>
      <c r="H33" s="1" t="str">
        <f t="shared" si="0"/>
        <v>Box07_Temp2 [degC]</v>
      </c>
      <c r="I33" s="58" t="s">
        <v>5506</v>
      </c>
      <c r="J33" s="1" t="s">
        <v>5159</v>
      </c>
      <c r="K33" s="46" t="s">
        <v>4421</v>
      </c>
      <c r="L33" s="46"/>
      <c r="M33" t="s">
        <v>4422</v>
      </c>
      <c r="N33" s="1" t="s">
        <v>4543</v>
      </c>
      <c r="O33" s="1"/>
      <c r="P33" s="1" t="s">
        <v>5258</v>
      </c>
      <c r="Q33" s="1" t="s">
        <v>5158</v>
      </c>
      <c r="R33" s="1">
        <v>-25</v>
      </c>
      <c r="S33" s="1">
        <v>50</v>
      </c>
      <c r="T33" s="1">
        <v>7</v>
      </c>
      <c r="U33">
        <v>0.15</v>
      </c>
      <c r="V33" s="19">
        <v>41853.786377314813</v>
      </c>
      <c r="W33" s="1"/>
      <c r="X33" s="1"/>
      <c r="Y33">
        <v>644511.53099999996</v>
      </c>
      <c r="Z33">
        <v>5766351.665</v>
      </c>
      <c r="AA33">
        <v>79.400999999999996</v>
      </c>
      <c r="AB33" s="1" t="s">
        <v>3316</v>
      </c>
      <c r="AC33" s="21" t="s">
        <v>3262</v>
      </c>
      <c r="AD33" s="21" t="s">
        <v>3263</v>
      </c>
      <c r="AE33" s="21" t="s">
        <v>3258</v>
      </c>
      <c r="AF33" s="64" t="s">
        <v>5614</v>
      </c>
      <c r="AG33" s="64"/>
      <c r="AH33" s="21"/>
      <c r="AI33" s="1"/>
      <c r="AK33" s="21" t="s">
        <v>3259</v>
      </c>
      <c r="AL33" s="18" t="s">
        <v>3260</v>
      </c>
      <c r="AM33" s="21" t="s">
        <v>3264</v>
      </c>
      <c r="AN33" s="1"/>
      <c r="AO33" s="1"/>
      <c r="AP33" s="21" t="s">
        <v>3261</v>
      </c>
      <c r="AQ33" s="21" t="s">
        <v>3270</v>
      </c>
      <c r="AR33" s="21" t="s">
        <v>3264</v>
      </c>
    </row>
    <row r="34" spans="1:44" ht="43.2" x14ac:dyDescent="0.3">
      <c r="A34" s="1" t="str">
        <f t="shared" si="3"/>
        <v>soil temperature 0.2m 7/3</v>
      </c>
      <c r="B34">
        <v>0.2</v>
      </c>
      <c r="C34" s="31">
        <v>7</v>
      </c>
      <c r="D34" s="1">
        <v>3</v>
      </c>
      <c r="E34" s="1" t="str">
        <f t="shared" si="1"/>
        <v>Tsoil 0.2m 7/3</v>
      </c>
      <c r="F34" s="1" t="str">
        <f t="shared" si="2"/>
        <v>Box07_Temp3</v>
      </c>
      <c r="G34" s="1" t="s">
        <v>15</v>
      </c>
      <c r="H34" s="1" t="str">
        <f t="shared" si="0"/>
        <v>Box07_Temp3 [degC]</v>
      </c>
      <c r="I34" s="58" t="s">
        <v>5507</v>
      </c>
      <c r="J34" s="1" t="s">
        <v>5159</v>
      </c>
      <c r="K34" s="46" t="s">
        <v>4421</v>
      </c>
      <c r="L34" s="46"/>
      <c r="M34" t="s">
        <v>4422</v>
      </c>
      <c r="N34" s="1" t="s">
        <v>4543</v>
      </c>
      <c r="O34" s="1"/>
      <c r="P34" s="1" t="s">
        <v>5259</v>
      </c>
      <c r="Q34" s="1" t="s">
        <v>5158</v>
      </c>
      <c r="R34" s="1">
        <v>-25</v>
      </c>
      <c r="S34" s="1">
        <v>50</v>
      </c>
      <c r="T34" s="1">
        <v>7</v>
      </c>
      <c r="U34">
        <v>0.2</v>
      </c>
      <c r="V34" s="19">
        <v>41853.786377314813</v>
      </c>
      <c r="W34" s="1"/>
      <c r="X34" s="1"/>
      <c r="Y34">
        <v>644511.53099999996</v>
      </c>
      <c r="Z34">
        <v>5766351.665</v>
      </c>
      <c r="AA34">
        <v>79.400999999999996</v>
      </c>
      <c r="AB34" s="1" t="s">
        <v>3316</v>
      </c>
      <c r="AC34" s="21" t="s">
        <v>3262</v>
      </c>
      <c r="AD34" s="21" t="s">
        <v>3263</v>
      </c>
      <c r="AE34" s="21" t="s">
        <v>3258</v>
      </c>
      <c r="AF34" s="64" t="s">
        <v>5614</v>
      </c>
      <c r="AG34" s="64"/>
      <c r="AH34" s="21"/>
      <c r="AI34" s="1"/>
      <c r="AK34" s="21" t="s">
        <v>3259</v>
      </c>
      <c r="AL34" s="18" t="s">
        <v>3260</v>
      </c>
      <c r="AM34" s="21" t="s">
        <v>3264</v>
      </c>
      <c r="AN34" s="1"/>
      <c r="AO34" s="1"/>
      <c r="AP34" s="21" t="s">
        <v>3261</v>
      </c>
      <c r="AQ34" s="21" t="s">
        <v>3270</v>
      </c>
      <c r="AR34" s="21" t="s">
        <v>3264</v>
      </c>
    </row>
    <row r="35" spans="1:44" ht="43.2" x14ac:dyDescent="0.3">
      <c r="A35" s="1" t="str">
        <f t="shared" si="3"/>
        <v>soil temperature 0.3m 7/4</v>
      </c>
      <c r="B35">
        <v>0.3</v>
      </c>
      <c r="C35" s="31">
        <v>7</v>
      </c>
      <c r="D35" s="1">
        <v>4</v>
      </c>
      <c r="E35" s="1" t="str">
        <f t="shared" si="1"/>
        <v>Tsoil 0.3m 7/4</v>
      </c>
      <c r="F35" s="1" t="str">
        <f t="shared" si="2"/>
        <v>Box07_Temp4</v>
      </c>
      <c r="G35" s="1" t="s">
        <v>15</v>
      </c>
      <c r="H35" s="1" t="str">
        <f t="shared" si="0"/>
        <v>Box07_Temp4 [degC]</v>
      </c>
      <c r="I35" s="58" t="s">
        <v>5508</v>
      </c>
      <c r="J35" s="1" t="s">
        <v>5159</v>
      </c>
      <c r="K35" s="46" t="s">
        <v>4421</v>
      </c>
      <c r="L35" s="46"/>
      <c r="M35" t="s">
        <v>4422</v>
      </c>
      <c r="N35" s="1" t="s">
        <v>4543</v>
      </c>
      <c r="O35" s="1"/>
      <c r="P35" s="1" t="s">
        <v>5260</v>
      </c>
      <c r="Q35" s="1" t="s">
        <v>5158</v>
      </c>
      <c r="R35" s="1">
        <v>-25</v>
      </c>
      <c r="S35" s="1">
        <v>50</v>
      </c>
      <c r="T35" s="1">
        <v>7</v>
      </c>
      <c r="U35">
        <v>0.3</v>
      </c>
      <c r="V35" s="19">
        <v>41853.786377314813</v>
      </c>
      <c r="W35" s="1"/>
      <c r="X35" s="1"/>
      <c r="Y35">
        <v>644511.53099999996</v>
      </c>
      <c r="Z35">
        <v>5766351.665</v>
      </c>
      <c r="AA35">
        <v>79.400999999999996</v>
      </c>
      <c r="AB35" s="1" t="s">
        <v>3316</v>
      </c>
      <c r="AC35" s="21" t="s">
        <v>3262</v>
      </c>
      <c r="AD35" s="21" t="s">
        <v>3263</v>
      </c>
      <c r="AE35" s="21" t="s">
        <v>3258</v>
      </c>
      <c r="AF35" s="64" t="s">
        <v>5614</v>
      </c>
      <c r="AG35" s="64"/>
      <c r="AH35" s="21"/>
      <c r="AI35" s="1"/>
      <c r="AK35" s="21" t="s">
        <v>3259</v>
      </c>
      <c r="AL35" s="18" t="s">
        <v>3260</v>
      </c>
      <c r="AM35" s="21" t="s">
        <v>3264</v>
      </c>
      <c r="AN35" s="1"/>
      <c r="AO35" s="1"/>
      <c r="AP35" s="21" t="s">
        <v>3261</v>
      </c>
      <c r="AQ35" s="21" t="s">
        <v>3270</v>
      </c>
      <c r="AR35" s="21" t="s">
        <v>3264</v>
      </c>
    </row>
    <row r="36" spans="1:44" ht="43.2" x14ac:dyDescent="0.3">
      <c r="A36" s="1" t="str">
        <f t="shared" si="3"/>
        <v>soil temperature 0.4m 7/5</v>
      </c>
      <c r="B36">
        <v>0.4</v>
      </c>
      <c r="C36" s="31">
        <v>7</v>
      </c>
      <c r="D36" s="1">
        <v>5</v>
      </c>
      <c r="E36" s="1" t="str">
        <f t="shared" si="1"/>
        <v>Tsoil 0.4m 7/5</v>
      </c>
      <c r="F36" s="1" t="str">
        <f t="shared" si="2"/>
        <v>Box07_Temp5</v>
      </c>
      <c r="G36" s="1" t="s">
        <v>15</v>
      </c>
      <c r="H36" s="1" t="str">
        <f t="shared" si="0"/>
        <v>Box07_Temp5 [degC]</v>
      </c>
      <c r="I36" s="58" t="s">
        <v>5509</v>
      </c>
      <c r="J36" s="1" t="s">
        <v>5159</v>
      </c>
      <c r="K36" s="46" t="s">
        <v>4421</v>
      </c>
      <c r="L36" s="46"/>
      <c r="M36" t="s">
        <v>4422</v>
      </c>
      <c r="N36" s="1" t="s">
        <v>4543</v>
      </c>
      <c r="O36" s="1"/>
      <c r="P36" s="1" t="s">
        <v>5261</v>
      </c>
      <c r="Q36" s="1" t="s">
        <v>5158</v>
      </c>
      <c r="R36" s="1">
        <v>-25</v>
      </c>
      <c r="S36" s="1">
        <v>50</v>
      </c>
      <c r="T36" s="1">
        <v>7</v>
      </c>
      <c r="U36">
        <v>0.4</v>
      </c>
      <c r="V36" s="19">
        <v>41853.786377314813</v>
      </c>
      <c r="W36" s="1"/>
      <c r="X36" s="1"/>
      <c r="Y36">
        <v>644511.53099999996</v>
      </c>
      <c r="Z36">
        <v>5766351.665</v>
      </c>
      <c r="AA36">
        <v>79.400999999999996</v>
      </c>
      <c r="AB36" s="1" t="s">
        <v>3316</v>
      </c>
      <c r="AC36" s="21" t="s">
        <v>3262</v>
      </c>
      <c r="AD36" s="21" t="s">
        <v>3263</v>
      </c>
      <c r="AE36" s="21" t="s">
        <v>3258</v>
      </c>
      <c r="AF36" s="64" t="s">
        <v>5614</v>
      </c>
      <c r="AG36" s="64"/>
      <c r="AH36" s="21"/>
      <c r="AI36" s="1"/>
      <c r="AK36" s="21" t="s">
        <v>3259</v>
      </c>
      <c r="AL36" s="18" t="s">
        <v>3260</v>
      </c>
      <c r="AM36" s="21" t="s">
        <v>3264</v>
      </c>
      <c r="AN36" s="1"/>
      <c r="AO36" s="1"/>
      <c r="AP36" s="21" t="s">
        <v>3261</v>
      </c>
      <c r="AQ36" s="21" t="s">
        <v>3270</v>
      </c>
      <c r="AR36" s="21" t="s">
        <v>3264</v>
      </c>
    </row>
    <row r="37" spans="1:44" ht="43.2" x14ac:dyDescent="0.3">
      <c r="A37" s="1" t="str">
        <f t="shared" si="3"/>
        <v>soil temperature 0.5m 7/6</v>
      </c>
      <c r="B37" s="30">
        <v>0.5</v>
      </c>
      <c r="C37" s="32">
        <v>7</v>
      </c>
      <c r="D37" s="1">
        <v>6</v>
      </c>
      <c r="E37" s="1" t="str">
        <f t="shared" si="1"/>
        <v>Tsoil 0.5m 7/6</v>
      </c>
      <c r="F37" s="1" t="str">
        <f t="shared" si="2"/>
        <v>Box07_Temp6</v>
      </c>
      <c r="G37" s="1" t="s">
        <v>15</v>
      </c>
      <c r="H37" s="1" t="str">
        <f t="shared" si="0"/>
        <v>Box07_Temp6 [degC]</v>
      </c>
      <c r="I37" s="58" t="s">
        <v>5510</v>
      </c>
      <c r="J37" s="1" t="s">
        <v>5159</v>
      </c>
      <c r="K37" s="46" t="s">
        <v>4421</v>
      </c>
      <c r="L37" s="46"/>
      <c r="M37" t="s">
        <v>4422</v>
      </c>
      <c r="N37" s="1" t="s">
        <v>4543</v>
      </c>
      <c r="O37" s="1"/>
      <c r="P37" s="1" t="s">
        <v>5262</v>
      </c>
      <c r="Q37" s="1" t="s">
        <v>5158</v>
      </c>
      <c r="R37" s="1">
        <v>-10</v>
      </c>
      <c r="S37" s="1">
        <v>30</v>
      </c>
      <c r="T37" s="1">
        <v>7</v>
      </c>
      <c r="U37" s="30">
        <v>0.5</v>
      </c>
      <c r="V37" s="19">
        <v>41853.786377314813</v>
      </c>
      <c r="W37" s="1"/>
      <c r="X37" s="1"/>
      <c r="Y37">
        <v>644511.53099999996</v>
      </c>
      <c r="Z37">
        <v>5766351.665</v>
      </c>
      <c r="AA37">
        <v>79.400999999999996</v>
      </c>
      <c r="AB37" s="1" t="s">
        <v>3316</v>
      </c>
      <c r="AC37" s="21" t="s">
        <v>3262</v>
      </c>
      <c r="AD37" s="21" t="s">
        <v>3263</v>
      </c>
      <c r="AE37" s="21" t="s">
        <v>3258</v>
      </c>
      <c r="AF37" s="64" t="s">
        <v>5614</v>
      </c>
      <c r="AG37" s="64"/>
      <c r="AH37" s="21"/>
      <c r="AI37" s="1"/>
      <c r="AK37" s="21" t="s">
        <v>3259</v>
      </c>
      <c r="AL37" s="18" t="s">
        <v>3260</v>
      </c>
      <c r="AM37" s="21" t="s">
        <v>3264</v>
      </c>
      <c r="AN37" s="1"/>
      <c r="AO37" s="1"/>
      <c r="AP37" s="21" t="s">
        <v>3261</v>
      </c>
      <c r="AQ37" s="21" t="s">
        <v>3270</v>
      </c>
      <c r="AR37" s="21" t="s">
        <v>3264</v>
      </c>
    </row>
    <row r="38" spans="1:44" ht="43.2" x14ac:dyDescent="0.3">
      <c r="A38" s="1" t="str">
        <f t="shared" si="3"/>
        <v>soil temperature 0.1m 8/1</v>
      </c>
      <c r="B38">
        <v>0.1</v>
      </c>
      <c r="C38" s="31">
        <v>8</v>
      </c>
      <c r="D38" s="1">
        <v>1</v>
      </c>
      <c r="E38" s="1" t="str">
        <f t="shared" si="1"/>
        <v>Tsoil 0.1m 8/1</v>
      </c>
      <c r="F38" s="1" t="str">
        <f t="shared" si="2"/>
        <v>Box08_Temp1</v>
      </c>
      <c r="G38" s="1" t="s">
        <v>15</v>
      </c>
      <c r="H38" s="1" t="str">
        <f t="shared" si="0"/>
        <v>Box08_Temp1 [degC]</v>
      </c>
      <c r="I38" s="58" t="s">
        <v>5511</v>
      </c>
      <c r="J38" s="1" t="s">
        <v>5161</v>
      </c>
      <c r="K38" s="46" t="s">
        <v>4421</v>
      </c>
      <c r="L38" s="46"/>
      <c r="M38" t="s">
        <v>4422</v>
      </c>
      <c r="N38" s="1" t="s">
        <v>4543</v>
      </c>
      <c r="O38" s="1"/>
      <c r="P38" s="1" t="s">
        <v>5263</v>
      </c>
      <c r="Q38" s="1" t="s">
        <v>5162</v>
      </c>
      <c r="R38" s="1">
        <v>-25</v>
      </c>
      <c r="S38" s="1">
        <v>50</v>
      </c>
      <c r="T38" s="1"/>
      <c r="U38">
        <v>0.1</v>
      </c>
      <c r="V38" s="19">
        <v>41844.987407407411</v>
      </c>
      <c r="W38" s="1"/>
      <c r="X38" s="1"/>
      <c r="Y38">
        <v>644534.42700000003</v>
      </c>
      <c r="Z38">
        <v>5766479.3109999998</v>
      </c>
      <c r="AA38">
        <v>80.174000000000007</v>
      </c>
      <c r="AB38" s="1" t="s">
        <v>3316</v>
      </c>
      <c r="AC38" s="21" t="s">
        <v>3262</v>
      </c>
      <c r="AD38" s="21" t="s">
        <v>3263</v>
      </c>
      <c r="AE38" s="21" t="s">
        <v>3258</v>
      </c>
      <c r="AF38" s="64" t="s">
        <v>5614</v>
      </c>
      <c r="AG38" s="64"/>
      <c r="AH38" s="21"/>
      <c r="AI38" s="1"/>
      <c r="AK38" s="21" t="s">
        <v>3259</v>
      </c>
      <c r="AL38" s="18" t="s">
        <v>3260</v>
      </c>
      <c r="AM38" s="21" t="s">
        <v>3264</v>
      </c>
      <c r="AN38" s="1"/>
      <c r="AO38" s="1"/>
      <c r="AP38" s="21" t="s">
        <v>3261</v>
      </c>
      <c r="AQ38" s="21" t="s">
        <v>3270</v>
      </c>
      <c r="AR38" s="21" t="s">
        <v>3264</v>
      </c>
    </row>
    <row r="39" spans="1:44" ht="43.2" x14ac:dyDescent="0.3">
      <c r="A39" s="1" t="str">
        <f t="shared" si="3"/>
        <v>soil temperature 0.15m 8/2</v>
      </c>
      <c r="B39">
        <v>0.15</v>
      </c>
      <c r="C39" s="31">
        <v>8</v>
      </c>
      <c r="D39" s="1">
        <v>2</v>
      </c>
      <c r="E39" s="1" t="str">
        <f t="shared" si="1"/>
        <v>Tsoil 0.15m 8/2</v>
      </c>
      <c r="F39" s="1" t="str">
        <f t="shared" si="2"/>
        <v>Box08_Temp2</v>
      </c>
      <c r="G39" s="1" t="s">
        <v>15</v>
      </c>
      <c r="H39" s="1" t="str">
        <f t="shared" si="0"/>
        <v>Box08_Temp2 [degC]</v>
      </c>
      <c r="I39" s="58" t="s">
        <v>5512</v>
      </c>
      <c r="J39" s="1" t="s">
        <v>5161</v>
      </c>
      <c r="K39" s="46" t="s">
        <v>4421</v>
      </c>
      <c r="L39" s="46"/>
      <c r="M39" t="s">
        <v>4422</v>
      </c>
      <c r="N39" s="1" t="s">
        <v>4543</v>
      </c>
      <c r="O39" s="1"/>
      <c r="P39" s="1" t="s">
        <v>5264</v>
      </c>
      <c r="Q39" s="1" t="s">
        <v>5162</v>
      </c>
      <c r="R39" s="1">
        <v>-25</v>
      </c>
      <c r="S39" s="1">
        <v>50</v>
      </c>
      <c r="T39" s="1"/>
      <c r="U39">
        <v>0.15</v>
      </c>
      <c r="V39" s="19">
        <v>41844.987407407411</v>
      </c>
      <c r="W39" s="1"/>
      <c r="X39" s="1"/>
      <c r="Y39">
        <v>644534.42700000003</v>
      </c>
      <c r="Z39">
        <v>5766479.3109999998</v>
      </c>
      <c r="AA39">
        <v>80.174000000000007</v>
      </c>
      <c r="AB39" s="1" t="s">
        <v>3316</v>
      </c>
      <c r="AC39" s="21" t="s">
        <v>3262</v>
      </c>
      <c r="AD39" s="21" t="s">
        <v>3263</v>
      </c>
      <c r="AE39" s="21" t="s">
        <v>3258</v>
      </c>
      <c r="AF39" s="64" t="s">
        <v>5614</v>
      </c>
      <c r="AG39" s="64"/>
      <c r="AH39" s="21"/>
      <c r="AI39" s="1"/>
      <c r="AK39" s="21" t="s">
        <v>3259</v>
      </c>
      <c r="AL39" s="18" t="s">
        <v>3260</v>
      </c>
      <c r="AM39" s="21" t="s">
        <v>3264</v>
      </c>
      <c r="AN39" s="1"/>
      <c r="AO39" s="1"/>
      <c r="AP39" s="21" t="s">
        <v>3261</v>
      </c>
      <c r="AQ39" s="21" t="s">
        <v>3270</v>
      </c>
      <c r="AR39" s="21" t="s">
        <v>3264</v>
      </c>
    </row>
    <row r="40" spans="1:44" ht="43.2" x14ac:dyDescent="0.3">
      <c r="A40" s="1" t="str">
        <f t="shared" si="3"/>
        <v>soil temperature 0.2m 8/3</v>
      </c>
      <c r="B40">
        <v>0.2</v>
      </c>
      <c r="C40" s="31">
        <v>8</v>
      </c>
      <c r="D40" s="1">
        <v>3</v>
      </c>
      <c r="E40" s="1" t="str">
        <f t="shared" si="1"/>
        <v>Tsoil 0.2m 8/3</v>
      </c>
      <c r="F40" s="1" t="str">
        <f t="shared" si="2"/>
        <v>Box08_Temp3</v>
      </c>
      <c r="G40" s="1" t="s">
        <v>15</v>
      </c>
      <c r="H40" s="1" t="str">
        <f t="shared" si="0"/>
        <v>Box08_Temp3 [degC]</v>
      </c>
      <c r="I40" s="58" t="s">
        <v>5513</v>
      </c>
      <c r="J40" s="1" t="s">
        <v>5161</v>
      </c>
      <c r="K40" s="46" t="s">
        <v>4421</v>
      </c>
      <c r="L40" s="46"/>
      <c r="M40" t="s">
        <v>4422</v>
      </c>
      <c r="N40" s="1" t="s">
        <v>4543</v>
      </c>
      <c r="O40" s="1"/>
      <c r="P40" s="1" t="s">
        <v>5265</v>
      </c>
      <c r="Q40" s="1" t="s">
        <v>5162</v>
      </c>
      <c r="R40" s="1">
        <v>-25</v>
      </c>
      <c r="S40" s="1">
        <v>50</v>
      </c>
      <c r="T40" s="1"/>
      <c r="U40">
        <v>0.2</v>
      </c>
      <c r="V40" s="19">
        <v>41844.987407407411</v>
      </c>
      <c r="W40" s="1"/>
      <c r="X40" s="1"/>
      <c r="Y40">
        <v>644534.42700000003</v>
      </c>
      <c r="Z40">
        <v>5766479.3109999998</v>
      </c>
      <c r="AA40">
        <v>80.174000000000007</v>
      </c>
      <c r="AB40" s="1" t="s">
        <v>3316</v>
      </c>
      <c r="AC40" s="21" t="s">
        <v>3262</v>
      </c>
      <c r="AD40" s="21" t="s">
        <v>3263</v>
      </c>
      <c r="AE40" s="21" t="s">
        <v>3258</v>
      </c>
      <c r="AF40" s="64" t="s">
        <v>5614</v>
      </c>
      <c r="AG40" s="64"/>
      <c r="AH40" s="21"/>
      <c r="AI40" s="1"/>
      <c r="AK40" s="21" t="s">
        <v>3259</v>
      </c>
      <c r="AL40" s="18" t="s">
        <v>3260</v>
      </c>
      <c r="AM40" s="21" t="s">
        <v>3264</v>
      </c>
      <c r="AN40" s="1"/>
      <c r="AO40" s="1"/>
      <c r="AP40" s="21" t="s">
        <v>3261</v>
      </c>
      <c r="AQ40" s="21" t="s">
        <v>3270</v>
      </c>
      <c r="AR40" s="21" t="s">
        <v>3264</v>
      </c>
    </row>
    <row r="41" spans="1:44" ht="43.2" x14ac:dyDescent="0.3">
      <c r="A41" s="1" t="str">
        <f t="shared" si="3"/>
        <v>soil temperature 0.3m 8/4</v>
      </c>
      <c r="B41">
        <v>0.3</v>
      </c>
      <c r="C41" s="31">
        <v>8</v>
      </c>
      <c r="D41" s="1">
        <v>4</v>
      </c>
      <c r="E41" s="1" t="str">
        <f t="shared" si="1"/>
        <v>Tsoil 0.3m 8/4</v>
      </c>
      <c r="F41" s="1" t="str">
        <f t="shared" si="2"/>
        <v>Box08_Temp4</v>
      </c>
      <c r="G41" s="1" t="s">
        <v>15</v>
      </c>
      <c r="H41" s="1" t="str">
        <f t="shared" si="0"/>
        <v>Box08_Temp4 [degC]</v>
      </c>
      <c r="I41" s="58" t="s">
        <v>5514</v>
      </c>
      <c r="J41" s="1" t="s">
        <v>5161</v>
      </c>
      <c r="K41" s="46" t="s">
        <v>4421</v>
      </c>
      <c r="L41" s="46"/>
      <c r="M41" t="s">
        <v>4422</v>
      </c>
      <c r="N41" s="1" t="s">
        <v>4543</v>
      </c>
      <c r="O41" s="1"/>
      <c r="P41" s="1" t="s">
        <v>5266</v>
      </c>
      <c r="Q41" s="1" t="s">
        <v>5162</v>
      </c>
      <c r="R41" s="1">
        <v>-25</v>
      </c>
      <c r="S41" s="1">
        <v>50</v>
      </c>
      <c r="T41" s="1"/>
      <c r="U41">
        <v>0.3</v>
      </c>
      <c r="V41" s="19">
        <v>41844.987407407411</v>
      </c>
      <c r="W41" s="1"/>
      <c r="X41" s="1"/>
      <c r="Y41">
        <v>644534.42700000003</v>
      </c>
      <c r="Z41">
        <v>5766479.3109999998</v>
      </c>
      <c r="AA41">
        <v>80.174000000000007</v>
      </c>
      <c r="AB41" s="1" t="s">
        <v>3316</v>
      </c>
      <c r="AC41" s="21" t="s">
        <v>3262</v>
      </c>
      <c r="AD41" s="21" t="s">
        <v>3263</v>
      </c>
      <c r="AE41" s="21" t="s">
        <v>3258</v>
      </c>
      <c r="AF41" s="64" t="s">
        <v>5614</v>
      </c>
      <c r="AG41" s="64"/>
      <c r="AH41" s="21"/>
      <c r="AI41" s="1"/>
      <c r="AK41" s="21" t="s">
        <v>3259</v>
      </c>
      <c r="AL41" s="18" t="s">
        <v>3260</v>
      </c>
      <c r="AM41" s="21" t="s">
        <v>3264</v>
      </c>
      <c r="AN41" s="1"/>
      <c r="AO41" s="1"/>
      <c r="AP41" s="21" t="s">
        <v>3261</v>
      </c>
      <c r="AQ41" s="21" t="s">
        <v>3270</v>
      </c>
      <c r="AR41" s="21" t="s">
        <v>3264</v>
      </c>
    </row>
    <row r="42" spans="1:44" ht="43.2" x14ac:dyDescent="0.3">
      <c r="A42" s="1" t="str">
        <f t="shared" si="3"/>
        <v>soil temperature 0.4m 8/5</v>
      </c>
      <c r="B42">
        <v>0.4</v>
      </c>
      <c r="C42" s="31">
        <v>8</v>
      </c>
      <c r="D42" s="1">
        <v>5</v>
      </c>
      <c r="E42" s="1" t="str">
        <f t="shared" si="1"/>
        <v>Tsoil 0.4m 8/5</v>
      </c>
      <c r="F42" s="1" t="str">
        <f t="shared" si="2"/>
        <v>Box08_Temp5</v>
      </c>
      <c r="G42" s="1" t="s">
        <v>15</v>
      </c>
      <c r="H42" s="1" t="str">
        <f t="shared" si="0"/>
        <v>Box08_Temp5 [degC]</v>
      </c>
      <c r="I42" s="58" t="s">
        <v>5515</v>
      </c>
      <c r="J42" s="1" t="s">
        <v>5161</v>
      </c>
      <c r="K42" s="46" t="s">
        <v>4421</v>
      </c>
      <c r="L42" s="46"/>
      <c r="M42" t="s">
        <v>4422</v>
      </c>
      <c r="N42" s="1" t="s">
        <v>4543</v>
      </c>
      <c r="O42" s="1"/>
      <c r="P42" s="1" t="s">
        <v>5267</v>
      </c>
      <c r="Q42" s="1" t="s">
        <v>5162</v>
      </c>
      <c r="R42" s="1">
        <v>-25</v>
      </c>
      <c r="S42" s="1">
        <v>50</v>
      </c>
      <c r="T42" s="1"/>
      <c r="U42">
        <v>0.4</v>
      </c>
      <c r="V42" s="19">
        <v>41844.987407407411</v>
      </c>
      <c r="W42" s="1"/>
      <c r="X42" s="1"/>
      <c r="Y42">
        <v>644534.42700000003</v>
      </c>
      <c r="Z42">
        <v>5766479.3109999998</v>
      </c>
      <c r="AA42">
        <v>80.174000000000007</v>
      </c>
      <c r="AB42" s="1" t="s">
        <v>3316</v>
      </c>
      <c r="AC42" s="21" t="s">
        <v>3262</v>
      </c>
      <c r="AD42" s="21" t="s">
        <v>3263</v>
      </c>
      <c r="AE42" s="21" t="s">
        <v>3258</v>
      </c>
      <c r="AF42" s="64" t="s">
        <v>5614</v>
      </c>
      <c r="AG42" s="64"/>
      <c r="AH42" s="21"/>
      <c r="AI42" s="1"/>
      <c r="AK42" s="21" t="s">
        <v>3259</v>
      </c>
      <c r="AL42" s="18" t="s">
        <v>3260</v>
      </c>
      <c r="AM42" s="21" t="s">
        <v>3264</v>
      </c>
      <c r="AN42" s="1"/>
      <c r="AO42" s="1"/>
      <c r="AP42" s="21" t="s">
        <v>3261</v>
      </c>
      <c r="AQ42" s="21" t="s">
        <v>3270</v>
      </c>
      <c r="AR42" s="21" t="s">
        <v>3264</v>
      </c>
    </row>
    <row r="43" spans="1:44" ht="43.2" x14ac:dyDescent="0.3">
      <c r="A43" s="1" t="str">
        <f t="shared" si="3"/>
        <v>soil temperature 0.5m 8/6</v>
      </c>
      <c r="B43" s="30">
        <v>0.5</v>
      </c>
      <c r="C43" s="32">
        <v>8</v>
      </c>
      <c r="D43" s="1">
        <v>6</v>
      </c>
      <c r="E43" s="1" t="str">
        <f t="shared" si="1"/>
        <v>Tsoil 0.5m 8/6</v>
      </c>
      <c r="F43" s="1" t="str">
        <f t="shared" si="2"/>
        <v>Box08_Temp6</v>
      </c>
      <c r="G43" s="1" t="s">
        <v>15</v>
      </c>
      <c r="H43" s="1" t="str">
        <f t="shared" si="0"/>
        <v>Box08_Temp6 [degC]</v>
      </c>
      <c r="I43" s="58" t="s">
        <v>5516</v>
      </c>
      <c r="J43" s="1" t="s">
        <v>5161</v>
      </c>
      <c r="K43" s="46" t="s">
        <v>4421</v>
      </c>
      <c r="L43" s="46"/>
      <c r="M43" t="s">
        <v>4422</v>
      </c>
      <c r="N43" s="1" t="s">
        <v>4543</v>
      </c>
      <c r="O43" s="1"/>
      <c r="P43" s="1" t="s">
        <v>5268</v>
      </c>
      <c r="Q43" s="1" t="s">
        <v>5162</v>
      </c>
      <c r="R43" s="1">
        <v>-10</v>
      </c>
      <c r="S43" s="1">
        <v>30</v>
      </c>
      <c r="T43" s="1"/>
      <c r="U43" s="30">
        <v>0.5</v>
      </c>
      <c r="V43" s="19">
        <v>41844.987407407411</v>
      </c>
      <c r="W43" s="1"/>
      <c r="X43" s="1"/>
      <c r="Y43">
        <v>644534.42700000003</v>
      </c>
      <c r="Z43">
        <v>5766479.3109999998</v>
      </c>
      <c r="AA43">
        <v>80.174000000000007</v>
      </c>
      <c r="AB43" s="1" t="s">
        <v>3316</v>
      </c>
      <c r="AC43" s="21" t="s">
        <v>3262</v>
      </c>
      <c r="AD43" s="21" t="s">
        <v>3263</v>
      </c>
      <c r="AE43" s="21" t="s">
        <v>3258</v>
      </c>
      <c r="AF43" s="64" t="s">
        <v>5614</v>
      </c>
      <c r="AG43" s="64"/>
      <c r="AH43" s="21"/>
      <c r="AI43" s="1"/>
      <c r="AK43" s="21" t="s">
        <v>3259</v>
      </c>
      <c r="AL43" s="18" t="s">
        <v>3260</v>
      </c>
      <c r="AM43" s="21" t="s">
        <v>3264</v>
      </c>
      <c r="AN43" s="1"/>
      <c r="AO43" s="1"/>
      <c r="AP43" s="21" t="s">
        <v>3261</v>
      </c>
      <c r="AQ43" s="21" t="s">
        <v>3270</v>
      </c>
      <c r="AR43" s="21" t="s">
        <v>3264</v>
      </c>
    </row>
    <row r="44" spans="1:44" ht="43.2" x14ac:dyDescent="0.3">
      <c r="A44" s="1" t="str">
        <f t="shared" si="3"/>
        <v>soil temperature 0.1m 9/1</v>
      </c>
      <c r="B44">
        <v>0.1</v>
      </c>
      <c r="C44" s="31">
        <v>9</v>
      </c>
      <c r="D44" s="1">
        <v>1</v>
      </c>
      <c r="E44" s="1" t="str">
        <f t="shared" si="1"/>
        <v>Tsoil 0.1m 9/1</v>
      </c>
      <c r="F44" s="1" t="str">
        <f t="shared" si="2"/>
        <v>Box09_Temp1</v>
      </c>
      <c r="G44" s="1" t="s">
        <v>15</v>
      </c>
      <c r="H44" s="1" t="str">
        <f t="shared" si="0"/>
        <v>Box09_Temp1 [degC]</v>
      </c>
      <c r="I44" s="58" t="s">
        <v>5517</v>
      </c>
      <c r="J44" s="1" t="s">
        <v>5169</v>
      </c>
      <c r="K44" s="46" t="s">
        <v>4421</v>
      </c>
      <c r="L44" s="46"/>
      <c r="M44" t="s">
        <v>4422</v>
      </c>
      <c r="N44" s="1" t="s">
        <v>4543</v>
      </c>
      <c r="O44" s="1"/>
      <c r="P44" s="1" t="s">
        <v>5269</v>
      </c>
      <c r="Q44" s="1" t="s">
        <v>5170</v>
      </c>
      <c r="R44" s="1">
        <v>-25</v>
      </c>
      <c r="S44" s="1">
        <v>50</v>
      </c>
      <c r="T44" s="1">
        <v>9</v>
      </c>
      <c r="U44">
        <v>0.1</v>
      </c>
      <c r="V44" s="19">
        <v>41849.336458333331</v>
      </c>
      <c r="W44" s="1"/>
      <c r="X44" s="1"/>
      <c r="Y44">
        <v>644458.48699999996</v>
      </c>
      <c r="Z44">
        <v>5766332.5109999999</v>
      </c>
      <c r="AA44">
        <v>79.748999999999995</v>
      </c>
      <c r="AB44" s="1" t="s">
        <v>3316</v>
      </c>
      <c r="AC44" s="21" t="s">
        <v>3262</v>
      </c>
      <c r="AD44" s="21" t="s">
        <v>3263</v>
      </c>
      <c r="AE44" s="21" t="s">
        <v>3258</v>
      </c>
      <c r="AF44" s="64" t="s">
        <v>5614</v>
      </c>
      <c r="AG44" s="64"/>
      <c r="AH44" s="21"/>
      <c r="AI44" s="1"/>
      <c r="AK44" s="21" t="s">
        <v>3259</v>
      </c>
      <c r="AL44" s="18" t="s">
        <v>3260</v>
      </c>
      <c r="AM44" s="21" t="s">
        <v>3264</v>
      </c>
      <c r="AN44" s="1"/>
      <c r="AO44" s="1"/>
      <c r="AP44" s="21" t="s">
        <v>3261</v>
      </c>
      <c r="AQ44" s="21" t="s">
        <v>3270</v>
      </c>
      <c r="AR44" s="21" t="s">
        <v>3264</v>
      </c>
    </row>
    <row r="45" spans="1:44" ht="43.2" x14ac:dyDescent="0.3">
      <c r="A45" s="1" t="str">
        <f t="shared" si="3"/>
        <v>soil temperature 0.15m 9/2</v>
      </c>
      <c r="B45">
        <v>0.15</v>
      </c>
      <c r="C45" s="31">
        <v>9</v>
      </c>
      <c r="D45" s="1">
        <v>2</v>
      </c>
      <c r="E45" s="1" t="str">
        <f t="shared" si="1"/>
        <v>Tsoil 0.15m 9/2</v>
      </c>
      <c r="F45" s="1" t="str">
        <f t="shared" si="2"/>
        <v>Box09_Temp2</v>
      </c>
      <c r="G45" s="1" t="s">
        <v>15</v>
      </c>
      <c r="H45" s="1" t="str">
        <f t="shared" si="0"/>
        <v>Box09_Temp2 [degC]</v>
      </c>
      <c r="I45" s="58" t="s">
        <v>5518</v>
      </c>
      <c r="J45" s="1" t="s">
        <v>5169</v>
      </c>
      <c r="K45" s="46" t="s">
        <v>4421</v>
      </c>
      <c r="L45" s="46"/>
      <c r="M45" t="s">
        <v>4422</v>
      </c>
      <c r="N45" s="1" t="s">
        <v>4543</v>
      </c>
      <c r="O45" s="1"/>
      <c r="P45" s="1" t="s">
        <v>5270</v>
      </c>
      <c r="Q45" s="1" t="s">
        <v>5170</v>
      </c>
      <c r="R45" s="1">
        <v>-25</v>
      </c>
      <c r="S45" s="1">
        <v>50</v>
      </c>
      <c r="T45" s="1">
        <v>9</v>
      </c>
      <c r="U45">
        <v>0.15</v>
      </c>
      <c r="V45" s="19">
        <v>41849.336458333331</v>
      </c>
      <c r="W45" s="1"/>
      <c r="X45" s="1"/>
      <c r="Y45">
        <v>644458.48699999996</v>
      </c>
      <c r="Z45">
        <v>5766332.5109999999</v>
      </c>
      <c r="AA45">
        <v>79.748999999999995</v>
      </c>
      <c r="AB45" s="1" t="s">
        <v>3316</v>
      </c>
      <c r="AC45" s="21" t="s">
        <v>3262</v>
      </c>
      <c r="AD45" s="21" t="s">
        <v>3263</v>
      </c>
      <c r="AE45" s="21" t="s">
        <v>3258</v>
      </c>
      <c r="AF45" s="64" t="s">
        <v>5614</v>
      </c>
      <c r="AG45" s="64"/>
      <c r="AH45" s="21"/>
      <c r="AI45" s="1"/>
      <c r="AK45" s="21" t="s">
        <v>3259</v>
      </c>
      <c r="AL45" s="18" t="s">
        <v>3260</v>
      </c>
      <c r="AM45" s="21" t="s">
        <v>3264</v>
      </c>
      <c r="AN45" s="1"/>
      <c r="AO45" s="1"/>
      <c r="AP45" s="21" t="s">
        <v>3261</v>
      </c>
      <c r="AQ45" s="21" t="s">
        <v>3270</v>
      </c>
      <c r="AR45" s="21" t="s">
        <v>3264</v>
      </c>
    </row>
    <row r="46" spans="1:44" ht="43.2" x14ac:dyDescent="0.3">
      <c r="A46" s="1" t="str">
        <f t="shared" si="3"/>
        <v>soil temperature 0.2m 9/3</v>
      </c>
      <c r="B46">
        <v>0.2</v>
      </c>
      <c r="C46" s="31">
        <v>9</v>
      </c>
      <c r="D46" s="1">
        <v>3</v>
      </c>
      <c r="E46" s="1" t="str">
        <f t="shared" si="1"/>
        <v>Tsoil 0.2m 9/3</v>
      </c>
      <c r="F46" s="1" t="str">
        <f t="shared" si="2"/>
        <v>Box09_Temp3</v>
      </c>
      <c r="G46" s="1" t="s">
        <v>15</v>
      </c>
      <c r="H46" s="1" t="str">
        <f t="shared" si="0"/>
        <v>Box09_Temp3 [degC]</v>
      </c>
      <c r="I46" s="58" t="s">
        <v>5519</v>
      </c>
      <c r="J46" s="1" t="s">
        <v>5169</v>
      </c>
      <c r="K46" s="46" t="s">
        <v>4421</v>
      </c>
      <c r="L46" s="46"/>
      <c r="M46" t="s">
        <v>4422</v>
      </c>
      <c r="N46" s="1" t="s">
        <v>4543</v>
      </c>
      <c r="O46" s="1"/>
      <c r="P46" s="1" t="s">
        <v>5271</v>
      </c>
      <c r="Q46" s="1" t="s">
        <v>5170</v>
      </c>
      <c r="R46" s="1">
        <v>-25</v>
      </c>
      <c r="S46" s="1">
        <v>50</v>
      </c>
      <c r="T46" s="1">
        <v>9</v>
      </c>
      <c r="U46">
        <v>0.2</v>
      </c>
      <c r="V46" s="19">
        <v>41849.336458333331</v>
      </c>
      <c r="W46" s="1"/>
      <c r="X46" s="1"/>
      <c r="Y46">
        <v>644458.48699999996</v>
      </c>
      <c r="Z46">
        <v>5766332.5109999999</v>
      </c>
      <c r="AA46">
        <v>79.748999999999995</v>
      </c>
      <c r="AB46" s="1" t="s">
        <v>3316</v>
      </c>
      <c r="AC46" s="21" t="s">
        <v>3262</v>
      </c>
      <c r="AD46" s="21" t="s">
        <v>3263</v>
      </c>
      <c r="AE46" s="21" t="s">
        <v>3258</v>
      </c>
      <c r="AF46" s="64" t="s">
        <v>5614</v>
      </c>
      <c r="AG46" s="64"/>
      <c r="AH46" s="21"/>
      <c r="AI46" s="1"/>
      <c r="AK46" s="21" t="s">
        <v>3259</v>
      </c>
      <c r="AL46" s="18" t="s">
        <v>3260</v>
      </c>
      <c r="AM46" s="21" t="s">
        <v>3264</v>
      </c>
      <c r="AN46" s="1"/>
      <c r="AO46" s="1"/>
      <c r="AP46" s="21" t="s">
        <v>3261</v>
      </c>
      <c r="AQ46" s="21" t="s">
        <v>3270</v>
      </c>
      <c r="AR46" s="21" t="s">
        <v>3264</v>
      </c>
    </row>
    <row r="47" spans="1:44" ht="43.2" x14ac:dyDescent="0.3">
      <c r="A47" s="1" t="str">
        <f t="shared" si="3"/>
        <v>soil temperature 0.3m 9/4</v>
      </c>
      <c r="B47">
        <v>0.3</v>
      </c>
      <c r="C47" s="31">
        <v>9</v>
      </c>
      <c r="D47" s="1">
        <v>4</v>
      </c>
      <c r="E47" s="1" t="str">
        <f t="shared" si="1"/>
        <v>Tsoil 0.3m 9/4</v>
      </c>
      <c r="F47" s="1" t="str">
        <f t="shared" si="2"/>
        <v>Box09_Temp4</v>
      </c>
      <c r="G47" s="1" t="s">
        <v>15</v>
      </c>
      <c r="H47" s="1" t="str">
        <f t="shared" si="0"/>
        <v>Box09_Temp4 [degC]</v>
      </c>
      <c r="I47" s="58" t="s">
        <v>5520</v>
      </c>
      <c r="J47" s="1" t="s">
        <v>5169</v>
      </c>
      <c r="K47" s="46" t="s">
        <v>4421</v>
      </c>
      <c r="L47" s="46"/>
      <c r="M47" t="s">
        <v>4422</v>
      </c>
      <c r="N47" s="1" t="s">
        <v>4543</v>
      </c>
      <c r="O47" s="1"/>
      <c r="P47" s="1" t="s">
        <v>5272</v>
      </c>
      <c r="Q47" s="1" t="s">
        <v>5170</v>
      </c>
      <c r="R47" s="1">
        <v>-25</v>
      </c>
      <c r="S47" s="1">
        <v>50</v>
      </c>
      <c r="T47" s="1">
        <v>9</v>
      </c>
      <c r="U47">
        <v>0.3</v>
      </c>
      <c r="V47" s="19">
        <v>41849.336458333331</v>
      </c>
      <c r="W47" s="1"/>
      <c r="X47" s="1"/>
      <c r="Y47">
        <v>644458.48699999996</v>
      </c>
      <c r="Z47">
        <v>5766332.5109999999</v>
      </c>
      <c r="AA47">
        <v>79.748999999999995</v>
      </c>
      <c r="AB47" s="1" t="s">
        <v>3316</v>
      </c>
      <c r="AC47" s="21" t="s">
        <v>3262</v>
      </c>
      <c r="AD47" s="21" t="s">
        <v>3263</v>
      </c>
      <c r="AE47" s="21" t="s">
        <v>3258</v>
      </c>
      <c r="AF47" s="64" t="s">
        <v>5614</v>
      </c>
      <c r="AG47" s="64"/>
      <c r="AH47" s="21"/>
      <c r="AI47" s="1"/>
      <c r="AK47" s="21" t="s">
        <v>3259</v>
      </c>
      <c r="AL47" s="18" t="s">
        <v>3260</v>
      </c>
      <c r="AM47" s="21" t="s">
        <v>3264</v>
      </c>
      <c r="AN47" s="1"/>
      <c r="AO47" s="1"/>
      <c r="AP47" s="21" t="s">
        <v>3261</v>
      </c>
      <c r="AQ47" s="21" t="s">
        <v>3270</v>
      </c>
      <c r="AR47" s="21" t="s">
        <v>3264</v>
      </c>
    </row>
    <row r="48" spans="1:44" ht="43.2" x14ac:dyDescent="0.3">
      <c r="A48" s="1" t="str">
        <f t="shared" si="3"/>
        <v>soil temperature 0.4m 9/5</v>
      </c>
      <c r="B48">
        <v>0.4</v>
      </c>
      <c r="C48" s="31">
        <v>9</v>
      </c>
      <c r="D48" s="1">
        <v>5</v>
      </c>
      <c r="E48" s="1" t="str">
        <f t="shared" si="1"/>
        <v>Tsoil 0.4m 9/5</v>
      </c>
      <c r="F48" s="1" t="str">
        <f t="shared" si="2"/>
        <v>Box09_Temp5</v>
      </c>
      <c r="G48" s="1" t="s">
        <v>15</v>
      </c>
      <c r="H48" s="1" t="str">
        <f t="shared" si="0"/>
        <v>Box09_Temp5 [degC]</v>
      </c>
      <c r="I48" s="58" t="s">
        <v>5521</v>
      </c>
      <c r="J48" s="1" t="s">
        <v>5169</v>
      </c>
      <c r="K48" s="46" t="s">
        <v>4421</v>
      </c>
      <c r="L48" s="46"/>
      <c r="M48" t="s">
        <v>4422</v>
      </c>
      <c r="N48" s="1" t="s">
        <v>4543</v>
      </c>
      <c r="O48" s="1"/>
      <c r="P48" s="1" t="s">
        <v>5273</v>
      </c>
      <c r="Q48" s="1" t="s">
        <v>5170</v>
      </c>
      <c r="R48" s="1">
        <v>-25</v>
      </c>
      <c r="S48" s="1">
        <v>50</v>
      </c>
      <c r="T48" s="1">
        <v>9</v>
      </c>
      <c r="U48">
        <v>0.4</v>
      </c>
      <c r="V48" s="19">
        <v>41849.336458333331</v>
      </c>
      <c r="W48" s="1"/>
      <c r="X48" s="1"/>
      <c r="Y48">
        <v>644458.48699999996</v>
      </c>
      <c r="Z48">
        <v>5766332.5109999999</v>
      </c>
      <c r="AA48">
        <v>79.748999999999995</v>
      </c>
      <c r="AB48" s="1" t="s">
        <v>3316</v>
      </c>
      <c r="AC48" s="21" t="s">
        <v>3262</v>
      </c>
      <c r="AD48" s="21" t="s">
        <v>3263</v>
      </c>
      <c r="AE48" s="21" t="s">
        <v>3258</v>
      </c>
      <c r="AF48" s="64" t="s">
        <v>5614</v>
      </c>
      <c r="AG48" s="64"/>
      <c r="AH48" s="21"/>
      <c r="AI48" s="1"/>
      <c r="AK48" s="21" t="s">
        <v>3259</v>
      </c>
      <c r="AL48" s="18" t="s">
        <v>3260</v>
      </c>
      <c r="AM48" s="21" t="s">
        <v>3264</v>
      </c>
      <c r="AN48" s="1"/>
      <c r="AO48" s="1"/>
      <c r="AP48" s="21" t="s">
        <v>3261</v>
      </c>
      <c r="AQ48" s="21" t="s">
        <v>3270</v>
      </c>
      <c r="AR48" s="21" t="s">
        <v>3264</v>
      </c>
    </row>
    <row r="49" spans="1:44" ht="43.2" x14ac:dyDescent="0.3">
      <c r="A49" s="1" t="str">
        <f t="shared" si="3"/>
        <v>soil temperature 0.5m 9/6</v>
      </c>
      <c r="B49" s="30">
        <v>0.5</v>
      </c>
      <c r="C49" s="32">
        <v>9</v>
      </c>
      <c r="D49" s="1">
        <v>6</v>
      </c>
      <c r="E49" s="1" t="str">
        <f t="shared" si="1"/>
        <v>Tsoil 0.5m 9/6</v>
      </c>
      <c r="F49" s="1" t="str">
        <f t="shared" si="2"/>
        <v>Box09_Temp6</v>
      </c>
      <c r="G49" s="1" t="s">
        <v>15</v>
      </c>
      <c r="H49" s="1" t="str">
        <f t="shared" si="0"/>
        <v>Box09_Temp6 [degC]</v>
      </c>
      <c r="I49" s="58" t="s">
        <v>5522</v>
      </c>
      <c r="J49" s="1" t="s">
        <v>5169</v>
      </c>
      <c r="K49" s="46" t="s">
        <v>4421</v>
      </c>
      <c r="L49" s="46"/>
      <c r="M49" t="s">
        <v>4422</v>
      </c>
      <c r="N49" s="1" t="s">
        <v>4543</v>
      </c>
      <c r="O49" s="1"/>
      <c r="P49" s="1" t="s">
        <v>5274</v>
      </c>
      <c r="Q49" s="1" t="s">
        <v>5170</v>
      </c>
      <c r="R49" s="1">
        <v>-10</v>
      </c>
      <c r="S49" s="1">
        <v>30</v>
      </c>
      <c r="T49" s="1">
        <v>9</v>
      </c>
      <c r="U49" s="30">
        <v>0.5</v>
      </c>
      <c r="V49" s="19">
        <v>41849.336458333331</v>
      </c>
      <c r="W49" s="1"/>
      <c r="X49" s="1"/>
      <c r="Y49">
        <v>644458.48699999996</v>
      </c>
      <c r="Z49">
        <v>5766332.5109999999</v>
      </c>
      <c r="AA49">
        <v>79.748999999999995</v>
      </c>
      <c r="AB49" s="1" t="s">
        <v>3316</v>
      </c>
      <c r="AC49" s="21" t="s">
        <v>3262</v>
      </c>
      <c r="AD49" s="21" t="s">
        <v>3263</v>
      </c>
      <c r="AE49" s="21" t="s">
        <v>3258</v>
      </c>
      <c r="AF49" s="64" t="s">
        <v>5614</v>
      </c>
      <c r="AG49" s="64"/>
      <c r="AH49" s="21"/>
      <c r="AI49" s="1"/>
      <c r="AK49" s="21" t="s">
        <v>3259</v>
      </c>
      <c r="AL49" s="18" t="s">
        <v>3260</v>
      </c>
      <c r="AM49" s="21" t="s">
        <v>3264</v>
      </c>
      <c r="AN49" s="1"/>
      <c r="AO49" s="1"/>
      <c r="AP49" s="21" t="s">
        <v>3261</v>
      </c>
      <c r="AQ49" s="21" t="s">
        <v>3270</v>
      </c>
      <c r="AR49" s="21" t="s">
        <v>3264</v>
      </c>
    </row>
    <row r="50" spans="1:44" ht="43.2" x14ac:dyDescent="0.3">
      <c r="A50" s="1" t="str">
        <f t="shared" si="3"/>
        <v>soil temperature 0.1m 10/1</v>
      </c>
      <c r="B50">
        <v>0.1</v>
      </c>
      <c r="C50">
        <v>10</v>
      </c>
      <c r="D50" s="1">
        <v>1</v>
      </c>
      <c r="E50" s="1" t="str">
        <f t="shared" si="1"/>
        <v>Tsoil 0.1m 10/1</v>
      </c>
      <c r="F50" s="1" t="str">
        <f t="shared" ref="F50:F81" si="4">CONCATENATE("Box",C50,"_Temp",D50)</f>
        <v>Box10_Temp1</v>
      </c>
      <c r="G50" s="1" t="s">
        <v>15</v>
      </c>
      <c r="H50" s="1" t="str">
        <f t="shared" si="0"/>
        <v>Box10_Temp1 [degC]</v>
      </c>
      <c r="I50" s="58" t="s">
        <v>5523</v>
      </c>
      <c r="J50" s="1" t="s">
        <v>5171</v>
      </c>
      <c r="K50" s="46" t="s">
        <v>4421</v>
      </c>
      <c r="L50" s="46"/>
      <c r="M50" t="s">
        <v>4422</v>
      </c>
      <c r="N50" s="1" t="s">
        <v>4543</v>
      </c>
      <c r="O50" s="1"/>
      <c r="P50" s="1" t="s">
        <v>5275</v>
      </c>
      <c r="Q50" s="1" t="s">
        <v>5172</v>
      </c>
      <c r="R50" s="1">
        <v>-25</v>
      </c>
      <c r="S50" s="1">
        <v>50</v>
      </c>
      <c r="T50" s="1">
        <v>10</v>
      </c>
      <c r="U50">
        <v>0.1</v>
      </c>
      <c r="V50" s="19">
        <v>41849.522523148145</v>
      </c>
      <c r="W50" s="1"/>
      <c r="X50" s="1"/>
      <c r="Y50">
        <v>644442.37100000004</v>
      </c>
      <c r="Z50">
        <v>5766477.2759999996</v>
      </c>
      <c r="AA50">
        <v>80.341999999999999</v>
      </c>
      <c r="AB50" s="1" t="s">
        <v>3316</v>
      </c>
      <c r="AC50" s="21" t="s">
        <v>3262</v>
      </c>
      <c r="AD50" s="21" t="s">
        <v>3263</v>
      </c>
      <c r="AE50" s="21" t="s">
        <v>3258</v>
      </c>
      <c r="AF50" s="64" t="s">
        <v>5614</v>
      </c>
      <c r="AG50" s="64"/>
      <c r="AH50" s="21"/>
      <c r="AI50" s="1"/>
      <c r="AK50" s="21" t="s">
        <v>3259</v>
      </c>
      <c r="AL50" s="18" t="s">
        <v>3260</v>
      </c>
      <c r="AM50" s="21" t="s">
        <v>3264</v>
      </c>
      <c r="AN50" s="1"/>
      <c r="AO50" s="1"/>
      <c r="AP50" s="21" t="s">
        <v>3261</v>
      </c>
      <c r="AQ50" s="21" t="s">
        <v>3270</v>
      </c>
      <c r="AR50" s="21" t="s">
        <v>3264</v>
      </c>
    </row>
    <row r="51" spans="1:44" ht="43.2" x14ac:dyDescent="0.3">
      <c r="A51" s="1" t="str">
        <f t="shared" si="3"/>
        <v>soil temperature 0.15m 10/2</v>
      </c>
      <c r="B51">
        <v>0.15</v>
      </c>
      <c r="C51">
        <v>10</v>
      </c>
      <c r="D51" s="1">
        <v>2</v>
      </c>
      <c r="E51" s="1" t="str">
        <f t="shared" si="1"/>
        <v>Tsoil 0.15m 10/2</v>
      </c>
      <c r="F51" s="1" t="str">
        <f t="shared" si="4"/>
        <v>Box10_Temp2</v>
      </c>
      <c r="G51" s="1" t="s">
        <v>15</v>
      </c>
      <c r="H51" s="1" t="str">
        <f t="shared" si="0"/>
        <v>Box10_Temp2 [degC]</v>
      </c>
      <c r="I51" s="58" t="s">
        <v>5524</v>
      </c>
      <c r="J51" s="1" t="s">
        <v>5171</v>
      </c>
      <c r="K51" s="46" t="s">
        <v>4421</v>
      </c>
      <c r="L51" s="46"/>
      <c r="M51" t="s">
        <v>4422</v>
      </c>
      <c r="N51" s="1" t="s">
        <v>4543</v>
      </c>
      <c r="O51" s="1"/>
      <c r="P51" s="1" t="s">
        <v>5276</v>
      </c>
      <c r="Q51" s="1" t="s">
        <v>5172</v>
      </c>
      <c r="R51" s="1">
        <v>-25</v>
      </c>
      <c r="S51" s="1">
        <v>50</v>
      </c>
      <c r="T51" s="1">
        <v>10</v>
      </c>
      <c r="U51">
        <v>0.15</v>
      </c>
      <c r="V51" s="19">
        <v>41849.522523148145</v>
      </c>
      <c r="W51" s="1"/>
      <c r="X51" s="1"/>
      <c r="Y51">
        <v>644442.37100000004</v>
      </c>
      <c r="Z51">
        <v>5766477.2759999996</v>
      </c>
      <c r="AA51">
        <v>80.341999999999999</v>
      </c>
      <c r="AB51" s="1" t="s">
        <v>3316</v>
      </c>
      <c r="AC51" s="21" t="s">
        <v>3262</v>
      </c>
      <c r="AD51" s="21" t="s">
        <v>3263</v>
      </c>
      <c r="AE51" s="21" t="s">
        <v>3258</v>
      </c>
      <c r="AF51" s="64" t="s">
        <v>5614</v>
      </c>
      <c r="AG51" s="64"/>
      <c r="AH51" s="21"/>
      <c r="AI51" s="1"/>
      <c r="AK51" s="21" t="s">
        <v>3259</v>
      </c>
      <c r="AL51" s="18" t="s">
        <v>3260</v>
      </c>
      <c r="AM51" s="21" t="s">
        <v>3264</v>
      </c>
      <c r="AN51" s="1"/>
      <c r="AO51" s="1"/>
      <c r="AP51" s="21" t="s">
        <v>3261</v>
      </c>
      <c r="AQ51" s="21" t="s">
        <v>3270</v>
      </c>
      <c r="AR51" s="21" t="s">
        <v>3264</v>
      </c>
    </row>
    <row r="52" spans="1:44" ht="43.2" x14ac:dyDescent="0.3">
      <c r="A52" s="1" t="str">
        <f t="shared" si="3"/>
        <v>soil temperature 0.2m 10/3</v>
      </c>
      <c r="B52">
        <v>0.2</v>
      </c>
      <c r="C52">
        <v>10</v>
      </c>
      <c r="D52" s="1">
        <v>3</v>
      </c>
      <c r="E52" s="1" t="str">
        <f t="shared" si="1"/>
        <v>Tsoil 0.2m 10/3</v>
      </c>
      <c r="F52" s="1" t="str">
        <f t="shared" si="4"/>
        <v>Box10_Temp3</v>
      </c>
      <c r="G52" s="1" t="s">
        <v>15</v>
      </c>
      <c r="H52" s="1" t="str">
        <f t="shared" si="0"/>
        <v>Box10_Temp3 [degC]</v>
      </c>
      <c r="I52" s="58" t="s">
        <v>5525</v>
      </c>
      <c r="J52" s="1" t="s">
        <v>5171</v>
      </c>
      <c r="K52" s="46" t="s">
        <v>4421</v>
      </c>
      <c r="L52" s="46"/>
      <c r="M52" t="s">
        <v>4422</v>
      </c>
      <c r="N52" s="1" t="s">
        <v>4543</v>
      </c>
      <c r="O52" s="1"/>
      <c r="P52" s="1" t="s">
        <v>5277</v>
      </c>
      <c r="Q52" s="1" t="s">
        <v>5172</v>
      </c>
      <c r="R52" s="1">
        <v>-25</v>
      </c>
      <c r="S52" s="1">
        <v>50</v>
      </c>
      <c r="T52" s="1">
        <v>10</v>
      </c>
      <c r="U52">
        <v>0.2</v>
      </c>
      <c r="V52" s="19">
        <v>41849.522523148145</v>
      </c>
      <c r="W52" s="1"/>
      <c r="X52" s="1"/>
      <c r="Y52">
        <v>644442.37100000004</v>
      </c>
      <c r="Z52">
        <v>5766477.2759999996</v>
      </c>
      <c r="AA52">
        <v>80.341999999999999</v>
      </c>
      <c r="AB52" s="1" t="s">
        <v>3316</v>
      </c>
      <c r="AC52" s="21" t="s">
        <v>3262</v>
      </c>
      <c r="AD52" s="21" t="s">
        <v>3263</v>
      </c>
      <c r="AE52" s="21" t="s">
        <v>3258</v>
      </c>
      <c r="AF52" s="64" t="s">
        <v>5614</v>
      </c>
      <c r="AG52" s="64"/>
      <c r="AH52" s="21"/>
      <c r="AI52" s="1"/>
      <c r="AK52" s="21" t="s">
        <v>3259</v>
      </c>
      <c r="AL52" s="18" t="s">
        <v>3260</v>
      </c>
      <c r="AM52" s="21" t="s">
        <v>3264</v>
      </c>
      <c r="AN52" s="1"/>
      <c r="AO52" s="1"/>
      <c r="AP52" s="21" t="s">
        <v>3261</v>
      </c>
      <c r="AQ52" s="21" t="s">
        <v>3270</v>
      </c>
      <c r="AR52" s="21" t="s">
        <v>3264</v>
      </c>
    </row>
    <row r="53" spans="1:44" ht="43.2" x14ac:dyDescent="0.3">
      <c r="A53" s="1" t="str">
        <f t="shared" si="3"/>
        <v>soil temperature 0.3m 10/4</v>
      </c>
      <c r="B53">
        <v>0.3</v>
      </c>
      <c r="C53">
        <v>10</v>
      </c>
      <c r="D53" s="1">
        <v>4</v>
      </c>
      <c r="E53" s="1" t="str">
        <f t="shared" si="1"/>
        <v>Tsoil 0.3m 10/4</v>
      </c>
      <c r="F53" s="1" t="str">
        <f t="shared" si="4"/>
        <v>Box10_Temp4</v>
      </c>
      <c r="G53" s="1" t="s">
        <v>15</v>
      </c>
      <c r="H53" s="1" t="str">
        <f t="shared" si="0"/>
        <v>Box10_Temp4 [degC]</v>
      </c>
      <c r="I53" s="58" t="s">
        <v>5526</v>
      </c>
      <c r="J53" s="1" t="s">
        <v>5171</v>
      </c>
      <c r="K53" s="46" t="s">
        <v>4421</v>
      </c>
      <c r="L53" s="46"/>
      <c r="M53" t="s">
        <v>4422</v>
      </c>
      <c r="N53" s="1" t="s">
        <v>4543</v>
      </c>
      <c r="O53" s="1"/>
      <c r="P53" s="1" t="s">
        <v>5278</v>
      </c>
      <c r="Q53" s="1" t="s">
        <v>5172</v>
      </c>
      <c r="R53" s="1">
        <v>-25</v>
      </c>
      <c r="S53" s="1">
        <v>50</v>
      </c>
      <c r="T53" s="1">
        <v>10</v>
      </c>
      <c r="U53">
        <v>0.3</v>
      </c>
      <c r="V53" s="19">
        <v>41849.522523148145</v>
      </c>
      <c r="W53" s="1"/>
      <c r="X53" s="1"/>
      <c r="Y53">
        <v>644442.37100000004</v>
      </c>
      <c r="Z53">
        <v>5766477.2759999996</v>
      </c>
      <c r="AA53">
        <v>80.341999999999999</v>
      </c>
      <c r="AB53" s="1" t="s">
        <v>3316</v>
      </c>
      <c r="AC53" s="21" t="s">
        <v>3262</v>
      </c>
      <c r="AD53" s="21" t="s">
        <v>3263</v>
      </c>
      <c r="AE53" s="21" t="s">
        <v>3258</v>
      </c>
      <c r="AF53" s="64" t="s">
        <v>5614</v>
      </c>
      <c r="AG53" s="64"/>
      <c r="AH53" s="21"/>
      <c r="AI53" s="1"/>
      <c r="AK53" s="21" t="s">
        <v>3259</v>
      </c>
      <c r="AL53" s="18" t="s">
        <v>3260</v>
      </c>
      <c r="AM53" s="21" t="s">
        <v>3264</v>
      </c>
      <c r="AN53" s="1"/>
      <c r="AO53" s="1"/>
      <c r="AP53" s="21" t="s">
        <v>3261</v>
      </c>
      <c r="AQ53" s="21" t="s">
        <v>3270</v>
      </c>
      <c r="AR53" s="21" t="s">
        <v>3264</v>
      </c>
    </row>
    <row r="54" spans="1:44" ht="43.2" x14ac:dyDescent="0.3">
      <c r="A54" s="1" t="str">
        <f t="shared" si="3"/>
        <v>soil temperature 0.4m 10/5</v>
      </c>
      <c r="B54">
        <v>0.4</v>
      </c>
      <c r="C54">
        <v>10</v>
      </c>
      <c r="D54" s="1">
        <v>5</v>
      </c>
      <c r="E54" s="1" t="str">
        <f t="shared" si="1"/>
        <v>Tsoil 0.4m 10/5</v>
      </c>
      <c r="F54" s="1" t="str">
        <f t="shared" si="4"/>
        <v>Box10_Temp5</v>
      </c>
      <c r="G54" s="1" t="s">
        <v>15</v>
      </c>
      <c r="H54" s="1" t="str">
        <f t="shared" si="0"/>
        <v>Box10_Temp5 [degC]</v>
      </c>
      <c r="I54" s="58" t="s">
        <v>5527</v>
      </c>
      <c r="J54" s="1" t="s">
        <v>5171</v>
      </c>
      <c r="K54" s="46" t="s">
        <v>4421</v>
      </c>
      <c r="L54" s="46"/>
      <c r="M54" t="s">
        <v>4422</v>
      </c>
      <c r="N54" s="1" t="s">
        <v>4543</v>
      </c>
      <c r="O54" s="1"/>
      <c r="P54" s="1" t="s">
        <v>5279</v>
      </c>
      <c r="Q54" s="1" t="s">
        <v>5172</v>
      </c>
      <c r="R54" s="1">
        <v>-25</v>
      </c>
      <c r="S54" s="1">
        <v>50</v>
      </c>
      <c r="T54" s="1">
        <v>10</v>
      </c>
      <c r="U54">
        <v>0.4</v>
      </c>
      <c r="V54" s="19">
        <v>41849.522523148145</v>
      </c>
      <c r="W54" s="1"/>
      <c r="X54" s="1"/>
      <c r="Y54">
        <v>644442.37100000004</v>
      </c>
      <c r="Z54">
        <v>5766477.2759999996</v>
      </c>
      <c r="AA54">
        <v>80.341999999999999</v>
      </c>
      <c r="AB54" s="1" t="s">
        <v>3316</v>
      </c>
      <c r="AC54" s="21" t="s">
        <v>3262</v>
      </c>
      <c r="AD54" s="21" t="s">
        <v>3263</v>
      </c>
      <c r="AE54" s="21" t="s">
        <v>3258</v>
      </c>
      <c r="AF54" s="64" t="s">
        <v>5614</v>
      </c>
      <c r="AG54" s="64"/>
      <c r="AH54" s="21"/>
      <c r="AI54" s="1"/>
      <c r="AK54" s="21" t="s">
        <v>3259</v>
      </c>
      <c r="AL54" s="18" t="s">
        <v>3260</v>
      </c>
      <c r="AM54" s="21" t="s">
        <v>3264</v>
      </c>
      <c r="AN54" s="1"/>
      <c r="AO54" s="1"/>
      <c r="AP54" s="21" t="s">
        <v>3261</v>
      </c>
      <c r="AQ54" s="21" t="s">
        <v>3270</v>
      </c>
      <c r="AR54" s="21" t="s">
        <v>3264</v>
      </c>
    </row>
    <row r="55" spans="1:44" ht="43.2" x14ac:dyDescent="0.3">
      <c r="A55" s="1" t="str">
        <f t="shared" si="3"/>
        <v>soil temperature 0.5m 10/6</v>
      </c>
      <c r="B55" s="30">
        <v>0.5</v>
      </c>
      <c r="C55" s="30">
        <v>10</v>
      </c>
      <c r="D55" s="1">
        <v>6</v>
      </c>
      <c r="E55" s="1" t="str">
        <f t="shared" si="1"/>
        <v>Tsoil 0.5m 10/6</v>
      </c>
      <c r="F55" s="1" t="str">
        <f t="shared" si="4"/>
        <v>Box10_Temp6</v>
      </c>
      <c r="G55" s="1" t="s">
        <v>15</v>
      </c>
      <c r="H55" s="1" t="str">
        <f t="shared" si="0"/>
        <v>Box10_Temp6 [degC]</v>
      </c>
      <c r="I55" s="58" t="s">
        <v>5528</v>
      </c>
      <c r="J55" s="1" t="s">
        <v>5171</v>
      </c>
      <c r="K55" s="46" t="s">
        <v>4421</v>
      </c>
      <c r="L55" s="46"/>
      <c r="M55" t="s">
        <v>4422</v>
      </c>
      <c r="N55" s="1" t="s">
        <v>4543</v>
      </c>
      <c r="O55" s="1"/>
      <c r="P55" s="1" t="s">
        <v>5280</v>
      </c>
      <c r="Q55" s="1" t="s">
        <v>5172</v>
      </c>
      <c r="R55" s="1">
        <v>-10</v>
      </c>
      <c r="S55" s="1">
        <v>30</v>
      </c>
      <c r="T55" s="1">
        <v>10</v>
      </c>
      <c r="U55" s="30">
        <v>0.5</v>
      </c>
      <c r="V55" s="19">
        <v>41849.522523148145</v>
      </c>
      <c r="W55" s="1"/>
      <c r="X55" s="1"/>
      <c r="Y55">
        <v>644442.37100000004</v>
      </c>
      <c r="Z55">
        <v>5766477.2759999996</v>
      </c>
      <c r="AA55">
        <v>80.341999999999999</v>
      </c>
      <c r="AB55" s="1" t="s">
        <v>3316</v>
      </c>
      <c r="AC55" s="21" t="s">
        <v>3262</v>
      </c>
      <c r="AD55" s="21" t="s">
        <v>3263</v>
      </c>
      <c r="AE55" s="21" t="s">
        <v>3258</v>
      </c>
      <c r="AF55" s="64" t="s">
        <v>5614</v>
      </c>
      <c r="AG55" s="64"/>
      <c r="AH55" s="21"/>
      <c r="AI55" s="1"/>
      <c r="AK55" s="21" t="s">
        <v>3259</v>
      </c>
      <c r="AL55" s="18" t="s">
        <v>3260</v>
      </c>
      <c r="AM55" s="21" t="s">
        <v>3264</v>
      </c>
      <c r="AN55" s="1"/>
      <c r="AO55" s="1"/>
      <c r="AP55" s="21" t="s">
        <v>3261</v>
      </c>
      <c r="AQ55" s="21" t="s">
        <v>3270</v>
      </c>
      <c r="AR55" s="21" t="s">
        <v>3264</v>
      </c>
    </row>
    <row r="56" spans="1:44" ht="43.2" x14ac:dyDescent="0.3">
      <c r="A56" s="1" t="str">
        <f t="shared" si="3"/>
        <v>soil temperature 0.1m 11/1</v>
      </c>
      <c r="B56">
        <v>0.1</v>
      </c>
      <c r="C56" s="31">
        <v>11</v>
      </c>
      <c r="D56" s="1">
        <v>1</v>
      </c>
      <c r="E56" s="1" t="str">
        <f t="shared" si="1"/>
        <v>Tsoil 0.1m 11/1</v>
      </c>
      <c r="F56" s="1" t="str">
        <f t="shared" si="4"/>
        <v>Box11_Temp1</v>
      </c>
      <c r="G56" s="1" t="s">
        <v>15</v>
      </c>
      <c r="H56" s="1" t="str">
        <f t="shared" si="0"/>
        <v>Box11_Temp1 [degC]</v>
      </c>
      <c r="I56" s="58" t="s">
        <v>5529</v>
      </c>
      <c r="J56" s="1" t="s">
        <v>5185</v>
      </c>
      <c r="K56" s="46" t="s">
        <v>4421</v>
      </c>
      <c r="L56" s="46"/>
      <c r="M56" t="s">
        <v>4422</v>
      </c>
      <c r="N56" s="1" t="s">
        <v>4543</v>
      </c>
      <c r="O56" s="1"/>
      <c r="P56" s="1" t="s">
        <v>5281</v>
      </c>
      <c r="Q56" s="1" t="s">
        <v>5186</v>
      </c>
      <c r="R56" s="1">
        <v>-25</v>
      </c>
      <c r="S56" s="1">
        <v>50</v>
      </c>
      <c r="T56" s="1">
        <v>11</v>
      </c>
      <c r="U56">
        <v>0.1</v>
      </c>
      <c r="V56" s="19">
        <v>41849.51866898148</v>
      </c>
      <c r="W56" s="1"/>
      <c r="X56" s="1"/>
      <c r="Y56">
        <v>644428.40099999995</v>
      </c>
      <c r="Z56">
        <v>5766399.4179999996</v>
      </c>
      <c r="AA56">
        <v>80.025999999999996</v>
      </c>
      <c r="AB56" s="1" t="s">
        <v>3316</v>
      </c>
      <c r="AC56" s="21" t="s">
        <v>3262</v>
      </c>
      <c r="AD56" s="21" t="s">
        <v>3263</v>
      </c>
      <c r="AE56" s="21" t="s">
        <v>3258</v>
      </c>
      <c r="AF56" s="64" t="s">
        <v>5614</v>
      </c>
      <c r="AG56" s="64"/>
      <c r="AH56" s="21"/>
      <c r="AI56" s="1"/>
      <c r="AK56" s="21" t="s">
        <v>3259</v>
      </c>
      <c r="AL56" s="18" t="s">
        <v>3260</v>
      </c>
      <c r="AM56" s="21" t="s">
        <v>3264</v>
      </c>
      <c r="AN56" s="1"/>
      <c r="AO56" s="1"/>
      <c r="AP56" s="21" t="s">
        <v>3261</v>
      </c>
      <c r="AQ56" s="21" t="s">
        <v>3270</v>
      </c>
      <c r="AR56" s="21" t="s">
        <v>3264</v>
      </c>
    </row>
    <row r="57" spans="1:44" ht="43.2" x14ac:dyDescent="0.3">
      <c r="A57" s="1" t="str">
        <f t="shared" si="3"/>
        <v>soil temperature 0.15m 11/2</v>
      </c>
      <c r="B57">
        <v>0.15</v>
      </c>
      <c r="C57" s="31">
        <v>11</v>
      </c>
      <c r="D57" s="1">
        <v>2</v>
      </c>
      <c r="E57" s="1" t="str">
        <f t="shared" si="1"/>
        <v>Tsoil 0.15m 11/2</v>
      </c>
      <c r="F57" s="1" t="str">
        <f t="shared" si="4"/>
        <v>Box11_Temp2</v>
      </c>
      <c r="G57" s="1" t="s">
        <v>15</v>
      </c>
      <c r="H57" s="1" t="str">
        <f t="shared" si="0"/>
        <v>Box11_Temp2 [degC]</v>
      </c>
      <c r="I57" s="58" t="s">
        <v>5530</v>
      </c>
      <c r="J57" s="1" t="s">
        <v>5185</v>
      </c>
      <c r="K57" s="46" t="s">
        <v>4421</v>
      </c>
      <c r="L57" s="46"/>
      <c r="M57" t="s">
        <v>4422</v>
      </c>
      <c r="N57" s="1" t="s">
        <v>4543</v>
      </c>
      <c r="O57" s="1"/>
      <c r="P57" s="1" t="s">
        <v>5282</v>
      </c>
      <c r="Q57" s="1" t="s">
        <v>5186</v>
      </c>
      <c r="R57" s="1">
        <v>-25</v>
      </c>
      <c r="S57" s="1">
        <v>50</v>
      </c>
      <c r="T57" s="1">
        <v>11</v>
      </c>
      <c r="U57">
        <v>0.15</v>
      </c>
      <c r="V57" s="19">
        <v>41849.51866898148</v>
      </c>
      <c r="W57" s="1"/>
      <c r="X57" s="1"/>
      <c r="Y57">
        <v>644428.40099999995</v>
      </c>
      <c r="Z57">
        <v>5766399.4179999996</v>
      </c>
      <c r="AA57">
        <v>80.025999999999996</v>
      </c>
      <c r="AB57" s="1" t="s">
        <v>3316</v>
      </c>
      <c r="AC57" s="21" t="s">
        <v>3262</v>
      </c>
      <c r="AD57" s="21" t="s">
        <v>3263</v>
      </c>
      <c r="AE57" s="21" t="s">
        <v>3258</v>
      </c>
      <c r="AF57" s="64" t="s">
        <v>5614</v>
      </c>
      <c r="AG57" s="64"/>
      <c r="AH57" s="21"/>
      <c r="AI57" s="1"/>
      <c r="AK57" s="21" t="s">
        <v>3259</v>
      </c>
      <c r="AL57" s="18" t="s">
        <v>3260</v>
      </c>
      <c r="AM57" s="21" t="s">
        <v>3264</v>
      </c>
      <c r="AN57" s="1"/>
      <c r="AO57" s="1"/>
      <c r="AP57" s="21" t="s">
        <v>3261</v>
      </c>
      <c r="AQ57" s="21" t="s">
        <v>3270</v>
      </c>
      <c r="AR57" s="21" t="s">
        <v>3264</v>
      </c>
    </row>
    <row r="58" spans="1:44" ht="43.2" x14ac:dyDescent="0.3">
      <c r="A58" s="1" t="str">
        <f t="shared" si="3"/>
        <v>soil temperature 0.2m 11/3</v>
      </c>
      <c r="B58">
        <v>0.2</v>
      </c>
      <c r="C58" s="31">
        <v>11</v>
      </c>
      <c r="D58" s="1">
        <v>3</v>
      </c>
      <c r="E58" s="1" t="str">
        <f t="shared" si="1"/>
        <v>Tsoil 0.2m 11/3</v>
      </c>
      <c r="F58" s="1" t="str">
        <f t="shared" si="4"/>
        <v>Box11_Temp3</v>
      </c>
      <c r="G58" s="1" t="s">
        <v>15</v>
      </c>
      <c r="H58" s="1" t="str">
        <f t="shared" si="0"/>
        <v>Box11_Temp3 [degC]</v>
      </c>
      <c r="I58" s="58" t="s">
        <v>5531</v>
      </c>
      <c r="J58" s="1" t="s">
        <v>5185</v>
      </c>
      <c r="K58" s="46" t="s">
        <v>4421</v>
      </c>
      <c r="L58" s="46"/>
      <c r="M58" t="s">
        <v>4422</v>
      </c>
      <c r="N58" s="1" t="s">
        <v>4543</v>
      </c>
      <c r="O58" s="1"/>
      <c r="P58" s="1" t="s">
        <v>5283</v>
      </c>
      <c r="Q58" s="1" t="s">
        <v>5186</v>
      </c>
      <c r="R58" s="1">
        <v>-25</v>
      </c>
      <c r="S58" s="1">
        <v>50</v>
      </c>
      <c r="T58" s="1">
        <v>11</v>
      </c>
      <c r="U58">
        <v>0.2</v>
      </c>
      <c r="V58" s="19">
        <v>41849.51866898148</v>
      </c>
      <c r="W58" s="1"/>
      <c r="X58" s="1"/>
      <c r="Y58">
        <v>644428.40099999995</v>
      </c>
      <c r="Z58">
        <v>5766399.4179999996</v>
      </c>
      <c r="AA58">
        <v>80.025999999999996</v>
      </c>
      <c r="AB58" s="1" t="s">
        <v>3316</v>
      </c>
      <c r="AC58" s="21" t="s">
        <v>3262</v>
      </c>
      <c r="AD58" s="21" t="s">
        <v>3263</v>
      </c>
      <c r="AE58" s="21" t="s">
        <v>3258</v>
      </c>
      <c r="AF58" s="64" t="s">
        <v>5614</v>
      </c>
      <c r="AG58" s="64"/>
      <c r="AH58" s="21"/>
      <c r="AI58" s="1"/>
      <c r="AK58" s="21" t="s">
        <v>3259</v>
      </c>
      <c r="AL58" s="18" t="s">
        <v>3260</v>
      </c>
      <c r="AM58" s="21" t="s">
        <v>3264</v>
      </c>
      <c r="AN58" s="1"/>
      <c r="AO58" s="1"/>
      <c r="AP58" s="21" t="s">
        <v>3261</v>
      </c>
      <c r="AQ58" s="21" t="s">
        <v>3270</v>
      </c>
      <c r="AR58" s="21" t="s">
        <v>3264</v>
      </c>
    </row>
    <row r="59" spans="1:44" ht="43.2" x14ac:dyDescent="0.3">
      <c r="A59" s="1" t="str">
        <f t="shared" si="3"/>
        <v>soil temperature 0.3m 11/4</v>
      </c>
      <c r="B59">
        <v>0.3</v>
      </c>
      <c r="C59" s="31">
        <v>11</v>
      </c>
      <c r="D59" s="1">
        <v>4</v>
      </c>
      <c r="E59" s="1" t="str">
        <f t="shared" si="1"/>
        <v>Tsoil 0.3m 11/4</v>
      </c>
      <c r="F59" s="1" t="str">
        <f t="shared" si="4"/>
        <v>Box11_Temp4</v>
      </c>
      <c r="G59" s="1" t="s">
        <v>15</v>
      </c>
      <c r="H59" s="1" t="str">
        <f t="shared" si="0"/>
        <v>Box11_Temp4 [degC]</v>
      </c>
      <c r="I59" s="58" t="s">
        <v>5532</v>
      </c>
      <c r="J59" s="1" t="s">
        <v>5185</v>
      </c>
      <c r="K59" s="46" t="s">
        <v>4421</v>
      </c>
      <c r="L59" s="46"/>
      <c r="M59" t="s">
        <v>4422</v>
      </c>
      <c r="N59" s="1" t="s">
        <v>4543</v>
      </c>
      <c r="O59" s="1"/>
      <c r="P59" s="1" t="s">
        <v>5284</v>
      </c>
      <c r="Q59" s="1" t="s">
        <v>5186</v>
      </c>
      <c r="R59" s="1">
        <v>-25</v>
      </c>
      <c r="S59" s="1">
        <v>50</v>
      </c>
      <c r="T59" s="1">
        <v>11</v>
      </c>
      <c r="U59">
        <v>0.3</v>
      </c>
      <c r="V59" s="19">
        <v>41849.51866898148</v>
      </c>
      <c r="W59" s="1"/>
      <c r="X59" s="1"/>
      <c r="Y59">
        <v>644428.40099999995</v>
      </c>
      <c r="Z59">
        <v>5766399.4179999996</v>
      </c>
      <c r="AA59">
        <v>80.025999999999996</v>
      </c>
      <c r="AB59" s="1" t="s">
        <v>3316</v>
      </c>
      <c r="AC59" s="21" t="s">
        <v>3262</v>
      </c>
      <c r="AD59" s="21" t="s">
        <v>3263</v>
      </c>
      <c r="AE59" s="21" t="s">
        <v>3258</v>
      </c>
      <c r="AF59" s="64" t="s">
        <v>5614</v>
      </c>
      <c r="AG59" s="64"/>
      <c r="AH59" s="21"/>
      <c r="AI59" s="1"/>
      <c r="AK59" s="21" t="s">
        <v>3259</v>
      </c>
      <c r="AL59" s="18" t="s">
        <v>3260</v>
      </c>
      <c r="AM59" s="21" t="s">
        <v>3264</v>
      </c>
      <c r="AN59" s="1"/>
      <c r="AO59" s="1"/>
      <c r="AP59" s="21" t="s">
        <v>3261</v>
      </c>
      <c r="AQ59" s="21" t="s">
        <v>3270</v>
      </c>
      <c r="AR59" s="21" t="s">
        <v>3264</v>
      </c>
    </row>
    <row r="60" spans="1:44" ht="43.2" x14ac:dyDescent="0.3">
      <c r="A60" s="1" t="str">
        <f t="shared" si="3"/>
        <v>soil temperature 0.4m 11/5</v>
      </c>
      <c r="B60">
        <v>0.4</v>
      </c>
      <c r="C60" s="31">
        <v>11</v>
      </c>
      <c r="D60" s="1">
        <v>5</v>
      </c>
      <c r="E60" s="1" t="str">
        <f t="shared" si="1"/>
        <v>Tsoil 0.4m 11/5</v>
      </c>
      <c r="F60" s="1" t="str">
        <f t="shared" si="4"/>
        <v>Box11_Temp5</v>
      </c>
      <c r="G60" s="1" t="s">
        <v>15</v>
      </c>
      <c r="H60" s="1" t="str">
        <f t="shared" si="0"/>
        <v>Box11_Temp5 [degC]</v>
      </c>
      <c r="I60" s="58" t="s">
        <v>5533</v>
      </c>
      <c r="J60" s="1" t="s">
        <v>5185</v>
      </c>
      <c r="K60" s="46" t="s">
        <v>4421</v>
      </c>
      <c r="L60" s="46"/>
      <c r="M60" t="s">
        <v>4422</v>
      </c>
      <c r="N60" s="1" t="s">
        <v>4543</v>
      </c>
      <c r="O60" s="1"/>
      <c r="P60" s="1" t="s">
        <v>5285</v>
      </c>
      <c r="Q60" s="1" t="s">
        <v>5186</v>
      </c>
      <c r="R60" s="1">
        <v>-25</v>
      </c>
      <c r="S60" s="1">
        <v>50</v>
      </c>
      <c r="T60" s="1">
        <v>11</v>
      </c>
      <c r="U60">
        <v>0.4</v>
      </c>
      <c r="V60" s="19">
        <v>41849.51866898148</v>
      </c>
      <c r="W60" s="1"/>
      <c r="X60" s="1"/>
      <c r="Y60">
        <v>644428.40099999995</v>
      </c>
      <c r="Z60">
        <v>5766399.4179999996</v>
      </c>
      <c r="AA60">
        <v>80.025999999999996</v>
      </c>
      <c r="AB60" s="1" t="s">
        <v>3316</v>
      </c>
      <c r="AC60" s="21" t="s">
        <v>3262</v>
      </c>
      <c r="AD60" s="21" t="s">
        <v>3263</v>
      </c>
      <c r="AE60" s="21" t="s">
        <v>3258</v>
      </c>
      <c r="AF60" s="64" t="s">
        <v>5614</v>
      </c>
      <c r="AG60" s="64"/>
      <c r="AH60" s="21"/>
      <c r="AI60" s="1"/>
      <c r="AK60" s="21" t="s">
        <v>3259</v>
      </c>
      <c r="AL60" s="18" t="s">
        <v>3260</v>
      </c>
      <c r="AM60" s="21" t="s">
        <v>3264</v>
      </c>
      <c r="AN60" s="1"/>
      <c r="AO60" s="1"/>
      <c r="AP60" s="21" t="s">
        <v>3261</v>
      </c>
      <c r="AQ60" s="21" t="s">
        <v>3270</v>
      </c>
      <c r="AR60" s="21" t="s">
        <v>3264</v>
      </c>
    </row>
    <row r="61" spans="1:44" ht="43.2" x14ac:dyDescent="0.3">
      <c r="A61" s="1" t="str">
        <f t="shared" si="3"/>
        <v>soil temperature 0.5m 11/6</v>
      </c>
      <c r="B61" s="30">
        <v>0.5</v>
      </c>
      <c r="C61" s="32">
        <v>11</v>
      </c>
      <c r="D61" s="1">
        <v>6</v>
      </c>
      <c r="E61" s="1" t="str">
        <f t="shared" si="1"/>
        <v>Tsoil 0.5m 11/6</v>
      </c>
      <c r="F61" s="1" t="str">
        <f t="shared" si="4"/>
        <v>Box11_Temp6</v>
      </c>
      <c r="G61" s="1" t="s">
        <v>15</v>
      </c>
      <c r="H61" s="1" t="str">
        <f t="shared" si="0"/>
        <v>Box11_Temp6 [degC]</v>
      </c>
      <c r="I61" s="58" t="s">
        <v>5534</v>
      </c>
      <c r="J61" s="1" t="s">
        <v>5185</v>
      </c>
      <c r="K61" s="46" t="s">
        <v>4421</v>
      </c>
      <c r="L61" s="46"/>
      <c r="M61" t="s">
        <v>4422</v>
      </c>
      <c r="N61" s="1" t="s">
        <v>4543</v>
      </c>
      <c r="O61" s="1"/>
      <c r="P61" s="1" t="s">
        <v>5286</v>
      </c>
      <c r="Q61" s="1" t="s">
        <v>5186</v>
      </c>
      <c r="R61" s="1">
        <v>-10</v>
      </c>
      <c r="S61" s="1">
        <v>30</v>
      </c>
      <c r="T61" s="1">
        <v>11</v>
      </c>
      <c r="U61" s="30">
        <v>0.5</v>
      </c>
      <c r="V61" s="19">
        <v>41849.51866898148</v>
      </c>
      <c r="W61" s="1"/>
      <c r="X61" s="1"/>
      <c r="Y61">
        <v>644428.40099999995</v>
      </c>
      <c r="Z61">
        <v>5766399.4179999996</v>
      </c>
      <c r="AA61">
        <v>80.025999999999996</v>
      </c>
      <c r="AB61" s="1" t="s">
        <v>3316</v>
      </c>
      <c r="AC61" s="21" t="s">
        <v>3262</v>
      </c>
      <c r="AD61" s="21" t="s">
        <v>3263</v>
      </c>
      <c r="AE61" s="21" t="s">
        <v>3258</v>
      </c>
      <c r="AF61" s="64" t="s">
        <v>5614</v>
      </c>
      <c r="AG61" s="64"/>
      <c r="AH61" s="21"/>
      <c r="AI61" s="1"/>
      <c r="AK61" s="21" t="s">
        <v>3259</v>
      </c>
      <c r="AL61" s="18" t="s">
        <v>3260</v>
      </c>
      <c r="AM61" s="21" t="s">
        <v>3264</v>
      </c>
      <c r="AN61" s="1"/>
      <c r="AO61" s="1"/>
      <c r="AP61" s="21" t="s">
        <v>3261</v>
      </c>
      <c r="AQ61" s="21" t="s">
        <v>3270</v>
      </c>
      <c r="AR61" s="21" t="s">
        <v>3264</v>
      </c>
    </row>
    <row r="62" spans="1:44" ht="43.2" x14ac:dyDescent="0.3">
      <c r="A62" s="1" t="str">
        <f>CONCATENATE("soil temperature ",U62,"m ","12/",D62)</f>
        <v>soil temperature 0.1m 12/1</v>
      </c>
      <c r="B62">
        <v>0.1</v>
      </c>
      <c r="C62" s="33">
        <v>13</v>
      </c>
      <c r="D62" s="1">
        <v>1</v>
      </c>
      <c r="E62" s="1" t="str">
        <f>CONCATENATE("Tsoil ",$U62,"m ","12/",$D62)</f>
        <v>Tsoil 0.1m 12/1</v>
      </c>
      <c r="F62" s="1" t="str">
        <f t="shared" si="4"/>
        <v>Box13_Temp1</v>
      </c>
      <c r="G62" s="1" t="s">
        <v>15</v>
      </c>
      <c r="H62" s="1" t="str">
        <f t="shared" si="0"/>
        <v>Box13_Temp1 [degC]</v>
      </c>
      <c r="I62" s="58" t="s">
        <v>5535</v>
      </c>
      <c r="J62" s="1" t="s">
        <v>5187</v>
      </c>
      <c r="K62" s="46" t="s">
        <v>4421</v>
      </c>
      <c r="L62" s="46"/>
      <c r="M62" t="s">
        <v>4422</v>
      </c>
      <c r="N62" s="1" t="s">
        <v>4543</v>
      </c>
      <c r="O62" s="1"/>
      <c r="P62" s="1" t="s">
        <v>5287</v>
      </c>
      <c r="Q62" s="1" t="s">
        <v>5188</v>
      </c>
      <c r="R62" s="1">
        <v>-25</v>
      </c>
      <c r="S62" s="1">
        <v>50</v>
      </c>
      <c r="T62" s="1"/>
      <c r="U62">
        <v>0.1</v>
      </c>
      <c r="V62" s="19">
        <v>41849.313668981478</v>
      </c>
      <c r="W62" s="1"/>
      <c r="X62" t="s">
        <v>3078</v>
      </c>
      <c r="Y62">
        <v>644514.00300000003</v>
      </c>
      <c r="Z62">
        <v>5766444.8930000002</v>
      </c>
      <c r="AA62">
        <v>80.241</v>
      </c>
      <c r="AB62" s="1" t="s">
        <v>3316</v>
      </c>
      <c r="AC62" s="21" t="s">
        <v>3262</v>
      </c>
      <c r="AD62" s="21" t="s">
        <v>3263</v>
      </c>
      <c r="AE62" s="21" t="s">
        <v>3258</v>
      </c>
      <c r="AF62" s="64" t="s">
        <v>5614</v>
      </c>
      <c r="AG62" s="64"/>
      <c r="AH62" s="21"/>
      <c r="AI62" s="1"/>
      <c r="AK62" s="21" t="s">
        <v>3259</v>
      </c>
      <c r="AL62" s="18" t="s">
        <v>3260</v>
      </c>
      <c r="AM62" s="21" t="s">
        <v>3264</v>
      </c>
      <c r="AN62" s="1"/>
      <c r="AO62" s="1"/>
      <c r="AP62" s="21" t="s">
        <v>3261</v>
      </c>
      <c r="AQ62" s="21" t="s">
        <v>3270</v>
      </c>
      <c r="AR62" s="21" t="s">
        <v>3264</v>
      </c>
    </row>
    <row r="63" spans="1:44" ht="43.2" x14ac:dyDescent="0.3">
      <c r="A63" s="1" t="str">
        <f>CONCATENATE("soil temperature ",U63,"m ","12/",D63)</f>
        <v>soil temperature 0.2m 12/2</v>
      </c>
      <c r="B63">
        <v>0.2</v>
      </c>
      <c r="C63" s="33">
        <v>13</v>
      </c>
      <c r="D63" s="1">
        <v>2</v>
      </c>
      <c r="E63" s="1" t="str">
        <f>CONCATENATE("Tsoil ",$U63,"m ","12/",$D63)</f>
        <v>Tsoil 0.2m 12/2</v>
      </c>
      <c r="F63" s="1" t="str">
        <f t="shared" si="4"/>
        <v>Box13_Temp2</v>
      </c>
      <c r="G63" s="1" t="s">
        <v>15</v>
      </c>
      <c r="H63" s="1" t="str">
        <f t="shared" si="0"/>
        <v>Box13_Temp2 [degC]</v>
      </c>
      <c r="I63" s="58" t="s">
        <v>5536</v>
      </c>
      <c r="J63" s="1" t="s">
        <v>5187</v>
      </c>
      <c r="K63" s="46" t="s">
        <v>4421</v>
      </c>
      <c r="L63" s="46"/>
      <c r="M63" t="s">
        <v>4422</v>
      </c>
      <c r="N63" s="1" t="s">
        <v>4543</v>
      </c>
      <c r="O63" s="1"/>
      <c r="P63" s="1" t="s">
        <v>5288</v>
      </c>
      <c r="Q63" s="1" t="s">
        <v>5188</v>
      </c>
      <c r="R63" s="1">
        <v>-25</v>
      </c>
      <c r="S63" s="1">
        <v>50</v>
      </c>
      <c r="T63" s="1"/>
      <c r="U63">
        <v>0.2</v>
      </c>
      <c r="V63" s="19">
        <v>41849.313668981478</v>
      </c>
      <c r="W63" s="1"/>
      <c r="X63" s="1"/>
      <c r="Y63">
        <v>644514.00300000003</v>
      </c>
      <c r="Z63">
        <v>5766444.8930000002</v>
      </c>
      <c r="AA63">
        <v>80.241</v>
      </c>
      <c r="AB63" s="1" t="s">
        <v>3316</v>
      </c>
      <c r="AC63" s="21" t="s">
        <v>3262</v>
      </c>
      <c r="AD63" s="21" t="s">
        <v>3263</v>
      </c>
      <c r="AE63" s="21" t="s">
        <v>3258</v>
      </c>
      <c r="AF63" s="64" t="s">
        <v>5614</v>
      </c>
      <c r="AG63" s="64"/>
      <c r="AH63" s="21"/>
      <c r="AI63" s="1"/>
      <c r="AK63" s="21" t="s">
        <v>3259</v>
      </c>
      <c r="AL63" s="18" t="s">
        <v>3260</v>
      </c>
      <c r="AM63" s="21" t="s">
        <v>3264</v>
      </c>
      <c r="AN63" s="1"/>
      <c r="AO63" s="1"/>
      <c r="AP63" s="21" t="s">
        <v>3261</v>
      </c>
      <c r="AQ63" s="21" t="s">
        <v>3270</v>
      </c>
      <c r="AR63" s="21" t="s">
        <v>3264</v>
      </c>
    </row>
    <row r="64" spans="1:44" ht="43.2" x14ac:dyDescent="0.3">
      <c r="A64" s="1" t="str">
        <f>CONCATENATE("soil temperature ",U64,"m ","12/",D64)</f>
        <v>soil temperature 0.4m 12/3</v>
      </c>
      <c r="B64">
        <v>0.4</v>
      </c>
      <c r="C64" s="33">
        <v>13</v>
      </c>
      <c r="D64" s="1">
        <v>3</v>
      </c>
      <c r="E64" s="1" t="str">
        <f>CONCATENATE("Tsoil ",$U64,"m ","12/",$D64)</f>
        <v>Tsoil 0.4m 12/3</v>
      </c>
      <c r="F64" s="1" t="str">
        <f t="shared" si="4"/>
        <v>Box13_Temp3</v>
      </c>
      <c r="G64" s="1" t="s">
        <v>15</v>
      </c>
      <c r="H64" s="1" t="str">
        <f t="shared" si="0"/>
        <v>Box13_Temp3 [degC]</v>
      </c>
      <c r="I64" s="58" t="s">
        <v>5537</v>
      </c>
      <c r="J64" s="1" t="s">
        <v>5187</v>
      </c>
      <c r="K64" s="46" t="s">
        <v>4421</v>
      </c>
      <c r="L64" s="46"/>
      <c r="M64" t="s">
        <v>4422</v>
      </c>
      <c r="N64" s="1" t="s">
        <v>4543</v>
      </c>
      <c r="O64" s="1"/>
      <c r="P64" s="1" t="s">
        <v>5289</v>
      </c>
      <c r="Q64" s="1" t="s">
        <v>5188</v>
      </c>
      <c r="R64" s="1">
        <v>-25</v>
      </c>
      <c r="S64" s="1">
        <v>50</v>
      </c>
      <c r="T64" s="1"/>
      <c r="U64">
        <v>0.4</v>
      </c>
      <c r="V64" s="19">
        <v>41849.313668981478</v>
      </c>
      <c r="W64" s="1"/>
      <c r="X64" s="1"/>
      <c r="Y64">
        <v>644514.00300000003</v>
      </c>
      <c r="Z64">
        <v>5766444.8930000002</v>
      </c>
      <c r="AA64">
        <v>80.241</v>
      </c>
      <c r="AB64" s="1" t="s">
        <v>3316</v>
      </c>
      <c r="AC64" s="21" t="s">
        <v>3262</v>
      </c>
      <c r="AD64" s="21" t="s">
        <v>3263</v>
      </c>
      <c r="AE64" s="21" t="s">
        <v>3258</v>
      </c>
      <c r="AF64" s="64" t="s">
        <v>5614</v>
      </c>
      <c r="AG64" s="64"/>
      <c r="AH64" s="21"/>
      <c r="AI64" s="1"/>
      <c r="AK64" s="21" t="s">
        <v>3259</v>
      </c>
      <c r="AL64" s="18" t="s">
        <v>3260</v>
      </c>
      <c r="AM64" s="21" t="s">
        <v>3264</v>
      </c>
      <c r="AN64" s="1"/>
      <c r="AO64" s="1"/>
      <c r="AP64" s="21" t="s">
        <v>3261</v>
      </c>
      <c r="AQ64" s="21" t="s">
        <v>3270</v>
      </c>
      <c r="AR64" s="21" t="s">
        <v>3264</v>
      </c>
    </row>
    <row r="65" spans="1:44" ht="43.2" x14ac:dyDescent="0.3">
      <c r="A65" s="1" t="str">
        <f t="shared" ref="A65:A76" si="5">CONCATENATE("soil temperature ",U65,"m ",C65,"/",D65)</f>
        <v>soil temperature 0.1m 13/4</v>
      </c>
      <c r="B65">
        <v>0.1</v>
      </c>
      <c r="C65" s="33">
        <v>13</v>
      </c>
      <c r="D65" s="1">
        <v>4</v>
      </c>
      <c r="E65" s="1" t="str">
        <f t="shared" ref="E65:E76" si="6">CONCATENATE("Tsoil ",$U65,"m ",$C65,"/",$D65)</f>
        <v>Tsoil 0.1m 13/4</v>
      </c>
      <c r="F65" s="1" t="str">
        <f t="shared" si="4"/>
        <v>Box13_Temp4</v>
      </c>
      <c r="G65" s="1" t="s">
        <v>15</v>
      </c>
      <c r="H65" s="1" t="str">
        <f t="shared" si="0"/>
        <v>Box13_Temp4 [degC]</v>
      </c>
      <c r="I65" s="58" t="s">
        <v>5538</v>
      </c>
      <c r="J65" s="1" t="s">
        <v>5187</v>
      </c>
      <c r="K65" s="46" t="s">
        <v>4421</v>
      </c>
      <c r="L65" s="46"/>
      <c r="M65" t="s">
        <v>4422</v>
      </c>
      <c r="N65" s="1" t="s">
        <v>4543</v>
      </c>
      <c r="O65" s="1"/>
      <c r="P65" s="1" t="s">
        <v>5290</v>
      </c>
      <c r="Q65" s="1" t="s">
        <v>5189</v>
      </c>
      <c r="R65" s="1">
        <v>-25</v>
      </c>
      <c r="S65" s="1">
        <v>50</v>
      </c>
      <c r="T65" s="1">
        <v>13</v>
      </c>
      <c r="U65">
        <v>0.1</v>
      </c>
      <c r="V65" s="19">
        <v>41849.313668981478</v>
      </c>
      <c r="W65" s="1"/>
      <c r="X65" s="1"/>
      <c r="Y65">
        <v>644509.652</v>
      </c>
      <c r="Z65">
        <v>5766436.0080000004</v>
      </c>
      <c r="AA65">
        <v>80.149000000000001</v>
      </c>
      <c r="AB65" s="1" t="s">
        <v>3316</v>
      </c>
      <c r="AC65" s="21" t="s">
        <v>3262</v>
      </c>
      <c r="AD65" s="21" t="s">
        <v>3263</v>
      </c>
      <c r="AE65" s="21" t="s">
        <v>3258</v>
      </c>
      <c r="AF65" s="64" t="s">
        <v>5614</v>
      </c>
      <c r="AG65" s="64"/>
      <c r="AH65" s="21"/>
      <c r="AI65" s="1"/>
      <c r="AK65" s="21" t="s">
        <v>3259</v>
      </c>
      <c r="AL65" s="18" t="s">
        <v>3260</v>
      </c>
      <c r="AM65" s="21" t="s">
        <v>3264</v>
      </c>
      <c r="AN65" s="1"/>
      <c r="AO65" s="1"/>
      <c r="AP65" s="21" t="s">
        <v>3261</v>
      </c>
      <c r="AQ65" s="21" t="s">
        <v>3270</v>
      </c>
      <c r="AR65" s="21" t="s">
        <v>3264</v>
      </c>
    </row>
    <row r="66" spans="1:44" ht="43.2" x14ac:dyDescent="0.3">
      <c r="A66" s="1" t="str">
        <f t="shared" si="5"/>
        <v>soil temperature 0.2m 13/5</v>
      </c>
      <c r="B66">
        <v>0.2</v>
      </c>
      <c r="C66" s="33">
        <v>13</v>
      </c>
      <c r="D66" s="1">
        <v>5</v>
      </c>
      <c r="E66" s="1" t="str">
        <f t="shared" si="6"/>
        <v>Tsoil 0.2m 13/5</v>
      </c>
      <c r="F66" s="1" t="str">
        <f t="shared" si="4"/>
        <v>Box13_Temp5</v>
      </c>
      <c r="G66" s="1" t="s">
        <v>15</v>
      </c>
      <c r="H66" s="1" t="str">
        <f t="shared" ref="H66:H121" si="7">CONCATENATE(F66," [",G66,"]")</f>
        <v>Box13_Temp5 [degC]</v>
      </c>
      <c r="I66" s="58" t="s">
        <v>5539</v>
      </c>
      <c r="J66" s="1" t="s">
        <v>5187</v>
      </c>
      <c r="K66" s="46" t="s">
        <v>4421</v>
      </c>
      <c r="L66" s="46"/>
      <c r="M66" t="s">
        <v>4422</v>
      </c>
      <c r="N66" s="1" t="s">
        <v>4543</v>
      </c>
      <c r="O66" s="1"/>
      <c r="P66" s="1" t="s">
        <v>5291</v>
      </c>
      <c r="Q66" s="1" t="s">
        <v>5189</v>
      </c>
      <c r="R66" s="1">
        <v>-25</v>
      </c>
      <c r="S66" s="1">
        <v>50</v>
      </c>
      <c r="T66" s="1">
        <v>13</v>
      </c>
      <c r="U66">
        <v>0.2</v>
      </c>
      <c r="V66" s="19">
        <v>41849.313668981478</v>
      </c>
      <c r="W66" s="1"/>
      <c r="X66" s="1"/>
      <c r="Y66">
        <v>644509.652</v>
      </c>
      <c r="Z66">
        <v>5766436.0080000004</v>
      </c>
      <c r="AA66">
        <v>80.149000000000001</v>
      </c>
      <c r="AB66" s="1" t="s">
        <v>3316</v>
      </c>
      <c r="AC66" s="21" t="s">
        <v>3262</v>
      </c>
      <c r="AD66" s="21" t="s">
        <v>3263</v>
      </c>
      <c r="AE66" s="21" t="s">
        <v>3258</v>
      </c>
      <c r="AF66" s="64" t="s">
        <v>5614</v>
      </c>
      <c r="AG66" s="64"/>
      <c r="AH66" s="21"/>
      <c r="AI66" s="1"/>
      <c r="AK66" s="21" t="s">
        <v>3259</v>
      </c>
      <c r="AL66" s="18" t="s">
        <v>3260</v>
      </c>
      <c r="AM66" s="21" t="s">
        <v>3264</v>
      </c>
      <c r="AN66" s="1"/>
      <c r="AO66" s="1"/>
      <c r="AP66" s="21" t="s">
        <v>3261</v>
      </c>
      <c r="AQ66" s="21" t="s">
        <v>3270</v>
      </c>
      <c r="AR66" s="21" t="s">
        <v>3264</v>
      </c>
    </row>
    <row r="67" spans="1:44" ht="43.2" x14ac:dyDescent="0.3">
      <c r="A67" s="1" t="str">
        <f t="shared" si="5"/>
        <v>soil temperature 0.4m 13/6</v>
      </c>
      <c r="B67" s="30">
        <v>0.4</v>
      </c>
      <c r="C67" s="33">
        <v>13</v>
      </c>
      <c r="D67" s="1">
        <v>6</v>
      </c>
      <c r="E67" s="1" t="str">
        <f t="shared" si="6"/>
        <v>Tsoil 0.4m 13/6</v>
      </c>
      <c r="F67" s="1" t="str">
        <f t="shared" si="4"/>
        <v>Box13_Temp6</v>
      </c>
      <c r="G67" s="1" t="s">
        <v>15</v>
      </c>
      <c r="H67" s="1" t="str">
        <f t="shared" si="7"/>
        <v>Box13_Temp6 [degC]</v>
      </c>
      <c r="I67" s="58" t="s">
        <v>5540</v>
      </c>
      <c r="J67" s="1" t="s">
        <v>5187</v>
      </c>
      <c r="K67" s="46" t="s">
        <v>4421</v>
      </c>
      <c r="L67" s="46"/>
      <c r="M67" t="s">
        <v>4422</v>
      </c>
      <c r="N67" s="1" t="s">
        <v>4543</v>
      </c>
      <c r="O67" s="1"/>
      <c r="P67" s="1" t="s">
        <v>5292</v>
      </c>
      <c r="Q67" s="1" t="s">
        <v>5189</v>
      </c>
      <c r="R67" s="1">
        <v>-25</v>
      </c>
      <c r="S67" s="1">
        <v>50</v>
      </c>
      <c r="T67" s="1">
        <v>13</v>
      </c>
      <c r="U67" s="30">
        <v>0.4</v>
      </c>
      <c r="V67" s="19">
        <v>41849.313668981478</v>
      </c>
      <c r="W67" s="1"/>
      <c r="X67" s="1"/>
      <c r="Y67">
        <v>644509.652</v>
      </c>
      <c r="Z67">
        <v>5766436.0080000004</v>
      </c>
      <c r="AA67">
        <v>80.149000000000001</v>
      </c>
      <c r="AB67" s="1" t="s">
        <v>3316</v>
      </c>
      <c r="AC67" s="21" t="s">
        <v>3262</v>
      </c>
      <c r="AD67" s="21" t="s">
        <v>3263</v>
      </c>
      <c r="AE67" s="21" t="s">
        <v>3258</v>
      </c>
      <c r="AF67" s="64" t="s">
        <v>5614</v>
      </c>
      <c r="AG67" s="64"/>
      <c r="AH67" s="21"/>
      <c r="AI67" s="1"/>
      <c r="AK67" s="21" t="s">
        <v>3259</v>
      </c>
      <c r="AL67" s="18" t="s">
        <v>3260</v>
      </c>
      <c r="AM67" s="21" t="s">
        <v>3264</v>
      </c>
      <c r="AN67" s="1"/>
      <c r="AO67" s="1"/>
      <c r="AP67" s="21" t="s">
        <v>3261</v>
      </c>
      <c r="AQ67" s="21" t="s">
        <v>3270</v>
      </c>
      <c r="AR67" s="21" t="s">
        <v>3264</v>
      </c>
    </row>
    <row r="68" spans="1:44" ht="43.2" x14ac:dyDescent="0.3">
      <c r="A68" s="1" t="str">
        <f t="shared" si="5"/>
        <v>soil temperature 0.1m 14/1</v>
      </c>
      <c r="B68" s="33">
        <v>0.1</v>
      </c>
      <c r="C68" s="33">
        <v>14</v>
      </c>
      <c r="D68" s="1">
        <v>1</v>
      </c>
      <c r="E68" s="1" t="str">
        <f t="shared" si="6"/>
        <v>Tsoil 0.1m 14/1</v>
      </c>
      <c r="F68" s="1" t="str">
        <f t="shared" si="4"/>
        <v>Box14_Temp1</v>
      </c>
      <c r="G68" s="1" t="s">
        <v>15</v>
      </c>
      <c r="H68" s="1" t="str">
        <f t="shared" si="7"/>
        <v>Box14_Temp1 [degC]</v>
      </c>
      <c r="I68" s="58" t="s">
        <v>5541</v>
      </c>
      <c r="J68" s="1" t="s">
        <v>5193</v>
      </c>
      <c r="K68" s="46" t="s">
        <v>4421</v>
      </c>
      <c r="L68" s="46"/>
      <c r="M68" t="s">
        <v>4422</v>
      </c>
      <c r="N68" s="1" t="s">
        <v>4543</v>
      </c>
      <c r="O68" s="1"/>
      <c r="P68" s="1" t="s">
        <v>5293</v>
      </c>
      <c r="Q68" s="1" t="s">
        <v>5194</v>
      </c>
      <c r="R68" s="1">
        <v>-25</v>
      </c>
      <c r="S68" s="1">
        <v>50</v>
      </c>
      <c r="T68" s="1">
        <v>14</v>
      </c>
      <c r="U68" s="33">
        <v>0.1</v>
      </c>
      <c r="V68" s="19">
        <v>42055.552766203706</v>
      </c>
      <c r="W68" s="1"/>
      <c r="X68" s="1"/>
      <c r="Y68">
        <v>644255.90800000005</v>
      </c>
      <c r="Z68">
        <v>5766475.0190000003</v>
      </c>
      <c r="AA68">
        <v>80.088999999999999</v>
      </c>
      <c r="AB68" s="1" t="s">
        <v>3316</v>
      </c>
      <c r="AC68" s="21" t="s">
        <v>3262</v>
      </c>
      <c r="AD68" s="21" t="s">
        <v>3263</v>
      </c>
      <c r="AE68" s="21" t="s">
        <v>3258</v>
      </c>
      <c r="AF68" s="64" t="s">
        <v>5614</v>
      </c>
      <c r="AG68" s="64"/>
      <c r="AH68" s="21"/>
      <c r="AI68" s="1"/>
      <c r="AK68" s="21" t="s">
        <v>3259</v>
      </c>
      <c r="AL68" s="18" t="s">
        <v>3260</v>
      </c>
      <c r="AM68" s="21" t="s">
        <v>3264</v>
      </c>
      <c r="AN68" s="1"/>
      <c r="AO68" s="1"/>
      <c r="AP68" s="21" t="s">
        <v>3261</v>
      </c>
      <c r="AQ68" s="21" t="s">
        <v>3270</v>
      </c>
      <c r="AR68" s="21" t="s">
        <v>3264</v>
      </c>
    </row>
    <row r="69" spans="1:44" ht="43.2" x14ac:dyDescent="0.3">
      <c r="A69" s="1" t="str">
        <f t="shared" si="5"/>
        <v>soil temperature 0.15m 14/2</v>
      </c>
      <c r="B69" s="33">
        <v>0.15</v>
      </c>
      <c r="C69" s="33">
        <v>14</v>
      </c>
      <c r="D69" s="1">
        <v>2</v>
      </c>
      <c r="E69" s="1" t="str">
        <f t="shared" si="6"/>
        <v>Tsoil 0.15m 14/2</v>
      </c>
      <c r="F69" s="1" t="str">
        <f t="shared" si="4"/>
        <v>Box14_Temp2</v>
      </c>
      <c r="G69" s="1" t="s">
        <v>15</v>
      </c>
      <c r="H69" s="1" t="str">
        <f t="shared" si="7"/>
        <v>Box14_Temp2 [degC]</v>
      </c>
      <c r="I69" s="58" t="s">
        <v>5542</v>
      </c>
      <c r="J69" s="1" t="s">
        <v>5193</v>
      </c>
      <c r="K69" s="46" t="s">
        <v>4421</v>
      </c>
      <c r="L69" s="46"/>
      <c r="M69" t="s">
        <v>4422</v>
      </c>
      <c r="N69" s="1" t="s">
        <v>4543</v>
      </c>
      <c r="O69" s="1"/>
      <c r="P69" s="1" t="s">
        <v>5294</v>
      </c>
      <c r="Q69" s="1" t="s">
        <v>5194</v>
      </c>
      <c r="R69" s="1">
        <v>-25</v>
      </c>
      <c r="S69" s="1">
        <v>50</v>
      </c>
      <c r="T69" s="1">
        <v>14</v>
      </c>
      <c r="U69" s="33">
        <v>0.15</v>
      </c>
      <c r="V69" s="19">
        <v>42055.552766203706</v>
      </c>
      <c r="W69" s="1"/>
      <c r="X69" s="1"/>
      <c r="Y69">
        <v>644255.90800000005</v>
      </c>
      <c r="Z69">
        <v>5766475.0190000003</v>
      </c>
      <c r="AA69">
        <v>80.088999999999999</v>
      </c>
      <c r="AB69" s="1" t="s">
        <v>3316</v>
      </c>
      <c r="AC69" s="21" t="s">
        <v>3262</v>
      </c>
      <c r="AD69" s="21" t="s">
        <v>3263</v>
      </c>
      <c r="AE69" s="21" t="s">
        <v>3258</v>
      </c>
      <c r="AF69" s="64" t="s">
        <v>5614</v>
      </c>
      <c r="AG69" s="64"/>
      <c r="AH69" s="21"/>
      <c r="AI69" s="1"/>
      <c r="AK69" s="21" t="s">
        <v>3259</v>
      </c>
      <c r="AL69" s="18" t="s">
        <v>3260</v>
      </c>
      <c r="AM69" s="21" t="s">
        <v>3264</v>
      </c>
      <c r="AN69" s="1"/>
      <c r="AO69" s="1"/>
      <c r="AP69" s="21" t="s">
        <v>3261</v>
      </c>
      <c r="AQ69" s="21" t="s">
        <v>3270</v>
      </c>
      <c r="AR69" s="21" t="s">
        <v>3264</v>
      </c>
    </row>
    <row r="70" spans="1:44" ht="43.2" x14ac:dyDescent="0.3">
      <c r="A70" s="1" t="str">
        <f t="shared" si="5"/>
        <v>soil temperature 0.3m 14/3</v>
      </c>
      <c r="B70" s="33">
        <v>0.3</v>
      </c>
      <c r="C70" s="33">
        <v>14</v>
      </c>
      <c r="D70" s="1">
        <v>3</v>
      </c>
      <c r="E70" s="1" t="str">
        <f t="shared" si="6"/>
        <v>Tsoil 0.3m 14/3</v>
      </c>
      <c r="F70" s="1" t="str">
        <f t="shared" si="4"/>
        <v>Box14_Temp3</v>
      </c>
      <c r="G70" s="1" t="s">
        <v>15</v>
      </c>
      <c r="H70" s="1" t="str">
        <f t="shared" si="7"/>
        <v>Box14_Temp3 [degC]</v>
      </c>
      <c r="I70" s="58" t="s">
        <v>5543</v>
      </c>
      <c r="J70" s="1" t="s">
        <v>5193</v>
      </c>
      <c r="K70" s="46" t="s">
        <v>4421</v>
      </c>
      <c r="L70" s="46"/>
      <c r="M70" t="s">
        <v>4422</v>
      </c>
      <c r="N70" s="1" t="s">
        <v>4543</v>
      </c>
      <c r="O70" s="1"/>
      <c r="P70" s="1" t="s">
        <v>5295</v>
      </c>
      <c r="Q70" s="1" t="s">
        <v>5194</v>
      </c>
      <c r="R70" s="1">
        <v>-25</v>
      </c>
      <c r="S70" s="1">
        <v>50</v>
      </c>
      <c r="T70" s="1">
        <v>14</v>
      </c>
      <c r="U70" s="33">
        <v>0.3</v>
      </c>
      <c r="V70" s="19">
        <v>42055.552766203706</v>
      </c>
      <c r="W70" s="1"/>
      <c r="X70" s="1"/>
      <c r="Y70">
        <v>644255.90800000005</v>
      </c>
      <c r="Z70">
        <v>5766475.0190000003</v>
      </c>
      <c r="AA70">
        <v>80.088999999999999</v>
      </c>
      <c r="AB70" s="1" t="s">
        <v>3316</v>
      </c>
      <c r="AC70" s="21" t="s">
        <v>3262</v>
      </c>
      <c r="AD70" s="21" t="s">
        <v>3263</v>
      </c>
      <c r="AE70" s="21" t="s">
        <v>3258</v>
      </c>
      <c r="AF70" s="64" t="s">
        <v>5614</v>
      </c>
      <c r="AG70" s="64"/>
      <c r="AH70" s="21"/>
      <c r="AI70" s="1"/>
      <c r="AK70" s="21" t="s">
        <v>3259</v>
      </c>
      <c r="AL70" s="18" t="s">
        <v>3260</v>
      </c>
      <c r="AM70" s="21" t="s">
        <v>3264</v>
      </c>
      <c r="AN70" s="1"/>
      <c r="AO70" s="1"/>
      <c r="AP70" s="21" t="s">
        <v>3261</v>
      </c>
      <c r="AQ70" s="21" t="s">
        <v>3270</v>
      </c>
      <c r="AR70" s="21" t="s">
        <v>3264</v>
      </c>
    </row>
    <row r="71" spans="1:44" ht="43.2" x14ac:dyDescent="0.3">
      <c r="A71" s="1" t="str">
        <f t="shared" si="5"/>
        <v>soil temperature 0.2m 14/4</v>
      </c>
      <c r="B71" s="33">
        <v>0.2</v>
      </c>
      <c r="C71" s="33">
        <v>14</v>
      </c>
      <c r="D71" s="1">
        <v>4</v>
      </c>
      <c r="E71" s="1" t="str">
        <f t="shared" si="6"/>
        <v>Tsoil 0.2m 14/4</v>
      </c>
      <c r="F71" s="1" t="str">
        <f t="shared" si="4"/>
        <v>Box14_Temp4</v>
      </c>
      <c r="G71" s="1" t="s">
        <v>15</v>
      </c>
      <c r="H71" s="1" t="str">
        <f t="shared" si="7"/>
        <v>Box14_Temp4 [degC]</v>
      </c>
      <c r="I71" s="58" t="s">
        <v>5544</v>
      </c>
      <c r="J71" s="1" t="s">
        <v>5193</v>
      </c>
      <c r="K71" s="46" t="s">
        <v>4421</v>
      </c>
      <c r="L71" s="46"/>
      <c r="M71" t="s">
        <v>4422</v>
      </c>
      <c r="N71" s="1" t="s">
        <v>4543</v>
      </c>
      <c r="O71" s="1"/>
      <c r="P71" s="1" t="s">
        <v>5296</v>
      </c>
      <c r="Q71" s="1" t="s">
        <v>5194</v>
      </c>
      <c r="R71" s="1">
        <v>-25</v>
      </c>
      <c r="S71" s="1">
        <v>50</v>
      </c>
      <c r="T71" s="1">
        <v>14</v>
      </c>
      <c r="U71" s="33">
        <v>0.2</v>
      </c>
      <c r="V71" s="19">
        <v>42055.552766203706</v>
      </c>
      <c r="W71" s="1"/>
      <c r="X71" s="1"/>
      <c r="Y71">
        <v>644255.90800000005</v>
      </c>
      <c r="Z71">
        <v>5766475.0190000003</v>
      </c>
      <c r="AA71">
        <v>80.088999999999999</v>
      </c>
      <c r="AB71" s="1" t="s">
        <v>3316</v>
      </c>
      <c r="AC71" s="21" t="s">
        <v>3262</v>
      </c>
      <c r="AD71" s="21" t="s">
        <v>3263</v>
      </c>
      <c r="AE71" s="21" t="s">
        <v>3258</v>
      </c>
      <c r="AF71" s="64" t="s">
        <v>5614</v>
      </c>
      <c r="AG71" s="64"/>
      <c r="AH71" s="21"/>
      <c r="AI71" s="1"/>
      <c r="AK71" s="21" t="s">
        <v>3259</v>
      </c>
      <c r="AL71" s="18" t="s">
        <v>3260</v>
      </c>
      <c r="AM71" s="21" t="s">
        <v>3264</v>
      </c>
      <c r="AN71" s="1"/>
      <c r="AO71" s="1"/>
      <c r="AP71" s="21" t="s">
        <v>3261</v>
      </c>
      <c r="AQ71" s="21" t="s">
        <v>3270</v>
      </c>
      <c r="AR71" s="21" t="s">
        <v>3264</v>
      </c>
    </row>
    <row r="72" spans="1:44" ht="43.2" x14ac:dyDescent="0.3">
      <c r="A72" s="1" t="str">
        <f t="shared" si="5"/>
        <v>soil temperature 0.4m 14/5</v>
      </c>
      <c r="B72" s="33">
        <v>0.4</v>
      </c>
      <c r="C72" s="33">
        <v>14</v>
      </c>
      <c r="D72" s="1">
        <v>5</v>
      </c>
      <c r="E72" s="1" t="str">
        <f t="shared" si="6"/>
        <v>Tsoil 0.4m 14/5</v>
      </c>
      <c r="F72" s="1" t="str">
        <f t="shared" si="4"/>
        <v>Box14_Temp5</v>
      </c>
      <c r="G72" s="1" t="s">
        <v>15</v>
      </c>
      <c r="H72" s="1" t="str">
        <f t="shared" si="7"/>
        <v>Box14_Temp5 [degC]</v>
      </c>
      <c r="I72" s="58" t="s">
        <v>5545</v>
      </c>
      <c r="J72" s="1" t="s">
        <v>5193</v>
      </c>
      <c r="K72" s="46" t="s">
        <v>4421</v>
      </c>
      <c r="L72" s="46"/>
      <c r="M72" t="s">
        <v>4422</v>
      </c>
      <c r="N72" s="1" t="s">
        <v>4543</v>
      </c>
      <c r="O72" s="1"/>
      <c r="P72" s="1" t="s">
        <v>5297</v>
      </c>
      <c r="Q72" s="1" t="s">
        <v>5194</v>
      </c>
      <c r="R72" s="1">
        <v>-25</v>
      </c>
      <c r="S72" s="1">
        <v>50</v>
      </c>
      <c r="T72" s="1">
        <v>14</v>
      </c>
      <c r="U72" s="33">
        <v>0.4</v>
      </c>
      <c r="V72" s="19">
        <v>42055.552766203706</v>
      </c>
      <c r="W72" s="1"/>
      <c r="X72" s="1"/>
      <c r="Y72">
        <v>644255.90800000005</v>
      </c>
      <c r="Z72">
        <v>5766475.0190000003</v>
      </c>
      <c r="AA72">
        <v>80.088999999999999</v>
      </c>
      <c r="AB72" s="1" t="s">
        <v>3316</v>
      </c>
      <c r="AC72" s="21" t="s">
        <v>3262</v>
      </c>
      <c r="AD72" s="21" t="s">
        <v>3263</v>
      </c>
      <c r="AE72" s="21" t="s">
        <v>3258</v>
      </c>
      <c r="AF72" s="64" t="s">
        <v>5614</v>
      </c>
      <c r="AG72" s="64"/>
      <c r="AH72" s="21"/>
      <c r="AI72" s="1"/>
      <c r="AK72" s="21" t="s">
        <v>3259</v>
      </c>
      <c r="AL72" s="18" t="s">
        <v>3260</v>
      </c>
      <c r="AM72" s="21" t="s">
        <v>3264</v>
      </c>
      <c r="AN72" s="1"/>
      <c r="AO72" s="1"/>
      <c r="AP72" s="21" t="s">
        <v>3261</v>
      </c>
      <c r="AQ72" s="21" t="s">
        <v>3270</v>
      </c>
      <c r="AR72" s="21" t="s">
        <v>3264</v>
      </c>
    </row>
    <row r="73" spans="1:44" ht="43.2" x14ac:dyDescent="0.3">
      <c r="A73" s="1" t="str">
        <f t="shared" si="5"/>
        <v>soil temperature 0.5m 14/6</v>
      </c>
      <c r="B73" s="30">
        <v>0.5</v>
      </c>
      <c r="C73" s="32">
        <v>14</v>
      </c>
      <c r="D73" s="1">
        <v>6</v>
      </c>
      <c r="E73" s="1" t="str">
        <f t="shared" si="6"/>
        <v>Tsoil 0.5m 14/6</v>
      </c>
      <c r="F73" s="1" t="str">
        <f t="shared" si="4"/>
        <v>Box14_Temp6</v>
      </c>
      <c r="G73" s="1" t="s">
        <v>15</v>
      </c>
      <c r="H73" s="1" t="str">
        <f t="shared" si="7"/>
        <v>Box14_Temp6 [degC]</v>
      </c>
      <c r="I73" s="58" t="s">
        <v>5546</v>
      </c>
      <c r="J73" s="1" t="s">
        <v>5193</v>
      </c>
      <c r="K73" s="46" t="s">
        <v>4421</v>
      </c>
      <c r="L73" s="46"/>
      <c r="M73" t="s">
        <v>4422</v>
      </c>
      <c r="N73" s="1" t="s">
        <v>4543</v>
      </c>
      <c r="O73" s="1"/>
      <c r="P73" s="1" t="s">
        <v>5298</v>
      </c>
      <c r="Q73" s="1" t="s">
        <v>5194</v>
      </c>
      <c r="R73" s="1">
        <v>-10</v>
      </c>
      <c r="S73" s="1">
        <v>30</v>
      </c>
      <c r="T73" s="1">
        <v>14</v>
      </c>
      <c r="U73" s="30">
        <v>0.5</v>
      </c>
      <c r="V73" s="19">
        <v>42055.552766203706</v>
      </c>
      <c r="W73" s="1"/>
      <c r="X73" s="1"/>
      <c r="Y73">
        <v>644255.90800000005</v>
      </c>
      <c r="Z73">
        <v>5766475.0190000003</v>
      </c>
      <c r="AA73">
        <v>80.088999999999999</v>
      </c>
      <c r="AB73" s="1" t="s">
        <v>3316</v>
      </c>
      <c r="AC73" s="21" t="s">
        <v>3262</v>
      </c>
      <c r="AD73" s="21" t="s">
        <v>3263</v>
      </c>
      <c r="AE73" s="21" t="s">
        <v>3258</v>
      </c>
      <c r="AF73" s="64" t="s">
        <v>5614</v>
      </c>
      <c r="AG73" s="64"/>
      <c r="AH73" s="21"/>
      <c r="AI73" s="1"/>
      <c r="AK73" s="21" t="s">
        <v>3259</v>
      </c>
      <c r="AL73" s="18" t="s">
        <v>3260</v>
      </c>
      <c r="AM73" s="21" t="s">
        <v>3264</v>
      </c>
      <c r="AN73" s="1"/>
      <c r="AO73" s="1"/>
      <c r="AP73" s="21" t="s">
        <v>3261</v>
      </c>
      <c r="AQ73" s="21" t="s">
        <v>3270</v>
      </c>
      <c r="AR73" s="21" t="s">
        <v>3264</v>
      </c>
    </row>
    <row r="74" spans="1:44" ht="43.2" x14ac:dyDescent="0.3">
      <c r="A74" s="1" t="str">
        <f t="shared" si="5"/>
        <v>soil temperature 0.1m 15/1</v>
      </c>
      <c r="B74" s="33">
        <v>0.1</v>
      </c>
      <c r="C74" s="33">
        <v>15</v>
      </c>
      <c r="D74" s="1">
        <v>1</v>
      </c>
      <c r="E74" s="1" t="str">
        <f t="shared" si="6"/>
        <v>Tsoil 0.1m 15/1</v>
      </c>
      <c r="F74" s="1" t="str">
        <f t="shared" si="4"/>
        <v>Box15_Temp1</v>
      </c>
      <c r="G74" s="1" t="s">
        <v>15</v>
      </c>
      <c r="H74" s="1" t="str">
        <f t="shared" si="7"/>
        <v>Box15_Temp1 [degC]</v>
      </c>
      <c r="I74" s="58" t="s">
        <v>5547</v>
      </c>
      <c r="J74" s="1" t="s">
        <v>5198</v>
      </c>
      <c r="K74" s="46" t="s">
        <v>4421</v>
      </c>
      <c r="L74" s="46"/>
      <c r="M74" t="s">
        <v>4422</v>
      </c>
      <c r="N74" s="1" t="s">
        <v>4543</v>
      </c>
      <c r="O74" s="1"/>
      <c r="P74" s="1" t="s">
        <v>5299</v>
      </c>
      <c r="Q74" s="1" t="s">
        <v>5199</v>
      </c>
      <c r="R74" s="1">
        <v>-25</v>
      </c>
      <c r="S74" s="1">
        <v>50</v>
      </c>
      <c r="T74" s="1">
        <v>15</v>
      </c>
      <c r="U74" s="33">
        <v>0.1</v>
      </c>
      <c r="V74" s="19">
        <v>42055.458043981482</v>
      </c>
      <c r="W74" s="1"/>
      <c r="X74" s="1" t="s">
        <v>3079</v>
      </c>
      <c r="Y74">
        <v>644296.81499999994</v>
      </c>
      <c r="Z74">
        <v>5766440.7039999999</v>
      </c>
      <c r="AA74">
        <v>79.644000000000005</v>
      </c>
      <c r="AB74" s="1" t="s">
        <v>3316</v>
      </c>
      <c r="AC74" s="21" t="s">
        <v>3262</v>
      </c>
      <c r="AD74" s="21" t="s">
        <v>3263</v>
      </c>
      <c r="AE74" s="21" t="s">
        <v>3258</v>
      </c>
      <c r="AF74" s="64" t="s">
        <v>5614</v>
      </c>
      <c r="AG74" s="64"/>
      <c r="AH74" s="21"/>
      <c r="AI74" s="1"/>
      <c r="AK74" s="21" t="s">
        <v>3259</v>
      </c>
      <c r="AL74" s="18" t="s">
        <v>3260</v>
      </c>
      <c r="AM74" s="21" t="s">
        <v>3264</v>
      </c>
      <c r="AN74" s="1"/>
      <c r="AO74" s="1"/>
      <c r="AP74" s="21" t="s">
        <v>3261</v>
      </c>
      <c r="AQ74" s="21" t="s">
        <v>3270</v>
      </c>
      <c r="AR74" s="21" t="s">
        <v>3264</v>
      </c>
    </row>
    <row r="75" spans="1:44" ht="43.2" x14ac:dyDescent="0.3">
      <c r="A75" s="1" t="str">
        <f t="shared" si="5"/>
        <v>soil temperature 0.2m 15/2</v>
      </c>
      <c r="B75" s="33">
        <v>0.2</v>
      </c>
      <c r="C75" s="33">
        <v>15</v>
      </c>
      <c r="D75" s="1">
        <v>2</v>
      </c>
      <c r="E75" s="1" t="str">
        <f t="shared" si="6"/>
        <v>Tsoil 0.2m 15/2</v>
      </c>
      <c r="F75" s="1" t="str">
        <f t="shared" si="4"/>
        <v>Box15_Temp2</v>
      </c>
      <c r="G75" s="1" t="s">
        <v>15</v>
      </c>
      <c r="H75" s="1" t="str">
        <f t="shared" si="7"/>
        <v>Box15_Temp2 [degC]</v>
      </c>
      <c r="I75" s="58" t="s">
        <v>5548</v>
      </c>
      <c r="J75" s="1" t="s">
        <v>5198</v>
      </c>
      <c r="K75" s="46" t="s">
        <v>4421</v>
      </c>
      <c r="L75" s="46"/>
      <c r="M75" t="s">
        <v>4422</v>
      </c>
      <c r="N75" s="1" t="s">
        <v>4543</v>
      </c>
      <c r="O75" s="1"/>
      <c r="P75" s="1" t="s">
        <v>5300</v>
      </c>
      <c r="Q75" s="1" t="s">
        <v>5199</v>
      </c>
      <c r="R75" s="1">
        <v>-25</v>
      </c>
      <c r="S75" s="1">
        <v>50</v>
      </c>
      <c r="T75" s="1">
        <v>15</v>
      </c>
      <c r="U75" s="33">
        <v>0.2</v>
      </c>
      <c r="V75" s="19">
        <v>42055.458043981482</v>
      </c>
      <c r="W75" s="1"/>
      <c r="X75" s="1"/>
      <c r="Y75">
        <v>644296.81499999994</v>
      </c>
      <c r="Z75">
        <v>5766440.7039999999</v>
      </c>
      <c r="AA75">
        <v>79.644000000000005</v>
      </c>
      <c r="AB75" s="1" t="s">
        <v>3316</v>
      </c>
      <c r="AC75" s="21" t="s">
        <v>3262</v>
      </c>
      <c r="AD75" s="21" t="s">
        <v>3263</v>
      </c>
      <c r="AE75" s="21" t="s">
        <v>3258</v>
      </c>
      <c r="AF75" s="64" t="s">
        <v>5614</v>
      </c>
      <c r="AG75" s="64"/>
      <c r="AH75" s="21"/>
      <c r="AI75" s="1"/>
      <c r="AK75" s="21" t="s">
        <v>3259</v>
      </c>
      <c r="AL75" s="18" t="s">
        <v>3260</v>
      </c>
      <c r="AM75" s="21" t="s">
        <v>3264</v>
      </c>
      <c r="AN75" s="1"/>
      <c r="AO75" s="1"/>
      <c r="AP75" s="21" t="s">
        <v>3261</v>
      </c>
      <c r="AQ75" s="21" t="s">
        <v>3270</v>
      </c>
      <c r="AR75" s="21" t="s">
        <v>3264</v>
      </c>
    </row>
    <row r="76" spans="1:44" ht="43.2" x14ac:dyDescent="0.3">
      <c r="A76" s="1" t="str">
        <f t="shared" si="5"/>
        <v>soil temperature 0.4m 15/3</v>
      </c>
      <c r="B76" s="33">
        <v>0.4</v>
      </c>
      <c r="C76" s="33">
        <v>15</v>
      </c>
      <c r="D76" s="1">
        <v>3</v>
      </c>
      <c r="E76" s="1" t="str">
        <f t="shared" si="6"/>
        <v>Tsoil 0.4m 15/3</v>
      </c>
      <c r="F76" s="1" t="str">
        <f t="shared" si="4"/>
        <v>Box15_Temp3</v>
      </c>
      <c r="G76" s="1" t="s">
        <v>15</v>
      </c>
      <c r="H76" s="1" t="str">
        <f t="shared" si="7"/>
        <v>Box15_Temp3 [degC]</v>
      </c>
      <c r="I76" s="58" t="s">
        <v>5549</v>
      </c>
      <c r="J76" s="1" t="s">
        <v>5198</v>
      </c>
      <c r="K76" s="46" t="s">
        <v>4421</v>
      </c>
      <c r="L76" s="46"/>
      <c r="M76" t="s">
        <v>4422</v>
      </c>
      <c r="N76" s="1" t="s">
        <v>4543</v>
      </c>
      <c r="O76" s="1"/>
      <c r="P76" s="1" t="s">
        <v>5301</v>
      </c>
      <c r="Q76" s="1" t="s">
        <v>5199</v>
      </c>
      <c r="R76" s="1">
        <v>-25</v>
      </c>
      <c r="S76" s="1">
        <v>50</v>
      </c>
      <c r="T76" s="1">
        <v>15</v>
      </c>
      <c r="U76" s="33">
        <v>0.4</v>
      </c>
      <c r="V76" s="19">
        <v>42055.458043981482</v>
      </c>
      <c r="W76" s="1"/>
      <c r="X76" s="1"/>
      <c r="Y76">
        <v>644296.81499999994</v>
      </c>
      <c r="Z76">
        <v>5766440.7039999999</v>
      </c>
      <c r="AA76">
        <v>79.644000000000005</v>
      </c>
      <c r="AB76" s="1" t="s">
        <v>3316</v>
      </c>
      <c r="AC76" s="21" t="s">
        <v>3262</v>
      </c>
      <c r="AD76" s="21" t="s">
        <v>3263</v>
      </c>
      <c r="AE76" s="21" t="s">
        <v>3258</v>
      </c>
      <c r="AF76" s="64" t="s">
        <v>5614</v>
      </c>
      <c r="AG76" s="64"/>
      <c r="AH76" s="21"/>
      <c r="AI76" s="1"/>
      <c r="AK76" s="21" t="s">
        <v>3259</v>
      </c>
      <c r="AL76" s="18" t="s">
        <v>3260</v>
      </c>
      <c r="AM76" s="21" t="s">
        <v>3264</v>
      </c>
      <c r="AN76" s="1"/>
      <c r="AO76" s="1"/>
      <c r="AP76" s="21" t="s">
        <v>3261</v>
      </c>
      <c r="AQ76" s="21" t="s">
        <v>3270</v>
      </c>
      <c r="AR76" s="21" t="s">
        <v>3264</v>
      </c>
    </row>
    <row r="77" spans="1:44" ht="43.2" x14ac:dyDescent="0.3">
      <c r="A77" s="1" t="str">
        <f>CONCATENATE("soil temperature ",U77,"m ","16/",D77)</f>
        <v>soil temperature 0.1m 16/4</v>
      </c>
      <c r="B77" s="33">
        <v>0.1</v>
      </c>
      <c r="C77" s="33">
        <v>15</v>
      </c>
      <c r="D77" s="1">
        <v>4</v>
      </c>
      <c r="E77" s="1" t="str">
        <f>CONCATENATE("Tsoil ",$U77,"m ","16/",$D77)</f>
        <v>Tsoil 0.1m 16/4</v>
      </c>
      <c r="F77" s="1" t="str">
        <f t="shared" si="4"/>
        <v>Box15_Temp4</v>
      </c>
      <c r="G77" s="1" t="s">
        <v>15</v>
      </c>
      <c r="H77" s="1" t="str">
        <f t="shared" si="7"/>
        <v>Box15_Temp4 [degC]</v>
      </c>
      <c r="I77" s="58" t="s">
        <v>5550</v>
      </c>
      <c r="J77" s="1" t="s">
        <v>5198</v>
      </c>
      <c r="K77" s="46" t="s">
        <v>4421</v>
      </c>
      <c r="L77" s="46"/>
      <c r="M77" t="s">
        <v>4422</v>
      </c>
      <c r="N77" s="1" t="s">
        <v>4543</v>
      </c>
      <c r="O77" s="1"/>
      <c r="P77" s="1" t="s">
        <v>5302</v>
      </c>
      <c r="Q77" s="1" t="s">
        <v>5200</v>
      </c>
      <c r="R77" s="1">
        <v>-25</v>
      </c>
      <c r="S77" s="1">
        <v>50</v>
      </c>
      <c r="T77" s="1"/>
      <c r="U77" s="33">
        <v>0.1</v>
      </c>
      <c r="V77" s="19">
        <v>42055.458043981482</v>
      </c>
      <c r="W77" s="1"/>
      <c r="X77" s="1"/>
      <c r="Y77">
        <v>644293.28700000001</v>
      </c>
      <c r="Z77">
        <v>5766434.0070000002</v>
      </c>
      <c r="AA77">
        <v>79.414000000000001</v>
      </c>
      <c r="AB77" s="1" t="s">
        <v>3316</v>
      </c>
      <c r="AC77" s="21" t="s">
        <v>3262</v>
      </c>
      <c r="AD77" s="21" t="s">
        <v>3263</v>
      </c>
      <c r="AE77" s="21" t="s">
        <v>3258</v>
      </c>
      <c r="AF77" s="64" t="s">
        <v>5614</v>
      </c>
      <c r="AG77" s="64"/>
      <c r="AH77" s="21"/>
      <c r="AI77" s="1"/>
      <c r="AK77" s="21" t="s">
        <v>3259</v>
      </c>
      <c r="AL77" s="18" t="s">
        <v>3260</v>
      </c>
      <c r="AM77" s="21" t="s">
        <v>3264</v>
      </c>
      <c r="AN77" s="1"/>
      <c r="AO77" s="1"/>
      <c r="AP77" s="21" t="s">
        <v>3261</v>
      </c>
      <c r="AQ77" s="21" t="s">
        <v>3270</v>
      </c>
      <c r="AR77" s="21" t="s">
        <v>3264</v>
      </c>
    </row>
    <row r="78" spans="1:44" ht="43.2" x14ac:dyDescent="0.3">
      <c r="A78" s="1" t="str">
        <f>CONCATENATE("soil temperature ",U78,"m ","16/",D78)</f>
        <v>soil temperature 0.2m 16/5</v>
      </c>
      <c r="B78" s="33">
        <v>0.2</v>
      </c>
      <c r="C78" s="33">
        <v>15</v>
      </c>
      <c r="D78" s="1">
        <v>5</v>
      </c>
      <c r="E78" s="1" t="str">
        <f>CONCATENATE("Tsoil ",$U78,"m ","16/",$D78)</f>
        <v>Tsoil 0.2m 16/5</v>
      </c>
      <c r="F78" s="1" t="str">
        <f t="shared" si="4"/>
        <v>Box15_Temp5</v>
      </c>
      <c r="G78" s="1" t="s">
        <v>15</v>
      </c>
      <c r="H78" s="1" t="str">
        <f t="shared" si="7"/>
        <v>Box15_Temp5 [degC]</v>
      </c>
      <c r="I78" s="58" t="s">
        <v>5551</v>
      </c>
      <c r="J78" s="1" t="s">
        <v>5198</v>
      </c>
      <c r="K78" s="46" t="s">
        <v>4421</v>
      </c>
      <c r="L78" s="46"/>
      <c r="M78" t="s">
        <v>4422</v>
      </c>
      <c r="N78" s="1" t="s">
        <v>4543</v>
      </c>
      <c r="O78" s="1"/>
      <c r="P78" s="1" t="s">
        <v>5303</v>
      </c>
      <c r="Q78" s="1" t="s">
        <v>5200</v>
      </c>
      <c r="R78" s="1">
        <v>-25</v>
      </c>
      <c r="S78" s="1">
        <v>50</v>
      </c>
      <c r="T78" s="1"/>
      <c r="U78" s="33">
        <v>0.2</v>
      </c>
      <c r="V78" s="19">
        <v>42055.458043981482</v>
      </c>
      <c r="W78" s="1"/>
      <c r="X78" s="1"/>
      <c r="Y78">
        <v>644293.28700000001</v>
      </c>
      <c r="Z78">
        <v>5766434.0070000002</v>
      </c>
      <c r="AA78">
        <v>79.414000000000001</v>
      </c>
      <c r="AB78" s="1" t="s">
        <v>3316</v>
      </c>
      <c r="AC78" s="21" t="s">
        <v>3262</v>
      </c>
      <c r="AD78" s="21" t="s">
        <v>3263</v>
      </c>
      <c r="AE78" s="21" t="s">
        <v>3258</v>
      </c>
      <c r="AF78" s="64" t="s">
        <v>5614</v>
      </c>
      <c r="AG78" s="64"/>
      <c r="AH78" s="21"/>
      <c r="AI78" s="1"/>
      <c r="AK78" s="21" t="s">
        <v>3259</v>
      </c>
      <c r="AL78" s="18" t="s">
        <v>3260</v>
      </c>
      <c r="AM78" s="21" t="s">
        <v>3264</v>
      </c>
      <c r="AN78" s="1"/>
      <c r="AO78" s="1"/>
      <c r="AP78" s="21" t="s">
        <v>3261</v>
      </c>
      <c r="AQ78" s="21" t="s">
        <v>3270</v>
      </c>
      <c r="AR78" s="21" t="s">
        <v>3264</v>
      </c>
    </row>
    <row r="79" spans="1:44" ht="43.2" x14ac:dyDescent="0.3">
      <c r="A79" s="1" t="str">
        <f>CONCATENATE("soil temperature ",U79,"m ","16/",D79)</f>
        <v>soil temperature 0.4m 16/6</v>
      </c>
      <c r="B79" s="30">
        <v>0.4</v>
      </c>
      <c r="C79" s="33">
        <v>15</v>
      </c>
      <c r="D79" s="1">
        <v>6</v>
      </c>
      <c r="E79" s="1" t="str">
        <f>CONCATENATE("Tsoil ",$U79,"m ","16/",$D79)</f>
        <v>Tsoil 0.4m 16/6</v>
      </c>
      <c r="F79" s="1" t="str">
        <f t="shared" si="4"/>
        <v>Box15_Temp6</v>
      </c>
      <c r="G79" s="1" t="s">
        <v>15</v>
      </c>
      <c r="H79" s="1" t="str">
        <f t="shared" si="7"/>
        <v>Box15_Temp6 [degC]</v>
      </c>
      <c r="I79" s="58" t="s">
        <v>5552</v>
      </c>
      <c r="J79" s="1" t="s">
        <v>5198</v>
      </c>
      <c r="K79" s="46" t="s">
        <v>4421</v>
      </c>
      <c r="L79" s="46"/>
      <c r="M79" t="s">
        <v>4422</v>
      </c>
      <c r="N79" s="1" t="s">
        <v>4543</v>
      </c>
      <c r="O79" s="1"/>
      <c r="P79" s="1" t="s">
        <v>5304</v>
      </c>
      <c r="Q79" s="1" t="s">
        <v>5200</v>
      </c>
      <c r="R79" s="1">
        <v>-25</v>
      </c>
      <c r="S79" s="1">
        <v>50</v>
      </c>
      <c r="T79" s="1"/>
      <c r="U79" s="30">
        <v>0.4</v>
      </c>
      <c r="V79" s="19">
        <v>42055.458043981482</v>
      </c>
      <c r="W79" s="1"/>
      <c r="X79" s="1"/>
      <c r="Y79">
        <v>644293.28700000001</v>
      </c>
      <c r="Z79">
        <v>5766434.0070000002</v>
      </c>
      <c r="AA79">
        <v>79.414000000000001</v>
      </c>
      <c r="AB79" s="1" t="s">
        <v>3316</v>
      </c>
      <c r="AC79" s="21" t="s">
        <v>3262</v>
      </c>
      <c r="AD79" s="21" t="s">
        <v>3263</v>
      </c>
      <c r="AE79" s="21" t="s">
        <v>3258</v>
      </c>
      <c r="AF79" s="64" t="s">
        <v>5614</v>
      </c>
      <c r="AG79" s="64"/>
      <c r="AH79" s="21"/>
      <c r="AI79" s="1"/>
      <c r="AK79" s="21" t="s">
        <v>3259</v>
      </c>
      <c r="AL79" s="18" t="s">
        <v>3260</v>
      </c>
      <c r="AM79" s="21" t="s">
        <v>3264</v>
      </c>
      <c r="AN79" s="1"/>
      <c r="AO79" s="1"/>
      <c r="AP79" s="21" t="s">
        <v>3261</v>
      </c>
      <c r="AQ79" s="21" t="s">
        <v>3270</v>
      </c>
      <c r="AR79" s="21" t="s">
        <v>3264</v>
      </c>
    </row>
    <row r="80" spans="1:44" ht="43.2" x14ac:dyDescent="0.3">
      <c r="A80" s="1" t="str">
        <f t="shared" ref="A80:A106" si="8">CONCATENATE("soil temperature ",U80,"m ",C80,"/",D80)</f>
        <v>soil temperature 0.1m 17/1</v>
      </c>
      <c r="B80">
        <v>0.1</v>
      </c>
      <c r="C80" s="31">
        <v>17</v>
      </c>
      <c r="D80" s="1">
        <v>1</v>
      </c>
      <c r="E80" s="1" t="str">
        <f t="shared" ref="E80:E106" si="9">CONCATENATE("Tsoil ",$U80,"m ",$C80,"/",$D80)</f>
        <v>Tsoil 0.1m 17/1</v>
      </c>
      <c r="F80" s="1" t="str">
        <f t="shared" si="4"/>
        <v>Box17_Temp1</v>
      </c>
      <c r="G80" s="1" t="s">
        <v>15</v>
      </c>
      <c r="H80" s="1" t="str">
        <f t="shared" si="7"/>
        <v>Box17_Temp1 [degC]</v>
      </c>
      <c r="I80" s="86" t="s">
        <v>5598</v>
      </c>
      <c r="J80" s="1" t="s">
        <v>5201</v>
      </c>
      <c r="K80" s="46" t="s">
        <v>4421</v>
      </c>
      <c r="L80" s="46"/>
      <c r="M80" t="s">
        <v>4422</v>
      </c>
      <c r="N80" s="1" t="s">
        <v>4543</v>
      </c>
      <c r="O80" s="1"/>
      <c r="P80" s="1" t="s">
        <v>5305</v>
      </c>
      <c r="Q80" s="1" t="s">
        <v>5202</v>
      </c>
      <c r="R80" s="1">
        <v>-25</v>
      </c>
      <c r="S80" s="1">
        <v>50</v>
      </c>
      <c r="T80" s="1">
        <v>17</v>
      </c>
      <c r="U80">
        <v>0.1</v>
      </c>
      <c r="V80" s="19">
        <v>41849.520810185182</v>
      </c>
      <c r="W80" s="1"/>
      <c r="X80" s="1"/>
      <c r="Y80">
        <v>644255.71200000006</v>
      </c>
      <c r="Z80">
        <v>5766392.4790000003</v>
      </c>
      <c r="AA80">
        <v>80.236000000000004</v>
      </c>
      <c r="AB80" s="1" t="s">
        <v>3316</v>
      </c>
      <c r="AC80" s="21" t="s">
        <v>3262</v>
      </c>
      <c r="AD80" s="21" t="s">
        <v>3263</v>
      </c>
      <c r="AE80" s="21" t="s">
        <v>3258</v>
      </c>
      <c r="AF80" s="64" t="s">
        <v>5614</v>
      </c>
      <c r="AG80" s="64"/>
      <c r="AH80" s="21"/>
      <c r="AI80" s="1"/>
      <c r="AK80" s="21" t="s">
        <v>3259</v>
      </c>
      <c r="AL80" s="18" t="s">
        <v>3260</v>
      </c>
      <c r="AM80" s="21" t="s">
        <v>3264</v>
      </c>
      <c r="AN80" s="1"/>
      <c r="AO80" s="1"/>
      <c r="AP80" s="21" t="s">
        <v>3261</v>
      </c>
      <c r="AQ80" s="21" t="s">
        <v>3270</v>
      </c>
      <c r="AR80" s="21" t="s">
        <v>3264</v>
      </c>
    </row>
    <row r="81" spans="1:44" ht="43.2" x14ac:dyDescent="0.3">
      <c r="A81" s="1" t="str">
        <f t="shared" si="8"/>
        <v>soil temperature 0.15m 17/2</v>
      </c>
      <c r="B81">
        <v>0.15</v>
      </c>
      <c r="C81" s="31">
        <v>17</v>
      </c>
      <c r="D81" s="1">
        <v>2</v>
      </c>
      <c r="E81" s="1" t="str">
        <f t="shared" si="9"/>
        <v>Tsoil 0.15m 17/2</v>
      </c>
      <c r="F81" s="1" t="str">
        <f t="shared" si="4"/>
        <v>Box17_Temp2</v>
      </c>
      <c r="G81" s="1" t="s">
        <v>15</v>
      </c>
      <c r="H81" s="1" t="str">
        <f t="shared" si="7"/>
        <v>Box17_Temp2 [degC]</v>
      </c>
      <c r="I81" s="86" t="s">
        <v>5599</v>
      </c>
      <c r="J81" s="1" t="s">
        <v>5201</v>
      </c>
      <c r="K81" s="46" t="s">
        <v>4421</v>
      </c>
      <c r="L81" s="46"/>
      <c r="M81" t="s">
        <v>4422</v>
      </c>
      <c r="N81" s="1" t="s">
        <v>4543</v>
      </c>
      <c r="O81" s="1"/>
      <c r="P81" s="1" t="s">
        <v>5306</v>
      </c>
      <c r="Q81" s="1" t="s">
        <v>5202</v>
      </c>
      <c r="R81" s="1">
        <v>-25</v>
      </c>
      <c r="S81" s="1">
        <v>50</v>
      </c>
      <c r="T81" s="1">
        <v>17</v>
      </c>
      <c r="U81">
        <v>0.15</v>
      </c>
      <c r="V81" s="19">
        <v>41849.520810185182</v>
      </c>
      <c r="W81" s="1"/>
      <c r="X81" s="1"/>
      <c r="Y81">
        <v>644255.71200000006</v>
      </c>
      <c r="Z81">
        <v>5766392.4790000003</v>
      </c>
      <c r="AA81">
        <v>80.236000000000004</v>
      </c>
      <c r="AB81" s="1" t="s">
        <v>3316</v>
      </c>
      <c r="AC81" s="21" t="s">
        <v>3262</v>
      </c>
      <c r="AD81" s="21" t="s">
        <v>3263</v>
      </c>
      <c r="AE81" s="21" t="s">
        <v>3258</v>
      </c>
      <c r="AF81" s="64" t="s">
        <v>5614</v>
      </c>
      <c r="AG81" s="64"/>
      <c r="AH81" s="21"/>
      <c r="AI81" s="1"/>
      <c r="AK81" s="21" t="s">
        <v>3259</v>
      </c>
      <c r="AL81" s="18" t="s">
        <v>3260</v>
      </c>
      <c r="AM81" s="21" t="s">
        <v>3264</v>
      </c>
      <c r="AN81" s="1"/>
      <c r="AO81" s="1"/>
      <c r="AP81" s="21" t="s">
        <v>3261</v>
      </c>
      <c r="AQ81" s="21" t="s">
        <v>3270</v>
      </c>
      <c r="AR81" s="21" t="s">
        <v>3264</v>
      </c>
    </row>
    <row r="82" spans="1:44" ht="43.2" x14ac:dyDescent="0.3">
      <c r="A82" s="1" t="str">
        <f t="shared" si="8"/>
        <v>soil temperature 0.2m 17/3</v>
      </c>
      <c r="B82">
        <v>0.2</v>
      </c>
      <c r="C82" s="31">
        <v>17</v>
      </c>
      <c r="D82" s="1">
        <v>3</v>
      </c>
      <c r="E82" s="1" t="str">
        <f t="shared" si="9"/>
        <v>Tsoil 0.2m 17/3</v>
      </c>
      <c r="F82" s="1" t="str">
        <f t="shared" ref="F82:F113" si="10">CONCATENATE("Box",C82,"_Temp",D82)</f>
        <v>Box17_Temp3</v>
      </c>
      <c r="G82" s="1" t="s">
        <v>15</v>
      </c>
      <c r="H82" s="1" t="str">
        <f t="shared" si="7"/>
        <v>Box17_Temp3 [degC]</v>
      </c>
      <c r="I82" s="86" t="s">
        <v>5600</v>
      </c>
      <c r="J82" s="1" t="s">
        <v>5201</v>
      </c>
      <c r="K82" s="46" t="s">
        <v>4421</v>
      </c>
      <c r="L82" s="46"/>
      <c r="M82" t="s">
        <v>4422</v>
      </c>
      <c r="N82" s="1" t="s">
        <v>4543</v>
      </c>
      <c r="O82" s="1"/>
      <c r="P82" s="1" t="s">
        <v>5307</v>
      </c>
      <c r="Q82" s="1" t="s">
        <v>5202</v>
      </c>
      <c r="R82" s="1">
        <v>-25</v>
      </c>
      <c r="S82" s="1">
        <v>50</v>
      </c>
      <c r="T82" s="1">
        <v>17</v>
      </c>
      <c r="U82">
        <v>0.2</v>
      </c>
      <c r="V82" s="19">
        <v>41849.520810185182</v>
      </c>
      <c r="W82" s="1"/>
      <c r="X82" s="1"/>
      <c r="Y82">
        <v>644255.71200000006</v>
      </c>
      <c r="Z82">
        <v>5766392.4790000003</v>
      </c>
      <c r="AA82">
        <v>80.236000000000004</v>
      </c>
      <c r="AB82" s="1" t="s">
        <v>3316</v>
      </c>
      <c r="AC82" s="21" t="s">
        <v>3262</v>
      </c>
      <c r="AD82" s="21" t="s">
        <v>3263</v>
      </c>
      <c r="AE82" s="21" t="s">
        <v>3258</v>
      </c>
      <c r="AF82" s="64" t="s">
        <v>5614</v>
      </c>
      <c r="AG82" s="64"/>
      <c r="AH82" s="21"/>
      <c r="AI82" s="1"/>
      <c r="AK82" s="21" t="s">
        <v>3259</v>
      </c>
      <c r="AL82" s="18" t="s">
        <v>3260</v>
      </c>
      <c r="AM82" s="21" t="s">
        <v>3264</v>
      </c>
      <c r="AN82" s="1"/>
      <c r="AO82" s="1"/>
      <c r="AP82" s="21" t="s">
        <v>3261</v>
      </c>
      <c r="AQ82" s="21" t="s">
        <v>3270</v>
      </c>
      <c r="AR82" s="21" t="s">
        <v>3264</v>
      </c>
    </row>
    <row r="83" spans="1:44" ht="43.2" x14ac:dyDescent="0.3">
      <c r="A83" s="1" t="str">
        <f t="shared" si="8"/>
        <v>soil temperature 0.3m 17/4</v>
      </c>
      <c r="B83">
        <v>0.3</v>
      </c>
      <c r="C83" s="31">
        <v>17</v>
      </c>
      <c r="D83" s="1">
        <v>4</v>
      </c>
      <c r="E83" s="1" t="str">
        <f t="shared" si="9"/>
        <v>Tsoil 0.3m 17/4</v>
      </c>
      <c r="F83" s="1" t="str">
        <f t="shared" si="10"/>
        <v>Box17_Temp4</v>
      </c>
      <c r="G83" s="1" t="s">
        <v>15</v>
      </c>
      <c r="H83" s="1" t="str">
        <f t="shared" si="7"/>
        <v>Box17_Temp4 [degC]</v>
      </c>
      <c r="I83" s="86" t="s">
        <v>5601</v>
      </c>
      <c r="J83" s="1" t="s">
        <v>5201</v>
      </c>
      <c r="K83" s="46" t="s">
        <v>4421</v>
      </c>
      <c r="L83" s="46"/>
      <c r="M83" t="s">
        <v>4422</v>
      </c>
      <c r="N83" s="1" t="s">
        <v>4543</v>
      </c>
      <c r="O83" s="1"/>
      <c r="P83" s="1" t="s">
        <v>5308</v>
      </c>
      <c r="Q83" s="1" t="s">
        <v>5202</v>
      </c>
      <c r="R83" s="1">
        <v>-25</v>
      </c>
      <c r="S83" s="1">
        <v>50</v>
      </c>
      <c r="T83" s="1">
        <v>17</v>
      </c>
      <c r="U83">
        <v>0.3</v>
      </c>
      <c r="V83" s="19">
        <v>41849.520810185182</v>
      </c>
      <c r="W83" s="1"/>
      <c r="X83" s="1"/>
      <c r="Y83">
        <v>644255.71200000006</v>
      </c>
      <c r="Z83">
        <v>5766392.4790000003</v>
      </c>
      <c r="AA83">
        <v>80.236000000000004</v>
      </c>
      <c r="AB83" s="1" t="s">
        <v>3316</v>
      </c>
      <c r="AC83" s="21" t="s">
        <v>3262</v>
      </c>
      <c r="AD83" s="21" t="s">
        <v>3263</v>
      </c>
      <c r="AE83" s="21" t="s">
        <v>3258</v>
      </c>
      <c r="AF83" s="64" t="s">
        <v>5614</v>
      </c>
      <c r="AG83" s="64"/>
      <c r="AH83" s="21"/>
      <c r="AI83" s="1"/>
      <c r="AK83" s="21" t="s">
        <v>3259</v>
      </c>
      <c r="AL83" s="18" t="s">
        <v>3260</v>
      </c>
      <c r="AM83" s="21" t="s">
        <v>3264</v>
      </c>
      <c r="AN83" s="1"/>
      <c r="AO83" s="1"/>
      <c r="AP83" s="21" t="s">
        <v>3261</v>
      </c>
      <c r="AQ83" s="21" t="s">
        <v>3270</v>
      </c>
      <c r="AR83" s="21" t="s">
        <v>3264</v>
      </c>
    </row>
    <row r="84" spans="1:44" ht="43.2" x14ac:dyDescent="0.3">
      <c r="A84" s="1" t="str">
        <f t="shared" si="8"/>
        <v>soil temperature 0.4m 17/5</v>
      </c>
      <c r="B84">
        <v>0.4</v>
      </c>
      <c r="C84" s="31">
        <v>17</v>
      </c>
      <c r="D84" s="1">
        <v>5</v>
      </c>
      <c r="E84" s="1" t="str">
        <f t="shared" si="9"/>
        <v>Tsoil 0.4m 17/5</v>
      </c>
      <c r="F84" s="1" t="str">
        <f t="shared" si="10"/>
        <v>Box17_Temp5</v>
      </c>
      <c r="G84" s="1" t="s">
        <v>15</v>
      </c>
      <c r="H84" s="1" t="str">
        <f t="shared" si="7"/>
        <v>Box17_Temp5 [degC]</v>
      </c>
      <c r="I84" s="86" t="s">
        <v>5602</v>
      </c>
      <c r="J84" s="1" t="s">
        <v>5201</v>
      </c>
      <c r="K84" s="46" t="s">
        <v>4421</v>
      </c>
      <c r="L84" s="46"/>
      <c r="M84" t="s">
        <v>4422</v>
      </c>
      <c r="N84" s="1" t="s">
        <v>4543</v>
      </c>
      <c r="O84" s="1"/>
      <c r="P84" s="1" t="s">
        <v>5309</v>
      </c>
      <c r="Q84" s="1" t="s">
        <v>5202</v>
      </c>
      <c r="R84" s="1">
        <v>-25</v>
      </c>
      <c r="S84" s="1">
        <v>50</v>
      </c>
      <c r="T84" s="1">
        <v>17</v>
      </c>
      <c r="U84">
        <v>0.4</v>
      </c>
      <c r="V84" s="19">
        <v>41849.520810185182</v>
      </c>
      <c r="W84" s="1"/>
      <c r="X84" s="1"/>
      <c r="Y84">
        <v>644255.71200000006</v>
      </c>
      <c r="Z84">
        <v>5766392.4790000003</v>
      </c>
      <c r="AA84">
        <v>80.236000000000004</v>
      </c>
      <c r="AB84" s="1" t="s">
        <v>3316</v>
      </c>
      <c r="AC84" s="21" t="s">
        <v>3262</v>
      </c>
      <c r="AD84" s="21" t="s">
        <v>3263</v>
      </c>
      <c r="AE84" s="21" t="s">
        <v>3258</v>
      </c>
      <c r="AF84" s="64" t="s">
        <v>5614</v>
      </c>
      <c r="AG84" s="64"/>
      <c r="AH84" s="21"/>
      <c r="AI84" s="1"/>
      <c r="AK84" s="21" t="s">
        <v>3259</v>
      </c>
      <c r="AL84" s="18" t="s">
        <v>3260</v>
      </c>
      <c r="AM84" s="21" t="s">
        <v>3264</v>
      </c>
      <c r="AN84" s="1"/>
      <c r="AO84" s="1"/>
      <c r="AP84" s="21" t="s">
        <v>3261</v>
      </c>
      <c r="AQ84" s="21" t="s">
        <v>3270</v>
      </c>
      <c r="AR84" s="21" t="s">
        <v>3264</v>
      </c>
    </row>
    <row r="85" spans="1:44" ht="43.2" x14ac:dyDescent="0.3">
      <c r="A85" s="1" t="str">
        <f t="shared" si="8"/>
        <v>soil temperature 0.5m 17/6</v>
      </c>
      <c r="B85" s="30">
        <v>0.5</v>
      </c>
      <c r="C85" s="32">
        <v>17</v>
      </c>
      <c r="D85" s="1">
        <v>6</v>
      </c>
      <c r="E85" s="1" t="str">
        <f t="shared" si="9"/>
        <v>Tsoil 0.5m 17/6</v>
      </c>
      <c r="F85" s="1" t="str">
        <f t="shared" si="10"/>
        <v>Box17_Temp6</v>
      </c>
      <c r="G85" s="1" t="s">
        <v>15</v>
      </c>
      <c r="H85" s="1" t="str">
        <f t="shared" si="7"/>
        <v>Box17_Temp6 [degC]</v>
      </c>
      <c r="I85" s="86" t="s">
        <v>5603</v>
      </c>
      <c r="J85" s="1" t="s">
        <v>5201</v>
      </c>
      <c r="K85" s="46" t="s">
        <v>4421</v>
      </c>
      <c r="L85" s="46"/>
      <c r="M85" t="s">
        <v>4422</v>
      </c>
      <c r="N85" s="1" t="s">
        <v>4543</v>
      </c>
      <c r="O85" s="1"/>
      <c r="P85" s="1" t="s">
        <v>5310</v>
      </c>
      <c r="Q85" s="1" t="s">
        <v>5202</v>
      </c>
      <c r="R85" s="1">
        <v>-10</v>
      </c>
      <c r="S85" s="1">
        <v>30</v>
      </c>
      <c r="T85" s="1">
        <v>17</v>
      </c>
      <c r="U85" s="30">
        <v>0.5</v>
      </c>
      <c r="V85" s="19">
        <v>41849.520810185182</v>
      </c>
      <c r="W85" s="1"/>
      <c r="X85" s="1"/>
      <c r="Y85">
        <v>644255.71200000006</v>
      </c>
      <c r="Z85">
        <v>5766392.4790000003</v>
      </c>
      <c r="AA85">
        <v>80.236000000000004</v>
      </c>
      <c r="AB85" s="1" t="s">
        <v>3316</v>
      </c>
      <c r="AC85" s="21" t="s">
        <v>3262</v>
      </c>
      <c r="AD85" s="21" t="s">
        <v>3263</v>
      </c>
      <c r="AE85" s="21" t="s">
        <v>3258</v>
      </c>
      <c r="AF85" s="64" t="s">
        <v>5614</v>
      </c>
      <c r="AG85" s="64"/>
      <c r="AH85" s="21"/>
      <c r="AI85" s="1"/>
      <c r="AK85" s="21" t="s">
        <v>3259</v>
      </c>
      <c r="AL85" s="18" t="s">
        <v>3260</v>
      </c>
      <c r="AM85" s="21" t="s">
        <v>3264</v>
      </c>
      <c r="AN85" s="1"/>
      <c r="AO85" s="1"/>
      <c r="AP85" s="21" t="s">
        <v>3261</v>
      </c>
      <c r="AQ85" s="21" t="s">
        <v>3270</v>
      </c>
      <c r="AR85" s="21" t="s">
        <v>3264</v>
      </c>
    </row>
    <row r="86" spans="1:44" ht="43.2" x14ac:dyDescent="0.3">
      <c r="A86" s="1" t="str">
        <f t="shared" si="8"/>
        <v>soil temperature 0.1m 18/1</v>
      </c>
      <c r="B86">
        <v>0.1</v>
      </c>
      <c r="C86" s="31">
        <v>18</v>
      </c>
      <c r="D86" s="1">
        <v>1</v>
      </c>
      <c r="E86" s="1" t="str">
        <f t="shared" si="9"/>
        <v>Tsoil 0.1m 18/1</v>
      </c>
      <c r="F86" s="1" t="str">
        <f t="shared" si="10"/>
        <v>Box18_Temp1</v>
      </c>
      <c r="G86" s="1" t="s">
        <v>15</v>
      </c>
      <c r="H86" s="1" t="str">
        <f t="shared" si="7"/>
        <v>Box18_Temp1 [degC]</v>
      </c>
      <c r="I86" s="58" t="s">
        <v>5553</v>
      </c>
      <c r="J86" s="1" t="s">
        <v>5203</v>
      </c>
      <c r="K86" s="46" t="s">
        <v>4421</v>
      </c>
      <c r="L86" s="46"/>
      <c r="M86" t="s">
        <v>4422</v>
      </c>
      <c r="N86" s="1" t="s">
        <v>4543</v>
      </c>
      <c r="O86" s="1"/>
      <c r="P86" s="1" t="s">
        <v>5311</v>
      </c>
      <c r="Q86" s="1" t="s">
        <v>5204</v>
      </c>
      <c r="R86" s="1">
        <v>-25</v>
      </c>
      <c r="S86" s="1">
        <v>50</v>
      </c>
      <c r="T86" s="1">
        <v>18</v>
      </c>
      <c r="U86">
        <v>0.1</v>
      </c>
      <c r="V86" s="19">
        <v>41875.547986111109</v>
      </c>
      <c r="W86" s="1"/>
      <c r="X86" s="1"/>
      <c r="Y86">
        <v>644337.397</v>
      </c>
      <c r="Z86">
        <v>5766400.5970000001</v>
      </c>
      <c r="AA86">
        <v>79.328000000000003</v>
      </c>
      <c r="AB86" s="1" t="s">
        <v>3316</v>
      </c>
      <c r="AC86" s="21" t="s">
        <v>3262</v>
      </c>
      <c r="AD86" s="21" t="s">
        <v>3263</v>
      </c>
      <c r="AE86" s="21" t="s">
        <v>3258</v>
      </c>
      <c r="AF86" s="64" t="s">
        <v>5614</v>
      </c>
      <c r="AG86" s="64"/>
      <c r="AH86" s="21"/>
      <c r="AI86" s="1"/>
      <c r="AK86" s="21" t="s">
        <v>3259</v>
      </c>
      <c r="AL86" s="18" t="s">
        <v>3260</v>
      </c>
      <c r="AM86" s="21" t="s">
        <v>3264</v>
      </c>
      <c r="AN86" s="1"/>
      <c r="AO86" s="1"/>
      <c r="AP86" s="21" t="s">
        <v>3261</v>
      </c>
      <c r="AQ86" s="21" t="s">
        <v>3270</v>
      </c>
      <c r="AR86" s="21" t="s">
        <v>3264</v>
      </c>
    </row>
    <row r="87" spans="1:44" ht="43.2" x14ac:dyDescent="0.3">
      <c r="A87" s="1" t="str">
        <f t="shared" si="8"/>
        <v>soil temperature 0.15m 18/2</v>
      </c>
      <c r="B87">
        <v>0.15</v>
      </c>
      <c r="C87" s="31">
        <v>18</v>
      </c>
      <c r="D87" s="1">
        <v>2</v>
      </c>
      <c r="E87" s="1" t="str">
        <f t="shared" si="9"/>
        <v>Tsoil 0.15m 18/2</v>
      </c>
      <c r="F87" s="1" t="str">
        <f t="shared" si="10"/>
        <v>Box18_Temp2</v>
      </c>
      <c r="G87" s="1" t="s">
        <v>15</v>
      </c>
      <c r="H87" s="1" t="str">
        <f t="shared" si="7"/>
        <v>Box18_Temp2 [degC]</v>
      </c>
      <c r="I87" s="58" t="s">
        <v>5554</v>
      </c>
      <c r="J87" s="1" t="s">
        <v>5203</v>
      </c>
      <c r="K87" s="46" t="s">
        <v>4421</v>
      </c>
      <c r="L87" s="46"/>
      <c r="M87" t="s">
        <v>4422</v>
      </c>
      <c r="N87" s="1" t="s">
        <v>4543</v>
      </c>
      <c r="O87" s="1"/>
      <c r="P87" s="1" t="s">
        <v>5312</v>
      </c>
      <c r="Q87" s="1" t="s">
        <v>5204</v>
      </c>
      <c r="R87" s="1">
        <v>-25</v>
      </c>
      <c r="S87" s="1">
        <v>50</v>
      </c>
      <c r="T87" s="1">
        <v>18</v>
      </c>
      <c r="U87">
        <v>0.15</v>
      </c>
      <c r="V87" s="19">
        <v>41875.547986111109</v>
      </c>
      <c r="W87" s="1"/>
      <c r="X87" s="1"/>
      <c r="Y87">
        <v>644337.397</v>
      </c>
      <c r="Z87">
        <v>5766400.5970000001</v>
      </c>
      <c r="AA87">
        <v>79.328000000000003</v>
      </c>
      <c r="AB87" s="1" t="s">
        <v>3316</v>
      </c>
      <c r="AC87" s="21" t="s">
        <v>3262</v>
      </c>
      <c r="AD87" s="21" t="s">
        <v>3263</v>
      </c>
      <c r="AE87" s="21" t="s">
        <v>3258</v>
      </c>
      <c r="AF87" s="64" t="s">
        <v>5614</v>
      </c>
      <c r="AG87" s="64"/>
      <c r="AH87" s="21"/>
      <c r="AI87" s="1"/>
      <c r="AK87" s="21" t="s">
        <v>3259</v>
      </c>
      <c r="AL87" s="18" t="s">
        <v>3260</v>
      </c>
      <c r="AM87" s="21" t="s">
        <v>3264</v>
      </c>
      <c r="AN87" s="1"/>
      <c r="AO87" s="1"/>
      <c r="AP87" s="21" t="s">
        <v>3261</v>
      </c>
      <c r="AQ87" s="21" t="s">
        <v>3270</v>
      </c>
      <c r="AR87" s="21" t="s">
        <v>3264</v>
      </c>
    </row>
    <row r="88" spans="1:44" ht="43.2" x14ac:dyDescent="0.3">
      <c r="A88" s="1" t="str">
        <f t="shared" si="8"/>
        <v>soil temperature 0.2m 18/3</v>
      </c>
      <c r="B88">
        <v>0.2</v>
      </c>
      <c r="C88" s="31">
        <v>18</v>
      </c>
      <c r="D88" s="1">
        <v>3</v>
      </c>
      <c r="E88" s="1" t="str">
        <f t="shared" si="9"/>
        <v>Tsoil 0.2m 18/3</v>
      </c>
      <c r="F88" s="1" t="str">
        <f t="shared" si="10"/>
        <v>Box18_Temp3</v>
      </c>
      <c r="G88" s="1" t="s">
        <v>15</v>
      </c>
      <c r="H88" s="1" t="str">
        <f t="shared" si="7"/>
        <v>Box18_Temp3 [degC]</v>
      </c>
      <c r="I88" s="58" t="s">
        <v>5555</v>
      </c>
      <c r="J88" s="1" t="s">
        <v>5203</v>
      </c>
      <c r="K88" s="46" t="s">
        <v>4421</v>
      </c>
      <c r="L88" s="46"/>
      <c r="M88" t="s">
        <v>4422</v>
      </c>
      <c r="N88" s="1" t="s">
        <v>4543</v>
      </c>
      <c r="O88" s="1"/>
      <c r="P88" s="1" t="s">
        <v>5313</v>
      </c>
      <c r="Q88" s="1" t="s">
        <v>5204</v>
      </c>
      <c r="R88" s="1">
        <v>-25</v>
      </c>
      <c r="S88" s="1">
        <v>50</v>
      </c>
      <c r="T88" s="1">
        <v>18</v>
      </c>
      <c r="U88">
        <v>0.2</v>
      </c>
      <c r="V88" s="19">
        <v>41875.547986111109</v>
      </c>
      <c r="W88" s="1"/>
      <c r="X88" s="1"/>
      <c r="Y88">
        <v>644337.397</v>
      </c>
      <c r="Z88">
        <v>5766400.5970000001</v>
      </c>
      <c r="AA88">
        <v>79.328000000000003</v>
      </c>
      <c r="AB88" s="1" t="s">
        <v>3316</v>
      </c>
      <c r="AC88" s="21" t="s">
        <v>3262</v>
      </c>
      <c r="AD88" s="21" t="s">
        <v>3263</v>
      </c>
      <c r="AE88" s="21" t="s">
        <v>3258</v>
      </c>
      <c r="AF88" s="64" t="s">
        <v>5614</v>
      </c>
      <c r="AG88" s="64"/>
      <c r="AH88" s="21"/>
      <c r="AI88" s="1"/>
      <c r="AK88" s="21" t="s">
        <v>3259</v>
      </c>
      <c r="AL88" s="18" t="s">
        <v>3260</v>
      </c>
      <c r="AM88" s="21" t="s">
        <v>3264</v>
      </c>
      <c r="AN88" s="1"/>
      <c r="AO88" s="1"/>
      <c r="AP88" s="21" t="s">
        <v>3261</v>
      </c>
      <c r="AQ88" s="21" t="s">
        <v>3270</v>
      </c>
      <c r="AR88" s="21" t="s">
        <v>3264</v>
      </c>
    </row>
    <row r="89" spans="1:44" ht="43.2" x14ac:dyDescent="0.3">
      <c r="A89" s="1" t="str">
        <f t="shared" si="8"/>
        <v>soil temperature 0.3m 18/4</v>
      </c>
      <c r="B89">
        <v>0.3</v>
      </c>
      <c r="C89" s="31">
        <v>18</v>
      </c>
      <c r="D89" s="1">
        <v>4</v>
      </c>
      <c r="E89" s="1" t="str">
        <f t="shared" si="9"/>
        <v>Tsoil 0.3m 18/4</v>
      </c>
      <c r="F89" s="1" t="str">
        <f t="shared" si="10"/>
        <v>Box18_Temp4</v>
      </c>
      <c r="G89" s="1" t="s">
        <v>15</v>
      </c>
      <c r="H89" s="1" t="str">
        <f t="shared" si="7"/>
        <v>Box18_Temp4 [degC]</v>
      </c>
      <c r="I89" s="58" t="s">
        <v>5556</v>
      </c>
      <c r="J89" s="1" t="s">
        <v>5203</v>
      </c>
      <c r="K89" s="46" t="s">
        <v>4421</v>
      </c>
      <c r="L89" s="46"/>
      <c r="M89" t="s">
        <v>4422</v>
      </c>
      <c r="N89" s="1" t="s">
        <v>4543</v>
      </c>
      <c r="O89" s="1"/>
      <c r="P89" s="1" t="s">
        <v>5314</v>
      </c>
      <c r="Q89" s="1" t="s">
        <v>5204</v>
      </c>
      <c r="R89" s="1">
        <v>-25</v>
      </c>
      <c r="S89" s="1">
        <v>50</v>
      </c>
      <c r="T89" s="1">
        <v>18</v>
      </c>
      <c r="U89">
        <v>0.3</v>
      </c>
      <c r="V89" s="19">
        <v>41875.547986111109</v>
      </c>
      <c r="W89" s="1"/>
      <c r="X89" s="1"/>
      <c r="Y89">
        <v>644337.397</v>
      </c>
      <c r="Z89">
        <v>5766400.5970000001</v>
      </c>
      <c r="AA89">
        <v>79.328000000000003</v>
      </c>
      <c r="AB89" s="1" t="s">
        <v>3316</v>
      </c>
      <c r="AC89" s="21" t="s">
        <v>3262</v>
      </c>
      <c r="AD89" s="21" t="s">
        <v>3263</v>
      </c>
      <c r="AE89" s="21" t="s">
        <v>3258</v>
      </c>
      <c r="AF89" s="64" t="s">
        <v>5614</v>
      </c>
      <c r="AG89" s="64"/>
      <c r="AH89" s="21"/>
      <c r="AI89" s="1"/>
      <c r="AK89" s="21" t="s">
        <v>3259</v>
      </c>
      <c r="AL89" s="18" t="s">
        <v>3260</v>
      </c>
      <c r="AM89" s="21" t="s">
        <v>3264</v>
      </c>
      <c r="AN89" s="1"/>
      <c r="AO89" s="1"/>
      <c r="AP89" s="21" t="s">
        <v>3261</v>
      </c>
      <c r="AQ89" s="21" t="s">
        <v>3270</v>
      </c>
      <c r="AR89" s="21" t="s">
        <v>3264</v>
      </c>
    </row>
    <row r="90" spans="1:44" ht="43.2" x14ac:dyDescent="0.3">
      <c r="A90" s="1" t="str">
        <f t="shared" si="8"/>
        <v>soil temperature 0.4m 18/5</v>
      </c>
      <c r="B90">
        <v>0.4</v>
      </c>
      <c r="C90" s="31">
        <v>18</v>
      </c>
      <c r="D90" s="1">
        <v>5</v>
      </c>
      <c r="E90" s="1" t="str">
        <f t="shared" si="9"/>
        <v>Tsoil 0.4m 18/5</v>
      </c>
      <c r="F90" s="1" t="str">
        <f t="shared" si="10"/>
        <v>Box18_Temp5</v>
      </c>
      <c r="G90" s="1" t="s">
        <v>15</v>
      </c>
      <c r="H90" s="1" t="str">
        <f t="shared" si="7"/>
        <v>Box18_Temp5 [degC]</v>
      </c>
      <c r="I90" s="58" t="s">
        <v>5557</v>
      </c>
      <c r="J90" s="1" t="s">
        <v>5203</v>
      </c>
      <c r="K90" s="46" t="s">
        <v>4421</v>
      </c>
      <c r="L90" s="46"/>
      <c r="M90" t="s">
        <v>4422</v>
      </c>
      <c r="N90" s="1" t="s">
        <v>4543</v>
      </c>
      <c r="O90" s="1"/>
      <c r="P90" s="1" t="s">
        <v>5315</v>
      </c>
      <c r="Q90" s="1" t="s">
        <v>5204</v>
      </c>
      <c r="R90" s="1">
        <v>-25</v>
      </c>
      <c r="S90" s="1">
        <v>50</v>
      </c>
      <c r="T90" s="1">
        <v>18</v>
      </c>
      <c r="U90">
        <v>0.4</v>
      </c>
      <c r="V90" s="19">
        <v>41875.547986111109</v>
      </c>
      <c r="W90" s="1"/>
      <c r="X90" s="1"/>
      <c r="Y90">
        <v>644337.397</v>
      </c>
      <c r="Z90">
        <v>5766400.5970000001</v>
      </c>
      <c r="AA90">
        <v>79.328000000000003</v>
      </c>
      <c r="AB90" s="1" t="s">
        <v>3316</v>
      </c>
      <c r="AC90" s="21" t="s">
        <v>3262</v>
      </c>
      <c r="AD90" s="21" t="s">
        <v>3263</v>
      </c>
      <c r="AE90" s="21" t="s">
        <v>3258</v>
      </c>
      <c r="AF90" s="64" t="s">
        <v>5614</v>
      </c>
      <c r="AG90" s="64"/>
      <c r="AH90" s="21"/>
      <c r="AI90" s="1"/>
      <c r="AK90" s="21" t="s">
        <v>3259</v>
      </c>
      <c r="AL90" s="18" t="s">
        <v>3260</v>
      </c>
      <c r="AM90" s="21" t="s">
        <v>3264</v>
      </c>
      <c r="AN90" s="1"/>
      <c r="AO90" s="1"/>
      <c r="AP90" s="21" t="s">
        <v>3261</v>
      </c>
      <c r="AQ90" s="21" t="s">
        <v>3270</v>
      </c>
      <c r="AR90" s="21" t="s">
        <v>3264</v>
      </c>
    </row>
    <row r="91" spans="1:44" ht="43.2" x14ac:dyDescent="0.3">
      <c r="A91" s="1" t="str">
        <f t="shared" si="8"/>
        <v>soil temperature 0.5m 18/6</v>
      </c>
      <c r="B91" s="30">
        <v>0.5</v>
      </c>
      <c r="C91" s="32">
        <v>18</v>
      </c>
      <c r="D91" s="1">
        <v>6</v>
      </c>
      <c r="E91" s="1" t="str">
        <f t="shared" si="9"/>
        <v>Tsoil 0.5m 18/6</v>
      </c>
      <c r="F91" s="1" t="str">
        <f t="shared" si="10"/>
        <v>Box18_Temp6</v>
      </c>
      <c r="G91" s="1" t="s">
        <v>15</v>
      </c>
      <c r="H91" s="1" t="str">
        <f t="shared" si="7"/>
        <v>Box18_Temp6 [degC]</v>
      </c>
      <c r="I91" s="58" t="s">
        <v>5558</v>
      </c>
      <c r="J91" s="1" t="s">
        <v>5203</v>
      </c>
      <c r="K91" s="46" t="s">
        <v>4421</v>
      </c>
      <c r="L91" s="46"/>
      <c r="M91" t="s">
        <v>4422</v>
      </c>
      <c r="N91" s="1" t="s">
        <v>4543</v>
      </c>
      <c r="O91" s="1"/>
      <c r="P91" s="1" t="s">
        <v>5316</v>
      </c>
      <c r="Q91" s="1" t="s">
        <v>5204</v>
      </c>
      <c r="R91" s="1">
        <v>-10</v>
      </c>
      <c r="S91" s="1">
        <v>30</v>
      </c>
      <c r="T91" s="1">
        <v>18</v>
      </c>
      <c r="U91" s="30">
        <v>0.5</v>
      </c>
      <c r="V91" s="19">
        <v>41875.547986111109</v>
      </c>
      <c r="W91" s="1"/>
      <c r="X91" s="1"/>
      <c r="Y91">
        <v>644337.397</v>
      </c>
      <c r="Z91">
        <v>5766400.5970000001</v>
      </c>
      <c r="AA91">
        <v>79.328000000000003</v>
      </c>
      <c r="AB91" s="1" t="s">
        <v>3316</v>
      </c>
      <c r="AC91" s="21" t="s">
        <v>3262</v>
      </c>
      <c r="AD91" s="21" t="s">
        <v>3263</v>
      </c>
      <c r="AE91" s="21" t="s">
        <v>3258</v>
      </c>
      <c r="AF91" s="64" t="s">
        <v>5614</v>
      </c>
      <c r="AG91" s="64"/>
      <c r="AH91" s="21"/>
      <c r="AI91" s="1"/>
      <c r="AK91" s="21" t="s">
        <v>3259</v>
      </c>
      <c r="AL91" s="18" t="s">
        <v>3260</v>
      </c>
      <c r="AM91" s="21" t="s">
        <v>3264</v>
      </c>
      <c r="AN91" s="1"/>
      <c r="AO91" s="1"/>
      <c r="AP91" s="21" t="s">
        <v>3261</v>
      </c>
      <c r="AQ91" s="21" t="s">
        <v>3270</v>
      </c>
      <c r="AR91" s="21" t="s">
        <v>3264</v>
      </c>
    </row>
    <row r="92" spans="1:44" ht="43.2" x14ac:dyDescent="0.3">
      <c r="A92" s="1" t="str">
        <f t="shared" si="8"/>
        <v>soil temperature 0.05m 19/1</v>
      </c>
      <c r="B92">
        <v>0.05</v>
      </c>
      <c r="C92">
        <v>19</v>
      </c>
      <c r="D92" s="1">
        <v>1</v>
      </c>
      <c r="E92" s="1" t="str">
        <f t="shared" si="9"/>
        <v>Tsoil 0.05m 19/1</v>
      </c>
      <c r="F92" s="1" t="str">
        <f t="shared" si="10"/>
        <v>Box19_Temp1</v>
      </c>
      <c r="G92" s="1" t="s">
        <v>15</v>
      </c>
      <c r="H92" s="1" t="str">
        <f t="shared" si="7"/>
        <v>Box19_Temp1 [degC]</v>
      </c>
      <c r="I92" s="58" t="s">
        <v>5559</v>
      </c>
      <c r="J92" s="1" t="s">
        <v>5207</v>
      </c>
      <c r="K92" s="46" t="s">
        <v>4421</v>
      </c>
      <c r="L92" s="46"/>
      <c r="M92" t="s">
        <v>4422</v>
      </c>
      <c r="N92" s="1" t="s">
        <v>4543</v>
      </c>
      <c r="O92" s="1"/>
      <c r="P92" s="1" t="s">
        <v>5317</v>
      </c>
      <c r="Q92" s="1" t="s">
        <v>5217</v>
      </c>
      <c r="R92" s="1">
        <v>-25</v>
      </c>
      <c r="S92" s="1">
        <v>50</v>
      </c>
      <c r="T92" s="1">
        <v>19</v>
      </c>
      <c r="U92">
        <v>0.05</v>
      </c>
      <c r="V92" s="19">
        <v>42018.671875</v>
      </c>
      <c r="W92" s="1"/>
      <c r="X92" s="1"/>
      <c r="Y92">
        <v>644343.91200000001</v>
      </c>
      <c r="Z92">
        <v>5766515.0039999997</v>
      </c>
      <c r="AA92">
        <v>79.457999999999998</v>
      </c>
      <c r="AB92" s="1" t="s">
        <v>3316</v>
      </c>
      <c r="AC92" s="21" t="s">
        <v>3262</v>
      </c>
      <c r="AD92" s="21" t="s">
        <v>3263</v>
      </c>
      <c r="AE92" s="21" t="s">
        <v>3258</v>
      </c>
      <c r="AF92" s="64" t="s">
        <v>5614</v>
      </c>
      <c r="AG92" s="64"/>
      <c r="AH92" s="21"/>
      <c r="AI92" s="1"/>
      <c r="AK92" s="21" t="s">
        <v>3259</v>
      </c>
      <c r="AL92" s="18" t="s">
        <v>3260</v>
      </c>
      <c r="AM92" s="21" t="s">
        <v>3264</v>
      </c>
      <c r="AN92" s="1"/>
      <c r="AO92" s="1"/>
      <c r="AP92" s="21" t="s">
        <v>3261</v>
      </c>
      <c r="AQ92" s="21" t="s">
        <v>3270</v>
      </c>
      <c r="AR92" s="21" t="s">
        <v>3264</v>
      </c>
    </row>
    <row r="93" spans="1:44" ht="43.2" x14ac:dyDescent="0.3">
      <c r="A93" s="1" t="str">
        <f t="shared" si="8"/>
        <v>soil temperature 0.1m 19/2</v>
      </c>
      <c r="B93">
        <v>0.1</v>
      </c>
      <c r="C93">
        <v>19</v>
      </c>
      <c r="D93" s="1">
        <v>2</v>
      </c>
      <c r="E93" s="1" t="str">
        <f t="shared" si="9"/>
        <v>Tsoil 0.1m 19/2</v>
      </c>
      <c r="F93" s="1" t="str">
        <f t="shared" si="10"/>
        <v>Box19_Temp2</v>
      </c>
      <c r="G93" s="1" t="s">
        <v>15</v>
      </c>
      <c r="H93" s="1" t="str">
        <f t="shared" si="7"/>
        <v>Box19_Temp2 [degC]</v>
      </c>
      <c r="I93" s="58" t="s">
        <v>5560</v>
      </c>
      <c r="J93" s="1" t="s">
        <v>5207</v>
      </c>
      <c r="K93" s="46" t="s">
        <v>4421</v>
      </c>
      <c r="L93" s="46"/>
      <c r="M93" t="s">
        <v>4422</v>
      </c>
      <c r="N93" s="1" t="s">
        <v>4543</v>
      </c>
      <c r="O93" s="1"/>
      <c r="P93" s="1" t="s">
        <v>5318</v>
      </c>
      <c r="Q93" s="1" t="s">
        <v>5217</v>
      </c>
      <c r="R93" s="1">
        <v>-25</v>
      </c>
      <c r="S93" s="1">
        <v>50</v>
      </c>
      <c r="T93" s="1">
        <v>19</v>
      </c>
      <c r="U93">
        <v>0.1</v>
      </c>
      <c r="V93" s="19">
        <v>42018.671875</v>
      </c>
      <c r="W93" s="1"/>
      <c r="X93" s="1"/>
      <c r="Y93">
        <v>644343.91200000001</v>
      </c>
      <c r="Z93">
        <v>5766515.0039999997</v>
      </c>
      <c r="AA93">
        <v>79.457999999999998</v>
      </c>
      <c r="AB93" s="1" t="s">
        <v>3316</v>
      </c>
      <c r="AC93" s="21" t="s">
        <v>3262</v>
      </c>
      <c r="AD93" s="21" t="s">
        <v>3263</v>
      </c>
      <c r="AE93" s="21" t="s">
        <v>3258</v>
      </c>
      <c r="AF93" s="64" t="s">
        <v>5614</v>
      </c>
      <c r="AG93" s="64"/>
      <c r="AH93" s="21"/>
      <c r="AI93" s="1"/>
      <c r="AK93" s="21" t="s">
        <v>3259</v>
      </c>
      <c r="AL93" s="18" t="s">
        <v>3260</v>
      </c>
      <c r="AM93" s="21" t="s">
        <v>3264</v>
      </c>
      <c r="AN93" s="1"/>
      <c r="AO93" s="1"/>
      <c r="AP93" s="21" t="s">
        <v>3261</v>
      </c>
      <c r="AQ93" s="21" t="s">
        <v>3270</v>
      </c>
      <c r="AR93" s="21" t="s">
        <v>3264</v>
      </c>
    </row>
    <row r="94" spans="1:44" ht="43.2" x14ac:dyDescent="0.3">
      <c r="A94" s="1" t="str">
        <f t="shared" si="8"/>
        <v>soil temperature 0.2m 19/3</v>
      </c>
      <c r="B94">
        <v>0.2</v>
      </c>
      <c r="C94">
        <v>19</v>
      </c>
      <c r="D94" s="1">
        <v>3</v>
      </c>
      <c r="E94" s="1" t="str">
        <f t="shared" si="9"/>
        <v>Tsoil 0.2m 19/3</v>
      </c>
      <c r="F94" s="1" t="str">
        <f t="shared" si="10"/>
        <v>Box19_Temp3</v>
      </c>
      <c r="G94" s="1" t="s">
        <v>15</v>
      </c>
      <c r="H94" s="1" t="str">
        <f t="shared" si="7"/>
        <v>Box19_Temp3 [degC]</v>
      </c>
      <c r="I94" s="58" t="s">
        <v>5561</v>
      </c>
      <c r="J94" s="1" t="s">
        <v>5207</v>
      </c>
      <c r="K94" s="46" t="s">
        <v>4421</v>
      </c>
      <c r="L94" s="46"/>
      <c r="M94" t="s">
        <v>4422</v>
      </c>
      <c r="N94" s="1" t="s">
        <v>4543</v>
      </c>
      <c r="O94" s="1"/>
      <c r="P94" s="1" t="s">
        <v>5319</v>
      </c>
      <c r="Q94" s="1" t="s">
        <v>5217</v>
      </c>
      <c r="R94" s="1">
        <v>-25</v>
      </c>
      <c r="S94" s="1">
        <v>50</v>
      </c>
      <c r="T94" s="1">
        <v>19</v>
      </c>
      <c r="U94">
        <v>0.2</v>
      </c>
      <c r="V94" s="19">
        <v>42018.671875</v>
      </c>
      <c r="W94" s="1"/>
      <c r="X94" s="1"/>
      <c r="Y94">
        <v>644343.91200000001</v>
      </c>
      <c r="Z94">
        <v>5766515.0039999997</v>
      </c>
      <c r="AA94">
        <v>79.457999999999998</v>
      </c>
      <c r="AB94" s="1" t="s">
        <v>3316</v>
      </c>
      <c r="AC94" s="21" t="s">
        <v>3262</v>
      </c>
      <c r="AD94" s="21" t="s">
        <v>3263</v>
      </c>
      <c r="AE94" s="21" t="s">
        <v>3258</v>
      </c>
      <c r="AF94" s="64" t="s">
        <v>5614</v>
      </c>
      <c r="AG94" s="64"/>
      <c r="AH94" s="21"/>
      <c r="AI94" s="1"/>
      <c r="AK94" s="21" t="s">
        <v>3259</v>
      </c>
      <c r="AL94" s="18" t="s">
        <v>3260</v>
      </c>
      <c r="AM94" s="21" t="s">
        <v>3264</v>
      </c>
      <c r="AN94" s="1"/>
      <c r="AO94" s="1"/>
      <c r="AP94" s="21" t="s">
        <v>3261</v>
      </c>
      <c r="AQ94" s="21" t="s">
        <v>3270</v>
      </c>
      <c r="AR94" s="21" t="s">
        <v>3264</v>
      </c>
    </row>
    <row r="95" spans="1:44" ht="43.2" x14ac:dyDescent="0.3">
      <c r="A95" s="1" t="str">
        <f t="shared" si="8"/>
        <v>soil temperature 0.3m 19/4</v>
      </c>
      <c r="B95">
        <v>0.3</v>
      </c>
      <c r="C95">
        <v>19</v>
      </c>
      <c r="D95" s="1">
        <v>4</v>
      </c>
      <c r="E95" s="1" t="str">
        <f t="shared" si="9"/>
        <v>Tsoil 0.3m 19/4</v>
      </c>
      <c r="F95" s="1" t="str">
        <f t="shared" si="10"/>
        <v>Box19_Temp4</v>
      </c>
      <c r="G95" s="1" t="s">
        <v>15</v>
      </c>
      <c r="H95" s="1" t="str">
        <f t="shared" si="7"/>
        <v>Box19_Temp4 [degC]</v>
      </c>
      <c r="I95" s="58" t="s">
        <v>5562</v>
      </c>
      <c r="J95" s="1" t="s">
        <v>5207</v>
      </c>
      <c r="K95" s="46" t="s">
        <v>4421</v>
      </c>
      <c r="L95" s="46"/>
      <c r="M95" t="s">
        <v>4422</v>
      </c>
      <c r="N95" s="1" t="s">
        <v>4543</v>
      </c>
      <c r="O95" s="1"/>
      <c r="P95" s="1" t="s">
        <v>5320</v>
      </c>
      <c r="Q95" s="1" t="s">
        <v>5217</v>
      </c>
      <c r="R95" s="1">
        <v>-25</v>
      </c>
      <c r="S95" s="1">
        <v>50</v>
      </c>
      <c r="T95" s="1">
        <v>19</v>
      </c>
      <c r="U95">
        <v>0.3</v>
      </c>
      <c r="V95" s="19">
        <v>42018.671875</v>
      </c>
      <c r="W95" s="1"/>
      <c r="X95" s="1"/>
      <c r="Y95">
        <v>644343.91200000001</v>
      </c>
      <c r="Z95">
        <v>5766515.0039999997</v>
      </c>
      <c r="AA95">
        <v>79.457999999999998</v>
      </c>
      <c r="AB95" s="1" t="s">
        <v>3316</v>
      </c>
      <c r="AC95" s="21" t="s">
        <v>3262</v>
      </c>
      <c r="AD95" s="21" t="s">
        <v>3263</v>
      </c>
      <c r="AE95" s="21" t="s">
        <v>3258</v>
      </c>
      <c r="AF95" s="64" t="s">
        <v>5614</v>
      </c>
      <c r="AG95" s="64"/>
      <c r="AH95" s="21"/>
      <c r="AI95" s="1"/>
      <c r="AK95" s="21" t="s">
        <v>3259</v>
      </c>
      <c r="AL95" s="18" t="s">
        <v>3260</v>
      </c>
      <c r="AM95" s="21" t="s">
        <v>3264</v>
      </c>
      <c r="AN95" s="1"/>
      <c r="AO95" s="1"/>
      <c r="AP95" s="21" t="s">
        <v>3261</v>
      </c>
      <c r="AQ95" s="21" t="s">
        <v>3270</v>
      </c>
      <c r="AR95" s="21" t="s">
        <v>3264</v>
      </c>
    </row>
    <row r="96" spans="1:44" ht="43.2" x14ac:dyDescent="0.3">
      <c r="A96" s="1" t="str">
        <f t="shared" si="8"/>
        <v>soil temperature 0.4m 19/5</v>
      </c>
      <c r="B96">
        <v>0.4</v>
      </c>
      <c r="C96">
        <v>19</v>
      </c>
      <c r="D96" s="1">
        <v>5</v>
      </c>
      <c r="E96" s="1" t="str">
        <f t="shared" si="9"/>
        <v>Tsoil 0.4m 19/5</v>
      </c>
      <c r="F96" s="1" t="str">
        <f t="shared" si="10"/>
        <v>Box19_Temp5</v>
      </c>
      <c r="G96" s="1" t="s">
        <v>15</v>
      </c>
      <c r="H96" s="1" t="str">
        <f t="shared" si="7"/>
        <v>Box19_Temp5 [degC]</v>
      </c>
      <c r="I96" s="58" t="s">
        <v>5563</v>
      </c>
      <c r="J96" s="1" t="s">
        <v>5207</v>
      </c>
      <c r="K96" s="46" t="s">
        <v>4421</v>
      </c>
      <c r="L96" s="46"/>
      <c r="M96" t="s">
        <v>4422</v>
      </c>
      <c r="N96" s="1" t="s">
        <v>4543</v>
      </c>
      <c r="O96" s="1"/>
      <c r="P96" s="1" t="s">
        <v>5321</v>
      </c>
      <c r="Q96" s="1" t="s">
        <v>5217</v>
      </c>
      <c r="R96" s="1">
        <v>-25</v>
      </c>
      <c r="S96" s="1">
        <v>50</v>
      </c>
      <c r="T96" s="1">
        <v>19</v>
      </c>
      <c r="U96">
        <v>0.4</v>
      </c>
      <c r="V96" s="19">
        <v>42018.671875</v>
      </c>
      <c r="W96" s="1"/>
      <c r="X96" s="1"/>
      <c r="Y96">
        <v>644343.91200000001</v>
      </c>
      <c r="Z96">
        <v>5766515.0039999997</v>
      </c>
      <c r="AA96">
        <v>79.457999999999998</v>
      </c>
      <c r="AB96" s="1" t="s">
        <v>3316</v>
      </c>
      <c r="AC96" s="21" t="s">
        <v>3262</v>
      </c>
      <c r="AD96" s="21" t="s">
        <v>3263</v>
      </c>
      <c r="AE96" s="21" t="s">
        <v>3258</v>
      </c>
      <c r="AF96" s="64" t="s">
        <v>5614</v>
      </c>
      <c r="AG96" s="64"/>
      <c r="AH96" s="21"/>
      <c r="AI96" s="1"/>
      <c r="AK96" s="21" t="s">
        <v>3259</v>
      </c>
      <c r="AL96" s="18" t="s">
        <v>3260</v>
      </c>
      <c r="AM96" s="21" t="s">
        <v>3264</v>
      </c>
      <c r="AN96" s="1"/>
      <c r="AO96" s="1"/>
      <c r="AP96" s="21" t="s">
        <v>3261</v>
      </c>
      <c r="AQ96" s="21" t="s">
        <v>3270</v>
      </c>
      <c r="AR96" s="21" t="s">
        <v>3264</v>
      </c>
    </row>
    <row r="97" spans="1:44" ht="43.2" x14ac:dyDescent="0.3">
      <c r="A97" s="1" t="str">
        <f t="shared" si="8"/>
        <v>soil temperature 0.4m 19/6</v>
      </c>
      <c r="B97" s="30">
        <v>0.4</v>
      </c>
      <c r="C97" s="30">
        <v>19</v>
      </c>
      <c r="D97" s="1">
        <v>6</v>
      </c>
      <c r="E97" s="1" t="str">
        <f t="shared" si="9"/>
        <v>Tsoil 0.4m 19/6</v>
      </c>
      <c r="F97" s="1" t="str">
        <f t="shared" si="10"/>
        <v>Box19_Temp6</v>
      </c>
      <c r="G97" s="1" t="s">
        <v>15</v>
      </c>
      <c r="H97" s="1" t="str">
        <f t="shared" si="7"/>
        <v>Box19_Temp6 [degC]</v>
      </c>
      <c r="I97" s="58" t="s">
        <v>5564</v>
      </c>
      <c r="J97" s="1" t="s">
        <v>5207</v>
      </c>
      <c r="K97" s="46" t="s">
        <v>4421</v>
      </c>
      <c r="L97" s="46"/>
      <c r="M97" t="s">
        <v>4422</v>
      </c>
      <c r="N97" s="1" t="s">
        <v>4543</v>
      </c>
      <c r="O97" s="1"/>
      <c r="P97" s="1" t="s">
        <v>5322</v>
      </c>
      <c r="Q97" s="1" t="s">
        <v>5217</v>
      </c>
      <c r="R97" s="1">
        <v>-25</v>
      </c>
      <c r="S97" s="1">
        <v>50</v>
      </c>
      <c r="T97" s="1">
        <v>19</v>
      </c>
      <c r="U97" s="30">
        <v>0.4</v>
      </c>
      <c r="V97" s="19">
        <v>42018.671875</v>
      </c>
      <c r="W97" s="1"/>
      <c r="X97" s="1"/>
      <c r="Y97">
        <v>644343.91200000001</v>
      </c>
      <c r="Z97">
        <v>5766515.0039999997</v>
      </c>
      <c r="AA97">
        <v>79.457999999999998</v>
      </c>
      <c r="AB97" s="1" t="s">
        <v>3316</v>
      </c>
      <c r="AC97" s="21" t="s">
        <v>3262</v>
      </c>
      <c r="AD97" s="21" t="s">
        <v>3263</v>
      </c>
      <c r="AE97" s="21" t="s">
        <v>3258</v>
      </c>
      <c r="AF97" s="64" t="s">
        <v>5614</v>
      </c>
      <c r="AG97" s="64"/>
      <c r="AH97" s="21"/>
      <c r="AI97" s="1"/>
      <c r="AK97" s="21" t="s">
        <v>3259</v>
      </c>
      <c r="AL97" s="18" t="s">
        <v>3260</v>
      </c>
      <c r="AM97" s="21" t="s">
        <v>3264</v>
      </c>
      <c r="AN97" s="1"/>
      <c r="AO97" s="1"/>
      <c r="AP97" s="21" t="s">
        <v>3261</v>
      </c>
      <c r="AQ97" s="21" t="s">
        <v>3270</v>
      </c>
      <c r="AR97" s="21" t="s">
        <v>3264</v>
      </c>
    </row>
    <row r="98" spans="1:44" ht="43.2" x14ac:dyDescent="0.3">
      <c r="A98" s="1" t="str">
        <f t="shared" si="8"/>
        <v>soil temperature 0.1m 20/1</v>
      </c>
      <c r="B98" s="33">
        <v>0.1</v>
      </c>
      <c r="C98" s="33">
        <v>20</v>
      </c>
      <c r="D98" s="1">
        <v>1</v>
      </c>
      <c r="E98" s="1" t="str">
        <f t="shared" si="9"/>
        <v>Tsoil 0.1m 20/1</v>
      </c>
      <c r="F98" s="1" t="str">
        <f t="shared" si="10"/>
        <v>Box20_Temp1</v>
      </c>
      <c r="G98" s="1" t="s">
        <v>15</v>
      </c>
      <c r="H98" s="1" t="str">
        <f t="shared" si="7"/>
        <v>Box20_Temp1 [degC]</v>
      </c>
      <c r="I98" s="86" t="s">
        <v>5604</v>
      </c>
      <c r="J98" s="1" t="s">
        <v>5208</v>
      </c>
      <c r="K98" s="46" t="s">
        <v>4421</v>
      </c>
      <c r="L98" s="46"/>
      <c r="M98" t="s">
        <v>4422</v>
      </c>
      <c r="N98" s="1" t="s">
        <v>4543</v>
      </c>
      <c r="O98" s="1"/>
      <c r="P98" s="1" t="s">
        <v>5323</v>
      </c>
      <c r="Q98" s="1" t="s">
        <v>5218</v>
      </c>
      <c r="R98" s="1">
        <v>-25</v>
      </c>
      <c r="S98" s="1">
        <v>50</v>
      </c>
      <c r="T98" s="1"/>
      <c r="U98" s="33">
        <v>0.1</v>
      </c>
      <c r="V98" s="19">
        <v>42137.425925925927</v>
      </c>
      <c r="W98" s="1"/>
      <c r="X98" s="1"/>
      <c r="Y98">
        <v>644286.36899999995</v>
      </c>
      <c r="Z98">
        <v>5766518.79</v>
      </c>
      <c r="AA98">
        <v>79.426000000000002</v>
      </c>
      <c r="AB98" s="1" t="s">
        <v>3316</v>
      </c>
      <c r="AC98" s="21" t="s">
        <v>3262</v>
      </c>
      <c r="AD98" s="21" t="s">
        <v>3263</v>
      </c>
      <c r="AE98" s="21" t="s">
        <v>3258</v>
      </c>
      <c r="AF98" s="64" t="s">
        <v>5614</v>
      </c>
      <c r="AG98" s="64"/>
      <c r="AH98" s="21"/>
      <c r="AI98" s="1"/>
      <c r="AK98" s="21" t="s">
        <v>3259</v>
      </c>
      <c r="AL98" s="18" t="s">
        <v>3260</v>
      </c>
      <c r="AM98" s="21" t="s">
        <v>3264</v>
      </c>
      <c r="AN98" s="1"/>
      <c r="AO98" s="1"/>
      <c r="AP98" s="21" t="s">
        <v>3261</v>
      </c>
      <c r="AQ98" s="21" t="s">
        <v>3270</v>
      </c>
      <c r="AR98" s="21" t="s">
        <v>3264</v>
      </c>
    </row>
    <row r="99" spans="1:44" ht="43.2" x14ac:dyDescent="0.3">
      <c r="A99" s="1" t="str">
        <f t="shared" si="8"/>
        <v>soil temperature 0.15m 20/2</v>
      </c>
      <c r="B99" s="33">
        <v>0.15</v>
      </c>
      <c r="C99" s="33">
        <v>20</v>
      </c>
      <c r="D99" s="1">
        <v>2</v>
      </c>
      <c r="E99" s="1" t="str">
        <f t="shared" si="9"/>
        <v>Tsoil 0.15m 20/2</v>
      </c>
      <c r="F99" s="1" t="str">
        <f t="shared" si="10"/>
        <v>Box20_Temp2</v>
      </c>
      <c r="G99" s="1" t="s">
        <v>15</v>
      </c>
      <c r="H99" s="1" t="str">
        <f t="shared" si="7"/>
        <v>Box20_Temp2 [degC]</v>
      </c>
      <c r="I99" s="86" t="s">
        <v>5605</v>
      </c>
      <c r="J99" s="1" t="s">
        <v>5208</v>
      </c>
      <c r="K99" s="46" t="s">
        <v>4421</v>
      </c>
      <c r="L99" s="46"/>
      <c r="M99" t="s">
        <v>4422</v>
      </c>
      <c r="N99" s="1" t="s">
        <v>4543</v>
      </c>
      <c r="O99" s="1"/>
      <c r="P99" s="1" t="s">
        <v>5324</v>
      </c>
      <c r="Q99" s="1" t="s">
        <v>5218</v>
      </c>
      <c r="R99" s="1">
        <v>-25</v>
      </c>
      <c r="S99" s="1">
        <v>50</v>
      </c>
      <c r="T99" s="1"/>
      <c r="U99" s="33">
        <v>0.15</v>
      </c>
      <c r="V99" s="19">
        <v>42137.425925925927</v>
      </c>
      <c r="W99" s="1"/>
      <c r="X99" s="1"/>
      <c r="Y99">
        <v>644286.36899999995</v>
      </c>
      <c r="Z99">
        <v>5766518.79</v>
      </c>
      <c r="AA99">
        <v>79.426000000000002</v>
      </c>
      <c r="AB99" s="1" t="s">
        <v>3316</v>
      </c>
      <c r="AC99" s="21" t="s">
        <v>3262</v>
      </c>
      <c r="AD99" s="21" t="s">
        <v>3263</v>
      </c>
      <c r="AE99" s="21" t="s">
        <v>3258</v>
      </c>
      <c r="AF99" s="64" t="s">
        <v>5614</v>
      </c>
      <c r="AG99" s="64"/>
      <c r="AH99" s="21"/>
      <c r="AI99" s="1"/>
      <c r="AK99" s="21" t="s">
        <v>3259</v>
      </c>
      <c r="AL99" s="18" t="s">
        <v>3260</v>
      </c>
      <c r="AM99" s="21" t="s">
        <v>3264</v>
      </c>
      <c r="AN99" s="1"/>
      <c r="AO99" s="1"/>
      <c r="AP99" s="21" t="s">
        <v>3261</v>
      </c>
      <c r="AQ99" s="21" t="s">
        <v>3270</v>
      </c>
      <c r="AR99" s="21" t="s">
        <v>3264</v>
      </c>
    </row>
    <row r="100" spans="1:44" ht="43.2" x14ac:dyDescent="0.3">
      <c r="A100" s="1" t="str">
        <f t="shared" si="8"/>
        <v>soil temperature 0.2m 20/3</v>
      </c>
      <c r="B100" s="33">
        <v>0.2</v>
      </c>
      <c r="C100" s="33">
        <v>20</v>
      </c>
      <c r="D100" s="1">
        <v>3</v>
      </c>
      <c r="E100" s="1" t="str">
        <f t="shared" si="9"/>
        <v>Tsoil 0.2m 20/3</v>
      </c>
      <c r="F100" s="1" t="str">
        <f t="shared" si="10"/>
        <v>Box20_Temp3</v>
      </c>
      <c r="G100" s="1" t="s">
        <v>15</v>
      </c>
      <c r="H100" s="1" t="str">
        <f t="shared" si="7"/>
        <v>Box20_Temp3 [degC]</v>
      </c>
      <c r="I100" s="86" t="s">
        <v>5606</v>
      </c>
      <c r="J100" s="1" t="s">
        <v>5208</v>
      </c>
      <c r="K100" s="46" t="s">
        <v>4421</v>
      </c>
      <c r="L100" s="46"/>
      <c r="M100" t="s">
        <v>4422</v>
      </c>
      <c r="N100" s="1" t="s">
        <v>4543</v>
      </c>
      <c r="O100" s="1"/>
      <c r="P100" s="1" t="s">
        <v>5325</v>
      </c>
      <c r="Q100" s="1" t="s">
        <v>5218</v>
      </c>
      <c r="R100" s="1">
        <v>-25</v>
      </c>
      <c r="S100" s="1">
        <v>50</v>
      </c>
      <c r="T100" s="1"/>
      <c r="U100" s="33">
        <v>0.2</v>
      </c>
      <c r="V100" s="19">
        <v>42137.425925925927</v>
      </c>
      <c r="W100" s="1"/>
      <c r="X100" s="1"/>
      <c r="Y100">
        <v>644286.36899999995</v>
      </c>
      <c r="Z100">
        <v>5766518.79</v>
      </c>
      <c r="AA100">
        <v>79.426000000000002</v>
      </c>
      <c r="AB100" s="1" t="s">
        <v>3316</v>
      </c>
      <c r="AC100" s="21" t="s">
        <v>3262</v>
      </c>
      <c r="AD100" s="21" t="s">
        <v>3263</v>
      </c>
      <c r="AE100" s="21" t="s">
        <v>3258</v>
      </c>
      <c r="AF100" s="64" t="s">
        <v>5614</v>
      </c>
      <c r="AG100" s="64"/>
      <c r="AH100" s="21"/>
      <c r="AI100" s="1"/>
      <c r="AK100" s="21" t="s">
        <v>3259</v>
      </c>
      <c r="AL100" s="18" t="s">
        <v>3260</v>
      </c>
      <c r="AM100" s="21" t="s">
        <v>3264</v>
      </c>
      <c r="AN100" s="1"/>
      <c r="AO100" s="1"/>
      <c r="AP100" s="21" t="s">
        <v>3261</v>
      </c>
      <c r="AQ100" s="21" t="s">
        <v>3270</v>
      </c>
      <c r="AR100" s="21" t="s">
        <v>3264</v>
      </c>
    </row>
    <row r="101" spans="1:44" ht="43.2" x14ac:dyDescent="0.3">
      <c r="A101" s="1" t="str">
        <f t="shared" si="8"/>
        <v>soil temperature 0.3m 20/4</v>
      </c>
      <c r="B101" s="33">
        <v>0.3</v>
      </c>
      <c r="C101" s="33">
        <v>20</v>
      </c>
      <c r="D101" s="1">
        <v>4</v>
      </c>
      <c r="E101" s="1" t="str">
        <f t="shared" si="9"/>
        <v>Tsoil 0.3m 20/4</v>
      </c>
      <c r="F101" s="1" t="str">
        <f t="shared" si="10"/>
        <v>Box20_Temp4</v>
      </c>
      <c r="G101" s="1" t="s">
        <v>15</v>
      </c>
      <c r="H101" s="1" t="str">
        <f t="shared" si="7"/>
        <v>Box20_Temp4 [degC]</v>
      </c>
      <c r="I101" s="86" t="s">
        <v>5607</v>
      </c>
      <c r="J101" s="1" t="s">
        <v>5208</v>
      </c>
      <c r="K101" s="46" t="s">
        <v>4421</v>
      </c>
      <c r="L101" s="46"/>
      <c r="M101" t="s">
        <v>4422</v>
      </c>
      <c r="N101" s="1" t="s">
        <v>4543</v>
      </c>
      <c r="O101" s="1"/>
      <c r="P101" s="1" t="s">
        <v>5326</v>
      </c>
      <c r="Q101" s="1" t="s">
        <v>5218</v>
      </c>
      <c r="R101" s="1">
        <v>-25</v>
      </c>
      <c r="S101" s="1">
        <v>50</v>
      </c>
      <c r="T101" s="1"/>
      <c r="U101" s="33">
        <v>0.3</v>
      </c>
      <c r="V101" s="19">
        <v>42137.425925925927</v>
      </c>
      <c r="W101" s="1"/>
      <c r="X101" s="1"/>
      <c r="Y101">
        <v>644286.36899999995</v>
      </c>
      <c r="Z101">
        <v>5766518.79</v>
      </c>
      <c r="AA101">
        <v>79.426000000000002</v>
      </c>
      <c r="AB101" s="1" t="s">
        <v>3316</v>
      </c>
      <c r="AC101" s="21" t="s">
        <v>3262</v>
      </c>
      <c r="AD101" s="21" t="s">
        <v>3263</v>
      </c>
      <c r="AE101" s="21" t="s">
        <v>3258</v>
      </c>
      <c r="AF101" s="64" t="s">
        <v>5614</v>
      </c>
      <c r="AG101" s="64"/>
      <c r="AH101" s="21"/>
      <c r="AI101" s="1"/>
      <c r="AK101" s="21" t="s">
        <v>3259</v>
      </c>
      <c r="AL101" s="18" t="s">
        <v>3260</v>
      </c>
      <c r="AM101" s="21" t="s">
        <v>3264</v>
      </c>
      <c r="AN101" s="1"/>
      <c r="AO101" s="1"/>
      <c r="AP101" s="21" t="s">
        <v>3261</v>
      </c>
      <c r="AQ101" s="21" t="s">
        <v>3270</v>
      </c>
      <c r="AR101" s="21" t="s">
        <v>3264</v>
      </c>
    </row>
    <row r="102" spans="1:44" ht="43.2" x14ac:dyDescent="0.3">
      <c r="A102" s="1" t="str">
        <f t="shared" si="8"/>
        <v>soil temperature 0.4m 20/5</v>
      </c>
      <c r="B102" s="33">
        <v>0.4</v>
      </c>
      <c r="C102" s="33">
        <v>20</v>
      </c>
      <c r="D102" s="1">
        <v>5</v>
      </c>
      <c r="E102" s="1" t="str">
        <f t="shared" si="9"/>
        <v>Tsoil 0.4m 20/5</v>
      </c>
      <c r="F102" s="1" t="str">
        <f t="shared" si="10"/>
        <v>Box20_Temp5</v>
      </c>
      <c r="G102" s="1" t="s">
        <v>15</v>
      </c>
      <c r="H102" s="1" t="str">
        <f t="shared" si="7"/>
        <v>Box20_Temp5 [degC]</v>
      </c>
      <c r="I102" s="86" t="s">
        <v>5608</v>
      </c>
      <c r="J102" s="1" t="s">
        <v>5208</v>
      </c>
      <c r="K102" s="46" t="s">
        <v>4421</v>
      </c>
      <c r="L102" s="46"/>
      <c r="M102" t="s">
        <v>4422</v>
      </c>
      <c r="N102" s="1" t="s">
        <v>4543</v>
      </c>
      <c r="O102" s="1"/>
      <c r="P102" s="1" t="s">
        <v>5327</v>
      </c>
      <c r="Q102" s="1" t="s">
        <v>5218</v>
      </c>
      <c r="R102" s="1">
        <v>-25</v>
      </c>
      <c r="S102" s="1">
        <v>50</v>
      </c>
      <c r="T102" s="1"/>
      <c r="U102" s="33">
        <v>0.4</v>
      </c>
      <c r="V102" s="19">
        <v>42137.425925925927</v>
      </c>
      <c r="W102" s="1"/>
      <c r="X102" s="1"/>
      <c r="Y102">
        <v>644286.36899999995</v>
      </c>
      <c r="Z102">
        <v>5766518.79</v>
      </c>
      <c r="AA102">
        <v>79.426000000000002</v>
      </c>
      <c r="AB102" s="1" t="s">
        <v>3316</v>
      </c>
      <c r="AC102" s="21" t="s">
        <v>3262</v>
      </c>
      <c r="AD102" s="21" t="s">
        <v>3263</v>
      </c>
      <c r="AE102" s="21" t="s">
        <v>3258</v>
      </c>
      <c r="AF102" s="64" t="s">
        <v>5614</v>
      </c>
      <c r="AG102" s="64"/>
      <c r="AH102" s="21"/>
      <c r="AI102" s="1"/>
      <c r="AK102" s="21" t="s">
        <v>3259</v>
      </c>
      <c r="AL102" s="18" t="s">
        <v>3260</v>
      </c>
      <c r="AM102" s="21" t="s">
        <v>3264</v>
      </c>
      <c r="AN102" s="1"/>
      <c r="AO102" s="1"/>
      <c r="AP102" s="21" t="s">
        <v>3261</v>
      </c>
      <c r="AQ102" s="21" t="s">
        <v>3270</v>
      </c>
      <c r="AR102" s="21" t="s">
        <v>3264</v>
      </c>
    </row>
    <row r="103" spans="1:44" ht="43.2" x14ac:dyDescent="0.3">
      <c r="A103" s="1" t="str">
        <f t="shared" si="8"/>
        <v>soil temperature 0.5m 20/6</v>
      </c>
      <c r="B103" s="30">
        <v>0.5</v>
      </c>
      <c r="C103" s="30">
        <v>20</v>
      </c>
      <c r="D103" s="1">
        <v>6</v>
      </c>
      <c r="E103" s="1" t="str">
        <f t="shared" si="9"/>
        <v>Tsoil 0.5m 20/6</v>
      </c>
      <c r="F103" s="1" t="str">
        <f t="shared" si="10"/>
        <v>Box20_Temp6</v>
      </c>
      <c r="G103" s="1" t="s">
        <v>15</v>
      </c>
      <c r="H103" s="1" t="str">
        <f t="shared" si="7"/>
        <v>Box20_Temp6 [degC]</v>
      </c>
      <c r="I103" s="86" t="s">
        <v>5609</v>
      </c>
      <c r="J103" s="1" t="s">
        <v>5208</v>
      </c>
      <c r="K103" s="46" t="s">
        <v>4421</v>
      </c>
      <c r="L103" s="46"/>
      <c r="M103" t="s">
        <v>4422</v>
      </c>
      <c r="N103" s="1" t="s">
        <v>4543</v>
      </c>
      <c r="O103" s="1"/>
      <c r="P103" s="1" t="s">
        <v>5328</v>
      </c>
      <c r="Q103" s="1" t="s">
        <v>5218</v>
      </c>
      <c r="R103" s="1">
        <v>-10</v>
      </c>
      <c r="S103" s="1">
        <v>30</v>
      </c>
      <c r="T103" s="1"/>
      <c r="U103" s="30">
        <v>0.5</v>
      </c>
      <c r="V103" s="19">
        <v>42137.425925925927</v>
      </c>
      <c r="W103" s="1"/>
      <c r="X103" s="1"/>
      <c r="Y103">
        <v>644286.36899999995</v>
      </c>
      <c r="Z103">
        <v>5766518.79</v>
      </c>
      <c r="AA103">
        <v>79.426000000000002</v>
      </c>
      <c r="AB103" s="1" t="s">
        <v>3316</v>
      </c>
      <c r="AC103" s="21" t="s">
        <v>3262</v>
      </c>
      <c r="AD103" s="21" t="s">
        <v>3263</v>
      </c>
      <c r="AE103" s="21" t="s">
        <v>3258</v>
      </c>
      <c r="AF103" s="64" t="s">
        <v>5614</v>
      </c>
      <c r="AG103" s="64"/>
      <c r="AH103" s="21"/>
      <c r="AI103" s="1"/>
      <c r="AK103" s="21" t="s">
        <v>3259</v>
      </c>
      <c r="AL103" s="18" t="s">
        <v>3260</v>
      </c>
      <c r="AM103" s="21" t="s">
        <v>3264</v>
      </c>
      <c r="AN103" s="1"/>
      <c r="AO103" s="1"/>
      <c r="AP103" s="21" t="s">
        <v>3261</v>
      </c>
      <c r="AQ103" s="21" t="s">
        <v>3270</v>
      </c>
      <c r="AR103" s="21" t="s">
        <v>3264</v>
      </c>
    </row>
    <row r="104" spans="1:44" ht="43.2" x14ac:dyDescent="0.3">
      <c r="A104" s="1" t="str">
        <f t="shared" si="8"/>
        <v>soil temperature 0.1m 21/1</v>
      </c>
      <c r="B104">
        <v>0.1</v>
      </c>
      <c r="C104" s="33">
        <v>21</v>
      </c>
      <c r="D104" s="1">
        <v>1</v>
      </c>
      <c r="E104" s="1" t="str">
        <f t="shared" si="9"/>
        <v>Tsoil 0.1m 21/1</v>
      </c>
      <c r="F104" s="1" t="str">
        <f t="shared" si="10"/>
        <v>Box21_Temp1</v>
      </c>
      <c r="G104" s="1" t="s">
        <v>15</v>
      </c>
      <c r="H104" s="1" t="str">
        <f t="shared" si="7"/>
        <v>Box21_Temp1 [degC]</v>
      </c>
      <c r="I104" s="58" t="s">
        <v>5565</v>
      </c>
      <c r="J104" s="1" t="s">
        <v>5209</v>
      </c>
      <c r="K104" s="46" t="s">
        <v>4421</v>
      </c>
      <c r="L104" s="46"/>
      <c r="M104" t="s">
        <v>4422</v>
      </c>
      <c r="N104" s="1" t="s">
        <v>4543</v>
      </c>
      <c r="O104" s="1"/>
      <c r="P104" s="1" t="s">
        <v>5329</v>
      </c>
      <c r="Q104" s="1" t="s">
        <v>5212</v>
      </c>
      <c r="R104" s="1">
        <v>-25</v>
      </c>
      <c r="S104" s="1">
        <v>50</v>
      </c>
      <c r="T104" s="1">
        <v>21</v>
      </c>
      <c r="U104">
        <v>0.1</v>
      </c>
      <c r="V104" s="19">
        <v>42018.667592592596</v>
      </c>
      <c r="W104" s="1"/>
      <c r="X104" s="1"/>
      <c r="Y104">
        <v>644340.32799999998</v>
      </c>
      <c r="Z104">
        <v>5766427.4510000004</v>
      </c>
      <c r="AA104">
        <v>79.918999999999997</v>
      </c>
      <c r="AB104" s="1" t="s">
        <v>3316</v>
      </c>
      <c r="AC104" s="21" t="s">
        <v>3262</v>
      </c>
      <c r="AD104" s="21" t="s">
        <v>3263</v>
      </c>
      <c r="AE104" s="21" t="s">
        <v>3258</v>
      </c>
      <c r="AF104" s="64" t="s">
        <v>5614</v>
      </c>
      <c r="AG104" s="64"/>
      <c r="AH104" s="21"/>
      <c r="AI104" s="1"/>
      <c r="AK104" s="21" t="s">
        <v>3259</v>
      </c>
      <c r="AL104" s="18" t="s">
        <v>3260</v>
      </c>
      <c r="AM104" s="21" t="s">
        <v>3264</v>
      </c>
      <c r="AN104" s="1"/>
      <c r="AO104" s="1"/>
      <c r="AP104" s="21" t="s">
        <v>3261</v>
      </c>
      <c r="AQ104" s="21" t="s">
        <v>3270</v>
      </c>
      <c r="AR104" s="21" t="s">
        <v>3264</v>
      </c>
    </row>
    <row r="105" spans="1:44" ht="43.2" x14ac:dyDescent="0.3">
      <c r="A105" s="1" t="str">
        <f t="shared" si="8"/>
        <v>soil temperature 0.2m 21/2</v>
      </c>
      <c r="B105">
        <v>0.2</v>
      </c>
      <c r="C105" s="33">
        <v>21</v>
      </c>
      <c r="D105" s="1">
        <v>2</v>
      </c>
      <c r="E105" s="1" t="str">
        <f t="shared" si="9"/>
        <v>Tsoil 0.2m 21/2</v>
      </c>
      <c r="F105" s="1" t="str">
        <f t="shared" si="10"/>
        <v>Box21_Temp2</v>
      </c>
      <c r="G105" s="1" t="s">
        <v>15</v>
      </c>
      <c r="H105" s="1" t="str">
        <f t="shared" si="7"/>
        <v>Box21_Temp2 [degC]</v>
      </c>
      <c r="I105" s="58" t="s">
        <v>5566</v>
      </c>
      <c r="J105" s="1" t="s">
        <v>5209</v>
      </c>
      <c r="K105" s="46" t="s">
        <v>4421</v>
      </c>
      <c r="L105" s="46"/>
      <c r="M105" t="s">
        <v>4422</v>
      </c>
      <c r="N105" s="1" t="s">
        <v>4543</v>
      </c>
      <c r="O105" s="1"/>
      <c r="P105" s="1" t="s">
        <v>5330</v>
      </c>
      <c r="Q105" s="1" t="s">
        <v>5212</v>
      </c>
      <c r="R105" s="1">
        <v>-25</v>
      </c>
      <c r="S105" s="1">
        <v>50</v>
      </c>
      <c r="T105" s="1">
        <v>21</v>
      </c>
      <c r="U105">
        <v>0.2</v>
      </c>
      <c r="V105" s="19">
        <v>42018.667592592596</v>
      </c>
      <c r="W105" s="1"/>
      <c r="X105" s="1"/>
      <c r="Y105">
        <v>644340.32799999998</v>
      </c>
      <c r="Z105">
        <v>5766427.4510000004</v>
      </c>
      <c r="AA105">
        <v>79.918999999999997</v>
      </c>
      <c r="AB105" s="1" t="s">
        <v>3316</v>
      </c>
      <c r="AC105" s="21" t="s">
        <v>3262</v>
      </c>
      <c r="AD105" s="21" t="s">
        <v>3263</v>
      </c>
      <c r="AE105" s="21" t="s">
        <v>3258</v>
      </c>
      <c r="AF105" s="64" t="s">
        <v>5614</v>
      </c>
      <c r="AG105" s="64"/>
      <c r="AH105" s="21"/>
      <c r="AI105" s="1"/>
      <c r="AK105" s="21" t="s">
        <v>3259</v>
      </c>
      <c r="AL105" s="18" t="s">
        <v>3260</v>
      </c>
      <c r="AM105" s="21" t="s">
        <v>3264</v>
      </c>
      <c r="AN105" s="1"/>
      <c r="AO105" s="1"/>
      <c r="AP105" s="21" t="s">
        <v>3261</v>
      </c>
      <c r="AQ105" s="21" t="s">
        <v>3270</v>
      </c>
      <c r="AR105" s="21" t="s">
        <v>3264</v>
      </c>
    </row>
    <row r="106" spans="1:44" ht="43.2" x14ac:dyDescent="0.3">
      <c r="A106" s="1" t="str">
        <f t="shared" si="8"/>
        <v>soil temperature 0.4m 21/3</v>
      </c>
      <c r="B106">
        <v>0.4</v>
      </c>
      <c r="C106" s="33">
        <v>21</v>
      </c>
      <c r="D106" s="1">
        <v>3</v>
      </c>
      <c r="E106" s="1" t="str">
        <f t="shared" si="9"/>
        <v>Tsoil 0.4m 21/3</v>
      </c>
      <c r="F106" s="1" t="str">
        <f t="shared" si="10"/>
        <v>Box21_Temp3</v>
      </c>
      <c r="G106" s="1" t="s">
        <v>15</v>
      </c>
      <c r="H106" s="1" t="str">
        <f t="shared" si="7"/>
        <v>Box21_Temp3 [degC]</v>
      </c>
      <c r="I106" s="58" t="s">
        <v>5567</v>
      </c>
      <c r="J106" s="1" t="s">
        <v>5209</v>
      </c>
      <c r="K106" s="46" t="s">
        <v>4421</v>
      </c>
      <c r="L106" s="46"/>
      <c r="M106" t="s">
        <v>4422</v>
      </c>
      <c r="N106" s="1" t="s">
        <v>4543</v>
      </c>
      <c r="O106" s="1"/>
      <c r="P106" s="1" t="s">
        <v>5331</v>
      </c>
      <c r="Q106" s="1" t="s">
        <v>5212</v>
      </c>
      <c r="R106" s="1">
        <v>-25</v>
      </c>
      <c r="S106" s="1">
        <v>50</v>
      </c>
      <c r="T106" s="1">
        <v>21</v>
      </c>
      <c r="U106">
        <v>0.4</v>
      </c>
      <c r="V106" s="19">
        <v>42018.667592592596</v>
      </c>
      <c r="W106" s="1"/>
      <c r="X106" s="1"/>
      <c r="Y106">
        <v>644340.32799999998</v>
      </c>
      <c r="Z106">
        <v>5766427.4510000004</v>
      </c>
      <c r="AA106">
        <v>79.918999999999997</v>
      </c>
      <c r="AB106" s="1" t="s">
        <v>3316</v>
      </c>
      <c r="AC106" s="21" t="s">
        <v>3262</v>
      </c>
      <c r="AD106" s="21" t="s">
        <v>3263</v>
      </c>
      <c r="AE106" s="21" t="s">
        <v>3258</v>
      </c>
      <c r="AF106" s="64" t="s">
        <v>5614</v>
      </c>
      <c r="AG106" s="64"/>
      <c r="AH106" s="21"/>
      <c r="AI106" s="1"/>
      <c r="AK106" s="21" t="s">
        <v>3259</v>
      </c>
      <c r="AL106" s="18" t="s">
        <v>3260</v>
      </c>
      <c r="AM106" s="21" t="s">
        <v>3264</v>
      </c>
      <c r="AN106" s="1"/>
      <c r="AO106" s="1"/>
      <c r="AP106" s="21" t="s">
        <v>3261</v>
      </c>
      <c r="AQ106" s="21" t="s">
        <v>3270</v>
      </c>
      <c r="AR106" s="21" t="s">
        <v>3264</v>
      </c>
    </row>
    <row r="107" spans="1:44" ht="43.2" x14ac:dyDescent="0.3">
      <c r="A107" s="1" t="str">
        <f>CONCATENATE("soil temperature ",U107,"m ","22/",D107)</f>
        <v>soil temperature 0.1m 22/4</v>
      </c>
      <c r="B107">
        <v>0.1</v>
      </c>
      <c r="C107" s="33">
        <v>21</v>
      </c>
      <c r="D107" s="1">
        <v>4</v>
      </c>
      <c r="E107" s="1" t="str">
        <f>CONCATENATE("Tsoil ",$U107,"m ","22/",$D107)</f>
        <v>Tsoil 0.1m 22/4</v>
      </c>
      <c r="F107" s="1" t="str">
        <f t="shared" si="10"/>
        <v>Box21_Temp4</v>
      </c>
      <c r="G107" s="1" t="s">
        <v>15</v>
      </c>
      <c r="H107" s="1" t="str">
        <f t="shared" si="7"/>
        <v>Box21_Temp4 [degC]</v>
      </c>
      <c r="I107" s="58" t="s">
        <v>5568</v>
      </c>
      <c r="J107" s="1" t="s">
        <v>5209</v>
      </c>
      <c r="K107" s="46" t="s">
        <v>4421</v>
      </c>
      <c r="L107" s="46"/>
      <c r="M107" t="s">
        <v>4422</v>
      </c>
      <c r="N107" s="1" t="s">
        <v>4543</v>
      </c>
      <c r="O107" s="1"/>
      <c r="P107" s="1" t="s">
        <v>5332</v>
      </c>
      <c r="Q107" s="1" t="s">
        <v>5213</v>
      </c>
      <c r="R107" s="1">
        <v>-25</v>
      </c>
      <c r="S107" s="1">
        <v>50</v>
      </c>
      <c r="T107" s="1">
        <v>22</v>
      </c>
      <c r="U107">
        <v>0.1</v>
      </c>
      <c r="V107" s="19">
        <v>42018.667592592596</v>
      </c>
      <c r="W107" s="1"/>
      <c r="X107" s="1"/>
      <c r="Y107">
        <v>644347.46100000001</v>
      </c>
      <c r="Z107">
        <v>5766428.1849999996</v>
      </c>
      <c r="AA107">
        <v>79.932000000000002</v>
      </c>
      <c r="AB107" s="1" t="s">
        <v>3316</v>
      </c>
      <c r="AC107" s="21" t="s">
        <v>3262</v>
      </c>
      <c r="AD107" s="21" t="s">
        <v>3263</v>
      </c>
      <c r="AE107" s="21" t="s">
        <v>3258</v>
      </c>
      <c r="AF107" s="64" t="s">
        <v>5614</v>
      </c>
      <c r="AG107" s="64"/>
      <c r="AH107" s="21"/>
      <c r="AI107" s="1"/>
      <c r="AK107" s="21" t="s">
        <v>3259</v>
      </c>
      <c r="AL107" s="18" t="s">
        <v>3260</v>
      </c>
      <c r="AM107" s="21" t="s">
        <v>3264</v>
      </c>
      <c r="AN107" s="1"/>
      <c r="AO107" s="1"/>
      <c r="AP107" s="21" t="s">
        <v>3261</v>
      </c>
      <c r="AQ107" s="21" t="s">
        <v>3270</v>
      </c>
      <c r="AR107" s="21" t="s">
        <v>3264</v>
      </c>
    </row>
    <row r="108" spans="1:44" ht="43.2" x14ac:dyDescent="0.3">
      <c r="A108" s="1" t="str">
        <f>CONCATENATE("soil temperature ",U108,"m ","22/",D108)</f>
        <v>soil temperature 0.2m 22/5</v>
      </c>
      <c r="B108">
        <v>0.2</v>
      </c>
      <c r="C108" s="33">
        <v>21</v>
      </c>
      <c r="D108" s="1">
        <v>5</v>
      </c>
      <c r="E108" s="1" t="str">
        <f>CONCATENATE("Tsoil ",$U108,"m ","22/",$D108)</f>
        <v>Tsoil 0.2m 22/5</v>
      </c>
      <c r="F108" s="1" t="str">
        <f t="shared" si="10"/>
        <v>Box21_Temp5</v>
      </c>
      <c r="G108" s="1" t="s">
        <v>15</v>
      </c>
      <c r="H108" s="1" t="str">
        <f t="shared" si="7"/>
        <v>Box21_Temp5 [degC]</v>
      </c>
      <c r="I108" s="58" t="s">
        <v>5569</v>
      </c>
      <c r="J108" s="1" t="s">
        <v>5209</v>
      </c>
      <c r="K108" s="46" t="s">
        <v>4421</v>
      </c>
      <c r="L108" s="46"/>
      <c r="M108" t="s">
        <v>4422</v>
      </c>
      <c r="N108" s="1" t="s">
        <v>4543</v>
      </c>
      <c r="O108" s="1"/>
      <c r="P108" s="1" t="s">
        <v>5333</v>
      </c>
      <c r="Q108" s="1" t="s">
        <v>5213</v>
      </c>
      <c r="R108" s="1">
        <v>-25</v>
      </c>
      <c r="S108" s="1">
        <v>50</v>
      </c>
      <c r="T108" s="1">
        <v>22</v>
      </c>
      <c r="U108">
        <v>0.2</v>
      </c>
      <c r="V108" s="19">
        <v>42018.667592592596</v>
      </c>
      <c r="W108" s="1"/>
      <c r="X108" s="1"/>
      <c r="Y108">
        <v>644347.46100000001</v>
      </c>
      <c r="Z108">
        <v>5766428.1849999996</v>
      </c>
      <c r="AA108">
        <v>79.932000000000002</v>
      </c>
      <c r="AB108" s="1" t="s">
        <v>3316</v>
      </c>
      <c r="AC108" s="21" t="s">
        <v>3262</v>
      </c>
      <c r="AD108" s="21" t="s">
        <v>3263</v>
      </c>
      <c r="AE108" s="21" t="s">
        <v>3258</v>
      </c>
      <c r="AF108" s="64" t="s">
        <v>5614</v>
      </c>
      <c r="AG108" s="64"/>
      <c r="AH108" s="21"/>
      <c r="AI108" s="1"/>
      <c r="AK108" s="21" t="s">
        <v>3259</v>
      </c>
      <c r="AL108" s="18" t="s">
        <v>3260</v>
      </c>
      <c r="AM108" s="21" t="s">
        <v>3264</v>
      </c>
      <c r="AN108" s="1"/>
      <c r="AO108" s="1"/>
      <c r="AP108" s="21" t="s">
        <v>3261</v>
      </c>
      <c r="AQ108" s="21" t="s">
        <v>3270</v>
      </c>
      <c r="AR108" s="21" t="s">
        <v>3264</v>
      </c>
    </row>
    <row r="109" spans="1:44" ht="43.2" x14ac:dyDescent="0.3">
      <c r="A109" s="1" t="str">
        <f>CONCATENATE("soil temperature ",U109,"m ","22/",D109)</f>
        <v>soil temperature 0.35m 22/6</v>
      </c>
      <c r="B109" s="30">
        <v>0.35</v>
      </c>
      <c r="C109" s="33">
        <v>21</v>
      </c>
      <c r="D109" s="1">
        <v>6</v>
      </c>
      <c r="E109" s="1" t="str">
        <f>CONCATENATE("Tsoil ",$U109,"m ","22/",$D109)</f>
        <v>Tsoil 0.35m 22/6</v>
      </c>
      <c r="F109" s="1" t="str">
        <f t="shared" si="10"/>
        <v>Box21_Temp6</v>
      </c>
      <c r="G109" s="1" t="s">
        <v>15</v>
      </c>
      <c r="H109" s="1" t="str">
        <f t="shared" si="7"/>
        <v>Box21_Temp6 [degC]</v>
      </c>
      <c r="I109" s="58" t="s">
        <v>5570</v>
      </c>
      <c r="J109" s="1" t="s">
        <v>5209</v>
      </c>
      <c r="K109" s="46" t="s">
        <v>4421</v>
      </c>
      <c r="L109" s="46"/>
      <c r="M109" t="s">
        <v>4422</v>
      </c>
      <c r="N109" s="1" t="s">
        <v>4543</v>
      </c>
      <c r="O109" s="1"/>
      <c r="P109" s="1" t="s">
        <v>5334</v>
      </c>
      <c r="Q109" s="1" t="s">
        <v>5213</v>
      </c>
      <c r="R109" s="1">
        <v>-25</v>
      </c>
      <c r="S109" s="1">
        <v>50</v>
      </c>
      <c r="T109" s="1">
        <v>22</v>
      </c>
      <c r="U109" s="30">
        <v>0.35</v>
      </c>
      <c r="V109" s="19">
        <v>42018.667592592596</v>
      </c>
      <c r="W109" s="1"/>
      <c r="X109" s="1"/>
      <c r="Y109">
        <v>644347.46100000001</v>
      </c>
      <c r="Z109">
        <v>5766428.1849999996</v>
      </c>
      <c r="AA109">
        <v>79.932000000000002</v>
      </c>
      <c r="AB109" s="1" t="s">
        <v>3316</v>
      </c>
      <c r="AC109" s="21" t="s">
        <v>3262</v>
      </c>
      <c r="AD109" s="21" t="s">
        <v>3263</v>
      </c>
      <c r="AE109" s="21" t="s">
        <v>3258</v>
      </c>
      <c r="AF109" s="64" t="s">
        <v>5614</v>
      </c>
      <c r="AG109" s="64"/>
      <c r="AH109" s="21"/>
      <c r="AI109" s="1"/>
      <c r="AK109" s="21" t="s">
        <v>3259</v>
      </c>
      <c r="AL109" s="18" t="s">
        <v>3260</v>
      </c>
      <c r="AM109" s="21" t="s">
        <v>3264</v>
      </c>
      <c r="AN109" s="1"/>
      <c r="AO109" s="1"/>
      <c r="AP109" s="21" t="s">
        <v>3261</v>
      </c>
      <c r="AQ109" s="21" t="s">
        <v>3270</v>
      </c>
      <c r="AR109" s="21" t="s">
        <v>3264</v>
      </c>
    </row>
    <row r="110" spans="1:44" ht="43.2" x14ac:dyDescent="0.3">
      <c r="A110" s="1" t="str">
        <f>CONCATENATE("soil temperature ",U110,"m ",C110,"/",D110)</f>
        <v>soil temperature 0.1m 23/1</v>
      </c>
      <c r="B110">
        <v>0.1</v>
      </c>
      <c r="C110" s="33">
        <v>23</v>
      </c>
      <c r="D110" s="1">
        <v>1</v>
      </c>
      <c r="E110" s="1" t="str">
        <f>CONCATENATE("Tsoil ",$U110,"m ",$C110,"/",$D110)</f>
        <v>Tsoil 0.1m 23/1</v>
      </c>
      <c r="F110" s="1" t="str">
        <f t="shared" si="10"/>
        <v>Box23_Temp1</v>
      </c>
      <c r="G110" s="1" t="s">
        <v>15</v>
      </c>
      <c r="H110" s="1" t="str">
        <f t="shared" si="7"/>
        <v>Box23_Temp1 [degC]</v>
      </c>
      <c r="I110" s="58" t="s">
        <v>5571</v>
      </c>
      <c r="J110" s="1" t="s">
        <v>6009</v>
      </c>
      <c r="K110" s="46" t="s">
        <v>4421</v>
      </c>
      <c r="L110" s="46"/>
      <c r="M110" t="s">
        <v>4422</v>
      </c>
      <c r="N110" s="1" t="s">
        <v>4543</v>
      </c>
      <c r="O110" s="1"/>
      <c r="P110" s="1" t="s">
        <v>5335</v>
      </c>
      <c r="Q110" s="1" t="s">
        <v>5214</v>
      </c>
      <c r="R110" s="1">
        <v>-25</v>
      </c>
      <c r="S110" s="1">
        <v>50</v>
      </c>
      <c r="T110" s="1"/>
      <c r="U110">
        <v>0.1</v>
      </c>
      <c r="V110" s="19">
        <v>42018.611458333333</v>
      </c>
      <c r="W110" s="1"/>
      <c r="X110" s="1"/>
      <c r="Y110">
        <v>644302.53500000003</v>
      </c>
      <c r="Z110">
        <v>5766370.6579999998</v>
      </c>
      <c r="AA110">
        <v>80.179000000000002</v>
      </c>
      <c r="AB110" s="1" t="s">
        <v>3316</v>
      </c>
      <c r="AC110" s="21" t="s">
        <v>3262</v>
      </c>
      <c r="AD110" s="21" t="s">
        <v>3263</v>
      </c>
      <c r="AE110" s="21" t="s">
        <v>3258</v>
      </c>
      <c r="AF110" s="64" t="s">
        <v>5614</v>
      </c>
      <c r="AG110" s="64"/>
      <c r="AH110" s="21"/>
      <c r="AI110" s="1"/>
      <c r="AK110" s="21" t="s">
        <v>3259</v>
      </c>
      <c r="AL110" s="18" t="s">
        <v>3260</v>
      </c>
      <c r="AM110" s="21" t="s">
        <v>3264</v>
      </c>
      <c r="AN110" s="1"/>
      <c r="AO110" s="1"/>
      <c r="AP110" s="21" t="s">
        <v>3261</v>
      </c>
      <c r="AQ110" s="21" t="s">
        <v>3270</v>
      </c>
      <c r="AR110" s="21" t="s">
        <v>3264</v>
      </c>
    </row>
    <row r="111" spans="1:44" ht="43.2" x14ac:dyDescent="0.3">
      <c r="A111" s="1" t="str">
        <f>CONCATENATE("soil temperature ",U111,"m ",C111,"/",D111)</f>
        <v>soil temperature 0.2m 23/2</v>
      </c>
      <c r="B111">
        <v>0.2</v>
      </c>
      <c r="C111" s="33">
        <v>23</v>
      </c>
      <c r="D111" s="1">
        <v>2</v>
      </c>
      <c r="E111" s="1" t="str">
        <f>CONCATENATE("Tsoil ",$U111,"m ",$C111,"/",$D111)</f>
        <v>Tsoil 0.2m 23/2</v>
      </c>
      <c r="F111" s="1" t="str">
        <f t="shared" si="10"/>
        <v>Box23_Temp2</v>
      </c>
      <c r="G111" s="1" t="s">
        <v>15</v>
      </c>
      <c r="H111" s="1" t="str">
        <f t="shared" si="7"/>
        <v>Box23_Temp2 [degC]</v>
      </c>
      <c r="I111" s="58" t="s">
        <v>5572</v>
      </c>
      <c r="J111" s="1" t="s">
        <v>6009</v>
      </c>
      <c r="K111" s="46" t="s">
        <v>4421</v>
      </c>
      <c r="L111" s="46"/>
      <c r="M111" t="s">
        <v>4422</v>
      </c>
      <c r="N111" s="1" t="s">
        <v>4543</v>
      </c>
      <c r="O111" s="1"/>
      <c r="P111" s="1" t="s">
        <v>5336</v>
      </c>
      <c r="Q111" s="1" t="s">
        <v>5214</v>
      </c>
      <c r="R111" s="1">
        <v>-25</v>
      </c>
      <c r="S111" s="1">
        <v>50</v>
      </c>
      <c r="T111" s="1"/>
      <c r="U111">
        <v>0.2</v>
      </c>
      <c r="V111" s="19">
        <v>42018.611458333333</v>
      </c>
      <c r="W111" s="1"/>
      <c r="X111" s="1"/>
      <c r="Y111">
        <v>644302.53500000003</v>
      </c>
      <c r="Z111">
        <v>5766370.6579999998</v>
      </c>
      <c r="AA111">
        <v>80.179000000000002</v>
      </c>
      <c r="AB111" s="1" t="s">
        <v>3316</v>
      </c>
      <c r="AC111" s="21" t="s">
        <v>3262</v>
      </c>
      <c r="AD111" s="21" t="s">
        <v>3263</v>
      </c>
      <c r="AE111" s="21" t="s">
        <v>3258</v>
      </c>
      <c r="AF111" s="64" t="s">
        <v>5614</v>
      </c>
      <c r="AG111" s="64"/>
      <c r="AH111" s="21"/>
      <c r="AI111" s="1"/>
      <c r="AK111" s="21" t="s">
        <v>3259</v>
      </c>
      <c r="AL111" s="18" t="s">
        <v>3260</v>
      </c>
      <c r="AM111" s="21" t="s">
        <v>3264</v>
      </c>
      <c r="AN111" s="1"/>
      <c r="AO111" s="1"/>
      <c r="AP111" s="21" t="s">
        <v>3261</v>
      </c>
      <c r="AQ111" s="21" t="s">
        <v>3270</v>
      </c>
      <c r="AR111" s="21" t="s">
        <v>3264</v>
      </c>
    </row>
    <row r="112" spans="1:44" ht="43.2" x14ac:dyDescent="0.3">
      <c r="A112" s="1" t="str">
        <f>CONCATENATE("soil temperature ",U112,"m ",C112,"/",D112)</f>
        <v>soil temperature 0.35m 23/3</v>
      </c>
      <c r="B112">
        <v>0.35</v>
      </c>
      <c r="C112" s="33">
        <v>23</v>
      </c>
      <c r="D112" s="1">
        <v>3</v>
      </c>
      <c r="E112" s="1" t="str">
        <f>CONCATENATE("Tsoil ",$U112,"m ",$C112,"/",$D112)</f>
        <v>Tsoil 0.35m 23/3</v>
      </c>
      <c r="F112" s="1" t="str">
        <f t="shared" si="10"/>
        <v>Box23_Temp3</v>
      </c>
      <c r="G112" s="1" t="s">
        <v>15</v>
      </c>
      <c r="H112" s="1" t="str">
        <f t="shared" si="7"/>
        <v>Box23_Temp3 [degC]</v>
      </c>
      <c r="I112" s="58" t="s">
        <v>5573</v>
      </c>
      <c r="J112" s="1" t="s">
        <v>6009</v>
      </c>
      <c r="K112" s="46" t="s">
        <v>4421</v>
      </c>
      <c r="L112" s="46"/>
      <c r="M112" t="s">
        <v>4422</v>
      </c>
      <c r="N112" s="1" t="s">
        <v>4543</v>
      </c>
      <c r="O112" s="1"/>
      <c r="P112" s="1" t="s">
        <v>5337</v>
      </c>
      <c r="Q112" s="1" t="s">
        <v>5214</v>
      </c>
      <c r="R112" s="1">
        <v>-25</v>
      </c>
      <c r="S112" s="1">
        <v>50</v>
      </c>
      <c r="T112" s="1"/>
      <c r="U112">
        <v>0.35</v>
      </c>
      <c r="V112" s="19">
        <v>42018.611458333333</v>
      </c>
      <c r="W112" s="1"/>
      <c r="X112" s="1"/>
      <c r="Y112">
        <v>644302.53500000003</v>
      </c>
      <c r="Z112">
        <v>5766370.6579999998</v>
      </c>
      <c r="AA112">
        <v>80.179000000000002</v>
      </c>
      <c r="AB112" s="1" t="s">
        <v>3316</v>
      </c>
      <c r="AC112" s="21" t="s">
        <v>3262</v>
      </c>
      <c r="AD112" s="21" t="s">
        <v>3263</v>
      </c>
      <c r="AE112" s="21" t="s">
        <v>3258</v>
      </c>
      <c r="AF112" s="64" t="s">
        <v>5614</v>
      </c>
      <c r="AG112" s="64"/>
      <c r="AH112" s="21"/>
      <c r="AI112" s="1"/>
      <c r="AK112" s="21" t="s">
        <v>3259</v>
      </c>
      <c r="AL112" s="18" t="s">
        <v>3260</v>
      </c>
      <c r="AM112" s="21" t="s">
        <v>3264</v>
      </c>
      <c r="AN112" s="1"/>
      <c r="AO112" s="1"/>
      <c r="AP112" s="21" t="s">
        <v>3261</v>
      </c>
      <c r="AQ112" s="21" t="s">
        <v>3270</v>
      </c>
      <c r="AR112" s="21" t="s">
        <v>3264</v>
      </c>
    </row>
    <row r="113" spans="1:44" ht="43.2" x14ac:dyDescent="0.3">
      <c r="A113" s="1" t="str">
        <f>CONCATENATE("soil temperature ",U113,"m ","24/",D113)</f>
        <v>soil temperature 0.1m 24/4</v>
      </c>
      <c r="B113">
        <v>0.1</v>
      </c>
      <c r="C113" s="33">
        <v>23</v>
      </c>
      <c r="D113" s="1">
        <v>4</v>
      </c>
      <c r="E113" s="1" t="str">
        <f>CONCATENATE("Tsoil ",$U113,"m ","24/",$D113)</f>
        <v>Tsoil 0.1m 24/4</v>
      </c>
      <c r="F113" s="1" t="str">
        <f t="shared" si="10"/>
        <v>Box23_Temp4</v>
      </c>
      <c r="G113" s="1" t="s">
        <v>15</v>
      </c>
      <c r="H113" s="1" t="str">
        <f t="shared" si="7"/>
        <v>Box23_Temp4 [degC]</v>
      </c>
      <c r="I113" s="58" t="s">
        <v>5574</v>
      </c>
      <c r="J113" s="1" t="s">
        <v>6009</v>
      </c>
      <c r="K113" s="46" t="s">
        <v>4421</v>
      </c>
      <c r="L113" s="46"/>
      <c r="M113" t="s">
        <v>4422</v>
      </c>
      <c r="N113" s="1" t="s">
        <v>4543</v>
      </c>
      <c r="O113" s="1"/>
      <c r="P113" s="1" t="s">
        <v>5338</v>
      </c>
      <c r="Q113" s="1" t="s">
        <v>5215</v>
      </c>
      <c r="R113" s="1">
        <v>-25</v>
      </c>
      <c r="S113" s="1">
        <v>50</v>
      </c>
      <c r="T113" s="1"/>
      <c r="U113">
        <v>0.1</v>
      </c>
      <c r="V113" s="19">
        <v>42018.611458333333</v>
      </c>
      <c r="W113" s="1"/>
      <c r="X113" s="1"/>
      <c r="Y113">
        <v>644299.58499999996</v>
      </c>
      <c r="Z113">
        <v>5766362.4919999996</v>
      </c>
      <c r="AA113">
        <v>80.162999999999997</v>
      </c>
      <c r="AB113" s="1" t="s">
        <v>3316</v>
      </c>
      <c r="AC113" s="21" t="s">
        <v>3262</v>
      </c>
      <c r="AD113" s="21" t="s">
        <v>3263</v>
      </c>
      <c r="AE113" s="21" t="s">
        <v>3258</v>
      </c>
      <c r="AF113" s="64" t="s">
        <v>5614</v>
      </c>
      <c r="AG113" s="64"/>
      <c r="AH113" s="21"/>
      <c r="AI113" s="1"/>
      <c r="AK113" s="21" t="s">
        <v>3259</v>
      </c>
      <c r="AL113" s="18" t="s">
        <v>3260</v>
      </c>
      <c r="AM113" s="21" t="s">
        <v>3264</v>
      </c>
      <c r="AN113" s="1"/>
      <c r="AO113" s="1"/>
      <c r="AP113" s="21" t="s">
        <v>3261</v>
      </c>
      <c r="AQ113" s="21" t="s">
        <v>3270</v>
      </c>
      <c r="AR113" s="21" t="s">
        <v>3264</v>
      </c>
    </row>
    <row r="114" spans="1:44" ht="43.2" x14ac:dyDescent="0.3">
      <c r="A114" s="1" t="str">
        <f>CONCATENATE("soil temperature ",U114,"m ","24/",D114)</f>
        <v>soil temperature 0.2m 24/5</v>
      </c>
      <c r="B114">
        <v>0.2</v>
      </c>
      <c r="C114" s="33">
        <v>23</v>
      </c>
      <c r="D114" s="1">
        <v>5</v>
      </c>
      <c r="E114" s="1" t="str">
        <f>CONCATENATE("Tsoil ",$U114,"m ","24/",$D114)</f>
        <v>Tsoil 0.2m 24/5</v>
      </c>
      <c r="F114" s="1" t="str">
        <f t="shared" ref="F114:F121" si="11">CONCATENATE("Box",C114,"_Temp",D114)</f>
        <v>Box23_Temp5</v>
      </c>
      <c r="G114" s="1" t="s">
        <v>15</v>
      </c>
      <c r="H114" s="1" t="str">
        <f t="shared" si="7"/>
        <v>Box23_Temp5 [degC]</v>
      </c>
      <c r="I114" s="58" t="s">
        <v>5575</v>
      </c>
      <c r="J114" s="1" t="s">
        <v>6009</v>
      </c>
      <c r="K114" s="46" t="s">
        <v>4421</v>
      </c>
      <c r="L114" s="46"/>
      <c r="M114" t="s">
        <v>4422</v>
      </c>
      <c r="N114" s="1" t="s">
        <v>4543</v>
      </c>
      <c r="O114" s="1"/>
      <c r="P114" s="1" t="s">
        <v>5339</v>
      </c>
      <c r="Q114" s="1" t="s">
        <v>5215</v>
      </c>
      <c r="R114" s="1">
        <v>-25</v>
      </c>
      <c r="S114" s="1">
        <v>50</v>
      </c>
      <c r="T114" s="1"/>
      <c r="U114">
        <v>0.2</v>
      </c>
      <c r="V114" s="19">
        <v>42018.611458333333</v>
      </c>
      <c r="W114" s="1"/>
      <c r="X114" s="1"/>
      <c r="Y114">
        <v>644299.58499999996</v>
      </c>
      <c r="Z114">
        <v>5766362.4919999996</v>
      </c>
      <c r="AA114">
        <v>80.162999999999997</v>
      </c>
      <c r="AB114" s="1" t="s">
        <v>3316</v>
      </c>
      <c r="AC114" s="21" t="s">
        <v>3262</v>
      </c>
      <c r="AD114" s="21" t="s">
        <v>3263</v>
      </c>
      <c r="AE114" s="21" t="s">
        <v>3258</v>
      </c>
      <c r="AF114" s="64" t="s">
        <v>5614</v>
      </c>
      <c r="AG114" s="64"/>
      <c r="AH114" s="21"/>
      <c r="AI114" s="1"/>
      <c r="AK114" s="21" t="s">
        <v>3259</v>
      </c>
      <c r="AL114" s="18" t="s">
        <v>3260</v>
      </c>
      <c r="AM114" s="21" t="s">
        <v>3264</v>
      </c>
      <c r="AN114" s="1"/>
      <c r="AO114" s="1"/>
      <c r="AP114" s="21" t="s">
        <v>3261</v>
      </c>
      <c r="AQ114" s="21" t="s">
        <v>3270</v>
      </c>
      <c r="AR114" s="21" t="s">
        <v>3264</v>
      </c>
    </row>
    <row r="115" spans="1:44" ht="43.2" x14ac:dyDescent="0.3">
      <c r="A115" s="1" t="str">
        <f>CONCATENATE("soil temperature ",U115,"m ","24/",D115)</f>
        <v>soil temperature 0.35m 24/6</v>
      </c>
      <c r="B115" s="30">
        <v>0.35</v>
      </c>
      <c r="C115" s="33">
        <v>23</v>
      </c>
      <c r="D115" s="1">
        <v>6</v>
      </c>
      <c r="E115" s="1" t="str">
        <f>CONCATENATE("Tsoil ",$U115,"m ","24/",$D115)</f>
        <v>Tsoil 0.35m 24/6</v>
      </c>
      <c r="F115" s="1" t="str">
        <f t="shared" si="11"/>
        <v>Box23_Temp6</v>
      </c>
      <c r="G115" s="1" t="s">
        <v>15</v>
      </c>
      <c r="H115" s="1" t="str">
        <f t="shared" si="7"/>
        <v>Box23_Temp6 [degC]</v>
      </c>
      <c r="I115" s="58" t="s">
        <v>5576</v>
      </c>
      <c r="J115" s="1" t="s">
        <v>6009</v>
      </c>
      <c r="K115" s="46" t="s">
        <v>4421</v>
      </c>
      <c r="L115" s="46"/>
      <c r="M115" t="s">
        <v>4422</v>
      </c>
      <c r="N115" s="1" t="s">
        <v>4543</v>
      </c>
      <c r="O115" s="1"/>
      <c r="P115" s="1" t="s">
        <v>5340</v>
      </c>
      <c r="Q115" s="1" t="s">
        <v>5215</v>
      </c>
      <c r="R115" s="1">
        <v>-25</v>
      </c>
      <c r="S115" s="1">
        <v>50</v>
      </c>
      <c r="T115" s="1"/>
      <c r="U115" s="30">
        <v>0.35</v>
      </c>
      <c r="V115" s="19">
        <v>42018.611458333333</v>
      </c>
      <c r="W115" s="1"/>
      <c r="X115" s="1"/>
      <c r="Y115">
        <v>644299.58499999996</v>
      </c>
      <c r="Z115">
        <v>5766362.4919999996</v>
      </c>
      <c r="AA115">
        <v>80.162999999999997</v>
      </c>
      <c r="AB115" s="1" t="s">
        <v>3316</v>
      </c>
      <c r="AC115" s="21" t="s">
        <v>3262</v>
      </c>
      <c r="AD115" s="21" t="s">
        <v>3263</v>
      </c>
      <c r="AE115" s="21" t="s">
        <v>3258</v>
      </c>
      <c r="AF115" s="64" t="s">
        <v>5614</v>
      </c>
      <c r="AG115" s="64"/>
      <c r="AH115" s="21"/>
      <c r="AI115" s="1"/>
      <c r="AK115" s="21" t="s">
        <v>3259</v>
      </c>
      <c r="AL115" s="18" t="s">
        <v>3260</v>
      </c>
      <c r="AM115" s="21" t="s">
        <v>3264</v>
      </c>
      <c r="AN115" s="1"/>
      <c r="AO115" s="1"/>
      <c r="AP115" s="21" t="s">
        <v>3261</v>
      </c>
      <c r="AQ115" s="21" t="s">
        <v>3270</v>
      </c>
      <c r="AR115" s="21" t="s">
        <v>3264</v>
      </c>
    </row>
    <row r="116" spans="1:44" ht="43.2" x14ac:dyDescent="0.3">
      <c r="A116" s="1" t="str">
        <f t="shared" ref="A116:A121" si="12">CONCATENATE("soil temperature ",U116,"m ","0/",D116)</f>
        <v>soil temperature 0.1m 0/1</v>
      </c>
      <c r="B116">
        <v>0.1</v>
      </c>
      <c r="C116" s="33">
        <v>30</v>
      </c>
      <c r="D116" s="1">
        <v>1</v>
      </c>
      <c r="E116" s="1" t="str">
        <f t="shared" ref="E116:E121" si="13">CONCATENATE("Tsoil ",$U116,"m ","0/",$D116)</f>
        <v>Tsoil 0.1m 0/1</v>
      </c>
      <c r="F116" s="1" t="str">
        <f t="shared" si="11"/>
        <v>Box30_Temp1</v>
      </c>
      <c r="G116" s="1" t="s">
        <v>15</v>
      </c>
      <c r="H116" s="1" t="str">
        <f t="shared" si="7"/>
        <v>Box30_Temp1 [degC]</v>
      </c>
      <c r="I116" s="58" t="s">
        <v>5577</v>
      </c>
      <c r="J116" s="1" t="s">
        <v>5211</v>
      </c>
      <c r="K116" s="46" t="s">
        <v>4421</v>
      </c>
      <c r="L116" s="46"/>
      <c r="M116" t="s">
        <v>4422</v>
      </c>
      <c r="N116" s="1" t="s">
        <v>4543</v>
      </c>
      <c r="O116" s="1"/>
      <c r="P116" s="1" t="s">
        <v>5341</v>
      </c>
      <c r="Q116" s="1" t="s">
        <v>5216</v>
      </c>
      <c r="R116" s="1">
        <v>-25</v>
      </c>
      <c r="S116" s="1">
        <v>50</v>
      </c>
      <c r="T116">
        <v>0</v>
      </c>
      <c r="U116">
        <v>0.1</v>
      </c>
      <c r="V116" s="19">
        <v>41849.520775462966</v>
      </c>
      <c r="W116" s="1"/>
      <c r="X116" s="1"/>
      <c r="Y116">
        <v>644388.53500000003</v>
      </c>
      <c r="Z116">
        <v>5766428.0650000004</v>
      </c>
      <c r="AA116">
        <v>79.97</v>
      </c>
      <c r="AB116" s="1" t="s">
        <v>3316</v>
      </c>
      <c r="AC116" s="21" t="s">
        <v>3262</v>
      </c>
      <c r="AD116" s="21" t="s">
        <v>3263</v>
      </c>
      <c r="AE116" s="21" t="s">
        <v>3258</v>
      </c>
      <c r="AF116" s="64" t="s">
        <v>5614</v>
      </c>
      <c r="AG116" s="64"/>
      <c r="AH116" s="21"/>
      <c r="AI116" s="1"/>
      <c r="AK116" s="21" t="s">
        <v>3259</v>
      </c>
      <c r="AL116" s="18" t="s">
        <v>3260</v>
      </c>
      <c r="AM116" s="21" t="s">
        <v>3264</v>
      </c>
      <c r="AN116" s="1"/>
      <c r="AO116" s="1"/>
      <c r="AP116" s="21" t="s">
        <v>3261</v>
      </c>
      <c r="AQ116" s="21" t="s">
        <v>3270</v>
      </c>
      <c r="AR116" s="21" t="s">
        <v>3264</v>
      </c>
    </row>
    <row r="117" spans="1:44" ht="43.2" x14ac:dyDescent="0.3">
      <c r="A117" s="1" t="str">
        <f t="shared" si="12"/>
        <v>soil temperature 0.15m 0/2</v>
      </c>
      <c r="B117">
        <v>0.15</v>
      </c>
      <c r="C117" s="33">
        <v>30</v>
      </c>
      <c r="D117" s="1">
        <v>2</v>
      </c>
      <c r="E117" s="1" t="str">
        <f t="shared" si="13"/>
        <v>Tsoil 0.15m 0/2</v>
      </c>
      <c r="F117" s="1" t="str">
        <f t="shared" si="11"/>
        <v>Box30_Temp2</v>
      </c>
      <c r="G117" s="1" t="s">
        <v>15</v>
      </c>
      <c r="H117" s="1" t="str">
        <f t="shared" si="7"/>
        <v>Box30_Temp2 [degC]</v>
      </c>
      <c r="I117" s="58" t="s">
        <v>5578</v>
      </c>
      <c r="J117" s="1" t="s">
        <v>5211</v>
      </c>
      <c r="K117" s="46" t="s">
        <v>4421</v>
      </c>
      <c r="L117" s="46"/>
      <c r="M117" t="s">
        <v>4422</v>
      </c>
      <c r="N117" s="1" t="s">
        <v>4543</v>
      </c>
      <c r="O117" s="1"/>
      <c r="P117" s="1" t="s">
        <v>5342</v>
      </c>
      <c r="Q117" s="1" t="s">
        <v>5216</v>
      </c>
      <c r="R117" s="1">
        <v>-25</v>
      </c>
      <c r="S117" s="1">
        <v>50</v>
      </c>
      <c r="T117">
        <v>0</v>
      </c>
      <c r="U117">
        <v>0.15</v>
      </c>
      <c r="V117" s="19">
        <v>41849.520775462966</v>
      </c>
      <c r="W117" s="1"/>
      <c r="X117" s="1"/>
      <c r="Y117">
        <v>644388.53500000003</v>
      </c>
      <c r="Z117">
        <v>5766428.0650000004</v>
      </c>
      <c r="AA117">
        <v>79.97</v>
      </c>
      <c r="AB117" s="1" t="s">
        <v>3316</v>
      </c>
      <c r="AC117" s="21" t="s">
        <v>3262</v>
      </c>
      <c r="AD117" s="21" t="s">
        <v>3263</v>
      </c>
      <c r="AE117" s="21" t="s">
        <v>3258</v>
      </c>
      <c r="AF117" s="64" t="s">
        <v>5614</v>
      </c>
      <c r="AG117" s="64"/>
      <c r="AH117" s="21"/>
      <c r="AI117" s="1"/>
      <c r="AK117" s="21" t="s">
        <v>3259</v>
      </c>
      <c r="AL117" s="18" t="s">
        <v>3260</v>
      </c>
      <c r="AM117" s="21" t="s">
        <v>3264</v>
      </c>
      <c r="AN117" s="1"/>
      <c r="AO117" s="1"/>
      <c r="AP117" s="21" t="s">
        <v>3261</v>
      </c>
      <c r="AQ117" s="21" t="s">
        <v>3270</v>
      </c>
      <c r="AR117" s="21" t="s">
        <v>3264</v>
      </c>
    </row>
    <row r="118" spans="1:44" ht="43.2" x14ac:dyDescent="0.3">
      <c r="A118" s="1" t="str">
        <f t="shared" si="12"/>
        <v>soil temperature 0.2m 0/3</v>
      </c>
      <c r="B118">
        <v>0.2</v>
      </c>
      <c r="C118" s="33">
        <v>30</v>
      </c>
      <c r="D118" s="1">
        <v>3</v>
      </c>
      <c r="E118" s="1" t="str">
        <f t="shared" si="13"/>
        <v>Tsoil 0.2m 0/3</v>
      </c>
      <c r="F118" s="1" t="str">
        <f t="shared" si="11"/>
        <v>Box30_Temp3</v>
      </c>
      <c r="G118" s="1" t="s">
        <v>15</v>
      </c>
      <c r="H118" s="1" t="str">
        <f t="shared" si="7"/>
        <v>Box30_Temp3 [degC]</v>
      </c>
      <c r="I118" s="58" t="s">
        <v>5579</v>
      </c>
      <c r="J118" s="1" t="s">
        <v>5211</v>
      </c>
      <c r="K118" s="46" t="s">
        <v>4421</v>
      </c>
      <c r="L118" s="46"/>
      <c r="M118" t="s">
        <v>4422</v>
      </c>
      <c r="N118" s="1" t="s">
        <v>4543</v>
      </c>
      <c r="O118" s="1"/>
      <c r="P118" s="1" t="s">
        <v>5343</v>
      </c>
      <c r="Q118" s="1" t="s">
        <v>5216</v>
      </c>
      <c r="R118" s="1">
        <v>-25</v>
      </c>
      <c r="S118" s="1">
        <v>50</v>
      </c>
      <c r="T118">
        <v>0</v>
      </c>
      <c r="U118">
        <v>0.2</v>
      </c>
      <c r="V118" s="19">
        <v>41849.520775462966</v>
      </c>
      <c r="W118" s="1"/>
      <c r="X118" s="1"/>
      <c r="Y118">
        <v>644388.53500000003</v>
      </c>
      <c r="Z118">
        <v>5766428.0650000004</v>
      </c>
      <c r="AA118">
        <v>79.97</v>
      </c>
      <c r="AB118" s="1" t="s">
        <v>3316</v>
      </c>
      <c r="AC118" s="21" t="s">
        <v>3262</v>
      </c>
      <c r="AD118" s="21" t="s">
        <v>3263</v>
      </c>
      <c r="AE118" s="21" t="s">
        <v>3258</v>
      </c>
      <c r="AF118" s="64" t="s">
        <v>5614</v>
      </c>
      <c r="AG118" s="64"/>
      <c r="AH118" s="21"/>
      <c r="AI118" s="1"/>
      <c r="AK118" s="21" t="s">
        <v>3259</v>
      </c>
      <c r="AL118" s="18" t="s">
        <v>3260</v>
      </c>
      <c r="AM118" s="21" t="s">
        <v>3264</v>
      </c>
      <c r="AN118" s="1"/>
      <c r="AO118" s="1"/>
      <c r="AP118" s="21" t="s">
        <v>3261</v>
      </c>
      <c r="AQ118" s="21" t="s">
        <v>3270</v>
      </c>
      <c r="AR118" s="21" t="s">
        <v>3264</v>
      </c>
    </row>
    <row r="119" spans="1:44" ht="43.2" x14ac:dyDescent="0.3">
      <c r="A119" s="1" t="str">
        <f t="shared" si="12"/>
        <v>soil temperature 0.3m 0/4</v>
      </c>
      <c r="B119">
        <v>0.3</v>
      </c>
      <c r="C119" s="33">
        <v>30</v>
      </c>
      <c r="D119" s="1">
        <v>4</v>
      </c>
      <c r="E119" s="1" t="str">
        <f t="shared" si="13"/>
        <v>Tsoil 0.3m 0/4</v>
      </c>
      <c r="F119" s="1" t="str">
        <f t="shared" si="11"/>
        <v>Box30_Temp4</v>
      </c>
      <c r="G119" s="1" t="s">
        <v>15</v>
      </c>
      <c r="H119" s="1" t="str">
        <f t="shared" si="7"/>
        <v>Box30_Temp4 [degC]</v>
      </c>
      <c r="I119" s="58" t="s">
        <v>5580</v>
      </c>
      <c r="J119" s="1" t="s">
        <v>5211</v>
      </c>
      <c r="K119" s="46" t="s">
        <v>4421</v>
      </c>
      <c r="L119" s="46"/>
      <c r="M119" t="s">
        <v>4422</v>
      </c>
      <c r="N119" s="1" t="s">
        <v>4543</v>
      </c>
      <c r="O119" s="1"/>
      <c r="P119" s="1" t="s">
        <v>5344</v>
      </c>
      <c r="Q119" s="1" t="s">
        <v>5216</v>
      </c>
      <c r="R119" s="1">
        <v>-25</v>
      </c>
      <c r="S119" s="1">
        <v>50</v>
      </c>
      <c r="T119">
        <v>0</v>
      </c>
      <c r="U119">
        <v>0.3</v>
      </c>
      <c r="V119" s="19">
        <v>41849.520775462966</v>
      </c>
      <c r="W119" s="1"/>
      <c r="X119" s="1"/>
      <c r="Y119">
        <v>644388.53500000003</v>
      </c>
      <c r="Z119">
        <v>5766428.0650000004</v>
      </c>
      <c r="AA119">
        <v>79.97</v>
      </c>
      <c r="AB119" s="1" t="s">
        <v>3316</v>
      </c>
      <c r="AC119" s="21" t="s">
        <v>3262</v>
      </c>
      <c r="AD119" s="21" t="s">
        <v>3263</v>
      </c>
      <c r="AE119" s="21" t="s">
        <v>3258</v>
      </c>
      <c r="AF119" s="64" t="s">
        <v>5614</v>
      </c>
      <c r="AG119" s="64"/>
      <c r="AH119" s="21"/>
      <c r="AI119" s="1"/>
      <c r="AK119" s="21" t="s">
        <v>3259</v>
      </c>
      <c r="AL119" s="18" t="s">
        <v>3260</v>
      </c>
      <c r="AM119" s="21" t="s">
        <v>3264</v>
      </c>
      <c r="AN119" s="1"/>
      <c r="AO119" s="1"/>
      <c r="AP119" s="21" t="s">
        <v>3261</v>
      </c>
      <c r="AQ119" s="21" t="s">
        <v>3270</v>
      </c>
      <c r="AR119" s="21" t="s">
        <v>3264</v>
      </c>
    </row>
    <row r="120" spans="1:44" ht="43.2" x14ac:dyDescent="0.3">
      <c r="A120" s="1" t="str">
        <f t="shared" si="12"/>
        <v>soil temperature 0.4m 0/5</v>
      </c>
      <c r="B120">
        <v>0.4</v>
      </c>
      <c r="C120" s="33">
        <v>30</v>
      </c>
      <c r="D120" s="1">
        <v>5</v>
      </c>
      <c r="E120" s="1" t="str">
        <f t="shared" si="13"/>
        <v>Tsoil 0.4m 0/5</v>
      </c>
      <c r="F120" s="1" t="str">
        <f t="shared" si="11"/>
        <v>Box30_Temp5</v>
      </c>
      <c r="G120" s="1" t="s">
        <v>15</v>
      </c>
      <c r="H120" s="1" t="str">
        <f t="shared" si="7"/>
        <v>Box30_Temp5 [degC]</v>
      </c>
      <c r="I120" s="58" t="s">
        <v>5581</v>
      </c>
      <c r="J120" s="1" t="s">
        <v>5211</v>
      </c>
      <c r="K120" s="46" t="s">
        <v>4421</v>
      </c>
      <c r="L120" s="46"/>
      <c r="M120" t="s">
        <v>4422</v>
      </c>
      <c r="N120" s="1" t="s">
        <v>4543</v>
      </c>
      <c r="O120" s="1"/>
      <c r="P120" s="1" t="s">
        <v>5345</v>
      </c>
      <c r="Q120" s="1" t="s">
        <v>5216</v>
      </c>
      <c r="R120" s="1">
        <v>-25</v>
      </c>
      <c r="S120" s="1">
        <v>50</v>
      </c>
      <c r="T120">
        <v>0</v>
      </c>
      <c r="U120">
        <v>0.4</v>
      </c>
      <c r="V120" s="19">
        <v>41849.520775462966</v>
      </c>
      <c r="W120" s="1"/>
      <c r="X120" s="1"/>
      <c r="Y120">
        <v>644388.53500000003</v>
      </c>
      <c r="Z120">
        <v>5766428.0650000004</v>
      </c>
      <c r="AA120">
        <v>79.97</v>
      </c>
      <c r="AB120" s="1" t="s">
        <v>3316</v>
      </c>
      <c r="AC120" s="21" t="s">
        <v>3262</v>
      </c>
      <c r="AD120" s="21" t="s">
        <v>3263</v>
      </c>
      <c r="AE120" s="21" t="s">
        <v>3258</v>
      </c>
      <c r="AF120" s="64" t="s">
        <v>5614</v>
      </c>
      <c r="AG120" s="64"/>
      <c r="AH120" s="21"/>
      <c r="AI120" s="1"/>
      <c r="AK120" s="21" t="s">
        <v>3259</v>
      </c>
      <c r="AL120" s="18" t="s">
        <v>3260</v>
      </c>
      <c r="AM120" s="21" t="s">
        <v>3264</v>
      </c>
      <c r="AN120" s="1"/>
      <c r="AO120" s="1"/>
      <c r="AP120" s="21" t="s">
        <v>3261</v>
      </c>
      <c r="AQ120" s="21" t="s">
        <v>3270</v>
      </c>
      <c r="AR120" s="21" t="s">
        <v>3264</v>
      </c>
    </row>
    <row r="121" spans="1:44" ht="43.2" x14ac:dyDescent="0.3">
      <c r="A121" s="1" t="str">
        <f t="shared" si="12"/>
        <v>soil temperature 0.5m 0/6</v>
      </c>
      <c r="B121" s="30">
        <v>0.5</v>
      </c>
      <c r="C121" s="33">
        <v>30</v>
      </c>
      <c r="D121" s="1">
        <v>6</v>
      </c>
      <c r="E121" s="1" t="str">
        <f t="shared" si="13"/>
        <v>Tsoil 0.5m 0/6</v>
      </c>
      <c r="F121" s="1" t="str">
        <f t="shared" si="11"/>
        <v>Box30_Temp6</v>
      </c>
      <c r="G121" s="1" t="s">
        <v>15</v>
      </c>
      <c r="H121" s="1" t="str">
        <f t="shared" si="7"/>
        <v>Box30_Temp6 [degC]</v>
      </c>
      <c r="I121" s="58" t="s">
        <v>5582</v>
      </c>
      <c r="J121" s="1" t="s">
        <v>5211</v>
      </c>
      <c r="K121" s="46" t="s">
        <v>4421</v>
      </c>
      <c r="L121" s="46"/>
      <c r="M121" t="s">
        <v>4422</v>
      </c>
      <c r="N121" s="1" t="s">
        <v>4543</v>
      </c>
      <c r="O121" s="1"/>
      <c r="P121" s="1" t="s">
        <v>5346</v>
      </c>
      <c r="Q121" s="1" t="s">
        <v>5216</v>
      </c>
      <c r="R121" s="1">
        <v>-10</v>
      </c>
      <c r="S121" s="1">
        <v>30</v>
      </c>
      <c r="T121">
        <v>0</v>
      </c>
      <c r="U121" s="30">
        <v>0.5</v>
      </c>
      <c r="V121" s="19">
        <v>41849.520775462966</v>
      </c>
      <c r="W121" s="1"/>
      <c r="X121" s="1"/>
      <c r="Y121">
        <v>644388.53500000003</v>
      </c>
      <c r="Z121">
        <v>5766428.0650000004</v>
      </c>
      <c r="AA121">
        <v>79.97</v>
      </c>
      <c r="AB121" s="1" t="s">
        <v>3316</v>
      </c>
      <c r="AC121" s="21" t="s">
        <v>3262</v>
      </c>
      <c r="AD121" s="21" t="s">
        <v>3263</v>
      </c>
      <c r="AE121" s="21" t="s">
        <v>3258</v>
      </c>
      <c r="AF121" s="64" t="s">
        <v>5614</v>
      </c>
      <c r="AG121" s="64"/>
      <c r="AH121" s="21"/>
      <c r="AI121" s="1"/>
      <c r="AK121" s="21" t="s">
        <v>3259</v>
      </c>
      <c r="AL121" s="18" t="s">
        <v>3260</v>
      </c>
      <c r="AM121" s="21" t="s">
        <v>3264</v>
      </c>
      <c r="AN121" s="1"/>
      <c r="AO121" s="1"/>
      <c r="AP121" s="21" t="s">
        <v>3261</v>
      </c>
      <c r="AQ121" s="21" t="s">
        <v>3270</v>
      </c>
      <c r="AR121" s="21" t="s">
        <v>3264</v>
      </c>
    </row>
    <row r="122" spans="1:44" ht="39.6" x14ac:dyDescent="0.25">
      <c r="AF122" s="64" t="s">
        <v>5614</v>
      </c>
      <c r="AG122" s="64"/>
    </row>
    <row r="123" spans="1:44" ht="39.6" x14ac:dyDescent="0.25">
      <c r="AF123" s="64" t="s">
        <v>5614</v>
      </c>
      <c r="AG123" s="64"/>
    </row>
    <row r="124" spans="1:44" ht="39.6" x14ac:dyDescent="0.25">
      <c r="AF124" s="64" t="s">
        <v>5614</v>
      </c>
      <c r="AG124" s="64"/>
    </row>
    <row r="125" spans="1:44" ht="39.6" x14ac:dyDescent="0.25">
      <c r="AF125" s="64" t="s">
        <v>5614</v>
      </c>
      <c r="AG125" s="64"/>
    </row>
    <row r="126" spans="1:44" ht="39.6" x14ac:dyDescent="0.25">
      <c r="AF126" s="64" t="s">
        <v>5614</v>
      </c>
      <c r="AG126" s="64"/>
    </row>
    <row r="127" spans="1:44" ht="39.6" x14ac:dyDescent="0.25">
      <c r="AF127" s="64" t="s">
        <v>5614</v>
      </c>
      <c r="AG127" s="64"/>
    </row>
    <row r="128" spans="1:44" ht="39.6" x14ac:dyDescent="0.25">
      <c r="AF128" s="64" t="s">
        <v>5614</v>
      </c>
      <c r="AG128" s="64"/>
    </row>
    <row r="129" spans="32:33" ht="39.6" x14ac:dyDescent="0.25">
      <c r="AF129" s="64" t="s">
        <v>5614</v>
      </c>
      <c r="AG129" s="64"/>
    </row>
    <row r="130" spans="32:33" ht="39.6" x14ac:dyDescent="0.25">
      <c r="AF130" s="64" t="s">
        <v>5614</v>
      </c>
      <c r="AG130" s="64"/>
    </row>
    <row r="131" spans="32:33" ht="39.6" x14ac:dyDescent="0.25">
      <c r="AF131" s="64" t="s">
        <v>5614</v>
      </c>
      <c r="AG131" s="64"/>
    </row>
    <row r="132" spans="32:33" ht="39.6" x14ac:dyDescent="0.25">
      <c r="AF132" s="64" t="s">
        <v>5614</v>
      </c>
      <c r="AG132" s="64"/>
    </row>
    <row r="133" spans="32:33" ht="39.6" x14ac:dyDescent="0.25">
      <c r="AF133" s="64" t="s">
        <v>5614</v>
      </c>
      <c r="AG133" s="64"/>
    </row>
    <row r="134" spans="32:33" ht="39.6" x14ac:dyDescent="0.25">
      <c r="AF134" s="64" t="s">
        <v>5614</v>
      </c>
      <c r="AG134" s="64"/>
    </row>
    <row r="135" spans="32:33" ht="39.6" x14ac:dyDescent="0.25">
      <c r="AF135" s="64" t="s">
        <v>5614</v>
      </c>
      <c r="AG135" s="64"/>
    </row>
    <row r="136" spans="32:33" ht="39.6" x14ac:dyDescent="0.25">
      <c r="AF136" s="64" t="s">
        <v>5614</v>
      </c>
      <c r="AG136" s="64"/>
    </row>
    <row r="137" spans="32:33" ht="39.6" x14ac:dyDescent="0.25">
      <c r="AF137" s="64" t="s">
        <v>5614</v>
      </c>
      <c r="AG137" s="64"/>
    </row>
    <row r="138" spans="32:33" ht="39.6" x14ac:dyDescent="0.25">
      <c r="AF138" s="64" t="s">
        <v>5614</v>
      </c>
      <c r="AG138" s="64"/>
    </row>
    <row r="139" spans="32:33" ht="39.6" x14ac:dyDescent="0.25">
      <c r="AF139" s="64" t="s">
        <v>5614</v>
      </c>
      <c r="AG139" s="64"/>
    </row>
    <row r="140" spans="32:33" ht="39.6" x14ac:dyDescent="0.25">
      <c r="AF140" s="64" t="s">
        <v>5614</v>
      </c>
      <c r="AG140" s="64"/>
    </row>
    <row r="141" spans="32:33" ht="39.6" x14ac:dyDescent="0.25">
      <c r="AF141" s="64" t="s">
        <v>5614</v>
      </c>
      <c r="AG141" s="64"/>
    </row>
    <row r="142" spans="32:33" ht="39.6" x14ac:dyDescent="0.25">
      <c r="AF142" s="64" t="s">
        <v>5614</v>
      </c>
      <c r="AG142" s="64"/>
    </row>
    <row r="143" spans="32:33" ht="39.6" x14ac:dyDescent="0.25">
      <c r="AF143" s="64" t="s">
        <v>5614</v>
      </c>
      <c r="AG143" s="64"/>
    </row>
    <row r="144" spans="32:33" ht="39.6" x14ac:dyDescent="0.25">
      <c r="AF144" s="64" t="s">
        <v>5614</v>
      </c>
      <c r="AG144" s="64"/>
    </row>
    <row r="145" spans="32:33" ht="39.6" x14ac:dyDescent="0.25">
      <c r="AF145" s="64" t="s">
        <v>5614</v>
      </c>
      <c r="AG145" s="64"/>
    </row>
    <row r="146" spans="32:33" ht="39.6" x14ac:dyDescent="0.25">
      <c r="AF146" s="64" t="s">
        <v>5614</v>
      </c>
      <c r="AG146" s="64"/>
    </row>
    <row r="147" spans="32:33" ht="39.6" x14ac:dyDescent="0.25">
      <c r="AF147" s="64" t="s">
        <v>5614</v>
      </c>
      <c r="AG147" s="64"/>
    </row>
    <row r="148" spans="32:33" ht="39.6" x14ac:dyDescent="0.25">
      <c r="AF148" s="64" t="s">
        <v>5614</v>
      </c>
      <c r="AG148" s="64"/>
    </row>
    <row r="149" spans="32:33" ht="39.6" x14ac:dyDescent="0.25">
      <c r="AF149" s="64" t="s">
        <v>5614</v>
      </c>
      <c r="AG149" s="64"/>
    </row>
    <row r="150" spans="32:33" ht="39.6" x14ac:dyDescent="0.25">
      <c r="AF150" s="64" t="s">
        <v>5614</v>
      </c>
      <c r="AG150" s="64"/>
    </row>
    <row r="151" spans="32:33" ht="39.6" x14ac:dyDescent="0.25">
      <c r="AF151" s="64" t="s">
        <v>5614</v>
      </c>
      <c r="AG151" s="64"/>
    </row>
    <row r="152" spans="32:33" ht="39.6" x14ac:dyDescent="0.25">
      <c r="AF152" s="64" t="s">
        <v>5614</v>
      </c>
      <c r="AG152" s="64"/>
    </row>
    <row r="153" spans="32:33" ht="39.6" x14ac:dyDescent="0.25">
      <c r="AF153" s="64" t="s">
        <v>5614</v>
      </c>
      <c r="AG153" s="64"/>
    </row>
    <row r="154" spans="32:33" ht="39.6" x14ac:dyDescent="0.25">
      <c r="AF154" s="64" t="s">
        <v>5614</v>
      </c>
      <c r="AG154" s="64"/>
    </row>
    <row r="155" spans="32:33" ht="39.6" x14ac:dyDescent="0.25">
      <c r="AF155" s="64" t="s">
        <v>5614</v>
      </c>
      <c r="AG155" s="64"/>
    </row>
    <row r="156" spans="32:33" ht="39.6" x14ac:dyDescent="0.25">
      <c r="AF156" s="64" t="s">
        <v>5614</v>
      </c>
      <c r="AG156" s="64"/>
    </row>
    <row r="157" spans="32:33" ht="39.6" x14ac:dyDescent="0.25">
      <c r="AF157" s="64" t="s">
        <v>5614</v>
      </c>
      <c r="AG157" s="64"/>
    </row>
    <row r="158" spans="32:33" ht="39.6" x14ac:dyDescent="0.25">
      <c r="AF158" s="64" t="s">
        <v>5614</v>
      </c>
      <c r="AG158" s="64"/>
    </row>
    <row r="159" spans="32:33" ht="39.6" x14ac:dyDescent="0.25">
      <c r="AF159" s="64" t="s">
        <v>5614</v>
      </c>
      <c r="AG159" s="64"/>
    </row>
    <row r="160" spans="32:33" ht="39.6" x14ac:dyDescent="0.25">
      <c r="AF160" s="64" t="s">
        <v>5614</v>
      </c>
      <c r="AG160" s="64"/>
    </row>
    <row r="161" spans="32:33" ht="39.6" x14ac:dyDescent="0.25">
      <c r="AF161" s="64" t="s">
        <v>5614</v>
      </c>
      <c r="AG161" s="64"/>
    </row>
    <row r="162" spans="32:33" ht="39.6" x14ac:dyDescent="0.25">
      <c r="AF162" s="64" t="s">
        <v>5614</v>
      </c>
      <c r="AG162" s="64"/>
    </row>
    <row r="163" spans="32:33" ht="39.6" x14ac:dyDescent="0.25">
      <c r="AF163" s="64" t="s">
        <v>5614</v>
      </c>
      <c r="AG163" s="64"/>
    </row>
    <row r="164" spans="32:33" ht="39.6" x14ac:dyDescent="0.25">
      <c r="AF164" s="64" t="s">
        <v>5614</v>
      </c>
      <c r="AG164" s="64"/>
    </row>
    <row r="165" spans="32:33" ht="39.6" x14ac:dyDescent="0.25">
      <c r="AF165" s="64" t="s">
        <v>5614</v>
      </c>
      <c r="AG165" s="64"/>
    </row>
    <row r="166" spans="32:33" ht="39.6" x14ac:dyDescent="0.25">
      <c r="AF166" s="64" t="s">
        <v>5614</v>
      </c>
      <c r="AG166" s="64"/>
    </row>
    <row r="167" spans="32:33" ht="39.6" x14ac:dyDescent="0.25">
      <c r="AF167" s="64" t="s">
        <v>5614</v>
      </c>
      <c r="AG167" s="64"/>
    </row>
    <row r="168" spans="32:33" ht="39.6" x14ac:dyDescent="0.25">
      <c r="AF168" s="64" t="s">
        <v>5614</v>
      </c>
      <c r="AG168" s="64"/>
    </row>
    <row r="169" spans="32:33" ht="39.6" x14ac:dyDescent="0.25">
      <c r="AF169" s="64" t="s">
        <v>5614</v>
      </c>
      <c r="AG169" s="64"/>
    </row>
    <row r="170" spans="32:33" ht="39.6" x14ac:dyDescent="0.25">
      <c r="AF170" s="64" t="s">
        <v>5614</v>
      </c>
      <c r="AG170" s="64"/>
    </row>
    <row r="171" spans="32:33" ht="39.6" x14ac:dyDescent="0.25">
      <c r="AF171" s="64" t="s">
        <v>5614</v>
      </c>
      <c r="AG171" s="64"/>
    </row>
    <row r="172" spans="32:33" ht="39.6" x14ac:dyDescent="0.25">
      <c r="AF172" s="64" t="s">
        <v>5614</v>
      </c>
      <c r="AG172" s="64"/>
    </row>
    <row r="173" spans="32:33" ht="39.6" x14ac:dyDescent="0.25">
      <c r="AF173" s="64" t="s">
        <v>5614</v>
      </c>
      <c r="AG173" s="64"/>
    </row>
    <row r="174" spans="32:33" ht="39.6" x14ac:dyDescent="0.25">
      <c r="AF174" s="64" t="s">
        <v>5614</v>
      </c>
      <c r="AG174" s="64"/>
    </row>
    <row r="175" spans="32:33" ht="39.6" x14ac:dyDescent="0.25">
      <c r="AF175" s="64" t="s">
        <v>5614</v>
      </c>
      <c r="AG175" s="64"/>
    </row>
    <row r="176" spans="32:33" ht="39.6" x14ac:dyDescent="0.25">
      <c r="AF176" s="64" t="s">
        <v>5614</v>
      </c>
      <c r="AG176" s="64"/>
    </row>
    <row r="177" spans="32:33" ht="39.6" x14ac:dyDescent="0.25">
      <c r="AF177" s="64" t="s">
        <v>5614</v>
      </c>
      <c r="AG177" s="64"/>
    </row>
    <row r="178" spans="32:33" ht="39.6" x14ac:dyDescent="0.25">
      <c r="AF178" s="64" t="s">
        <v>5614</v>
      </c>
      <c r="AG178" s="64"/>
    </row>
    <row r="179" spans="32:33" ht="39.6" x14ac:dyDescent="0.25">
      <c r="AF179" s="64" t="s">
        <v>5614</v>
      </c>
      <c r="AG179" s="64"/>
    </row>
    <row r="180" spans="32:33" ht="39.6" x14ac:dyDescent="0.25">
      <c r="AF180" s="64" t="s">
        <v>5614</v>
      </c>
      <c r="AG180" s="64"/>
    </row>
    <row r="181" spans="32:33" ht="39.6" x14ac:dyDescent="0.25">
      <c r="AF181" s="64" t="s">
        <v>5614</v>
      </c>
      <c r="AG181" s="64"/>
    </row>
    <row r="182" spans="32:33" ht="39.6" x14ac:dyDescent="0.25">
      <c r="AF182" s="64" t="s">
        <v>5614</v>
      </c>
      <c r="AG182" s="64"/>
    </row>
    <row r="183" spans="32:33" ht="39.6" x14ac:dyDescent="0.25">
      <c r="AF183" s="64" t="s">
        <v>5614</v>
      </c>
      <c r="AG183" s="64"/>
    </row>
    <row r="184" spans="32:33" ht="39.6" x14ac:dyDescent="0.25">
      <c r="AF184" s="64" t="s">
        <v>5614</v>
      </c>
      <c r="AG184" s="64"/>
    </row>
    <row r="185" spans="32:33" ht="39.6" x14ac:dyDescent="0.25">
      <c r="AF185" s="64" t="s">
        <v>5614</v>
      </c>
      <c r="AG185" s="64"/>
    </row>
    <row r="186" spans="32:33" ht="39.6" x14ac:dyDescent="0.25">
      <c r="AF186" s="64" t="s">
        <v>5614</v>
      </c>
      <c r="AG186" s="64"/>
    </row>
    <row r="187" spans="32:33" ht="39.6" x14ac:dyDescent="0.25">
      <c r="AF187" s="64" t="s">
        <v>5614</v>
      </c>
      <c r="AG187" s="64"/>
    </row>
    <row r="188" spans="32:33" ht="39.6" x14ac:dyDescent="0.25">
      <c r="AF188" s="64" t="s">
        <v>5614</v>
      </c>
      <c r="AG188" s="64"/>
    </row>
    <row r="189" spans="32:33" ht="39.6" x14ac:dyDescent="0.25">
      <c r="AF189" s="64" t="s">
        <v>5614</v>
      </c>
      <c r="AG189" s="64"/>
    </row>
    <row r="190" spans="32:33" ht="39.6" x14ac:dyDescent="0.25">
      <c r="AF190" s="64" t="s">
        <v>5614</v>
      </c>
      <c r="AG190" s="64"/>
    </row>
    <row r="191" spans="32:33" ht="39.6" x14ac:dyDescent="0.25">
      <c r="AF191" s="64" t="s">
        <v>5614</v>
      </c>
      <c r="AG191" s="64"/>
    </row>
    <row r="192" spans="32:33" ht="39.6" x14ac:dyDescent="0.25">
      <c r="AF192" s="64" t="s">
        <v>5614</v>
      </c>
      <c r="AG192" s="64"/>
    </row>
    <row r="193" spans="32:33" ht="39.6" x14ac:dyDescent="0.25">
      <c r="AF193" s="64" t="s">
        <v>5614</v>
      </c>
      <c r="AG193" s="64"/>
    </row>
    <row r="194" spans="32:33" ht="39.6" x14ac:dyDescent="0.25">
      <c r="AF194" s="64" t="s">
        <v>5614</v>
      </c>
      <c r="AG194" s="64"/>
    </row>
    <row r="195" spans="32:33" ht="39.6" x14ac:dyDescent="0.25">
      <c r="AF195" s="64" t="s">
        <v>5614</v>
      </c>
      <c r="AG195" s="64"/>
    </row>
    <row r="196" spans="32:33" ht="39.6" x14ac:dyDescent="0.25">
      <c r="AF196" s="64" t="s">
        <v>5614</v>
      </c>
      <c r="AG196" s="64"/>
    </row>
    <row r="197" spans="32:33" ht="39.6" x14ac:dyDescent="0.25">
      <c r="AF197" s="64" t="s">
        <v>5614</v>
      </c>
      <c r="AG197" s="64"/>
    </row>
    <row r="198" spans="32:33" ht="39.6" x14ac:dyDescent="0.25">
      <c r="AF198" s="64" t="s">
        <v>5614</v>
      </c>
      <c r="AG198" s="64"/>
    </row>
    <row r="199" spans="32:33" ht="39.6" x14ac:dyDescent="0.25">
      <c r="AF199" s="64" t="s">
        <v>5614</v>
      </c>
      <c r="AG199" s="64"/>
    </row>
    <row r="200" spans="32:33" ht="39.6" x14ac:dyDescent="0.25">
      <c r="AF200" s="64" t="s">
        <v>5614</v>
      </c>
      <c r="AG200" s="64"/>
    </row>
    <row r="201" spans="32:33" ht="39.6" x14ac:dyDescent="0.25">
      <c r="AF201" s="64" t="s">
        <v>5614</v>
      </c>
      <c r="AG201" s="64"/>
    </row>
    <row r="202" spans="32:33" ht="39.6" x14ac:dyDescent="0.25">
      <c r="AF202" s="64" t="s">
        <v>5614</v>
      </c>
      <c r="AG202" s="64"/>
    </row>
    <row r="203" spans="32:33" ht="39.6" x14ac:dyDescent="0.25">
      <c r="AF203" s="64" t="s">
        <v>5614</v>
      </c>
      <c r="AG203" s="64"/>
    </row>
    <row r="204" spans="32:33" ht="39.6" x14ac:dyDescent="0.25">
      <c r="AF204" s="64" t="s">
        <v>5614</v>
      </c>
      <c r="AG204" s="64"/>
    </row>
    <row r="205" spans="32:33" ht="39.6" x14ac:dyDescent="0.25">
      <c r="AF205" s="64" t="s">
        <v>5614</v>
      </c>
      <c r="AG205" s="64"/>
    </row>
    <row r="206" spans="32:33" ht="39.6" x14ac:dyDescent="0.25">
      <c r="AF206" s="64" t="s">
        <v>5614</v>
      </c>
      <c r="AG206" s="64"/>
    </row>
    <row r="207" spans="32:33" ht="39.6" x14ac:dyDescent="0.25">
      <c r="AF207" s="64" t="s">
        <v>5614</v>
      </c>
      <c r="AG207" s="64"/>
    </row>
    <row r="208" spans="32:33" ht="39.6" x14ac:dyDescent="0.25">
      <c r="AF208" s="64" t="s">
        <v>5614</v>
      </c>
      <c r="AG208" s="64"/>
    </row>
    <row r="209" spans="32:33" ht="39.6" x14ac:dyDescent="0.25">
      <c r="AF209" s="64" t="s">
        <v>5614</v>
      </c>
      <c r="AG209" s="64"/>
    </row>
    <row r="210" spans="32:33" ht="39.6" x14ac:dyDescent="0.25">
      <c r="AF210" s="64" t="s">
        <v>5614</v>
      </c>
      <c r="AG210" s="64"/>
    </row>
    <row r="211" spans="32:33" ht="39.6" x14ac:dyDescent="0.25">
      <c r="AF211" s="64" t="s">
        <v>5614</v>
      </c>
      <c r="AG211" s="64"/>
    </row>
    <row r="212" spans="32:33" ht="39.6" x14ac:dyDescent="0.25">
      <c r="AF212" s="64" t="s">
        <v>5614</v>
      </c>
      <c r="AG212" s="64"/>
    </row>
    <row r="213" spans="32:33" ht="39.6" x14ac:dyDescent="0.25">
      <c r="AF213" s="64" t="s">
        <v>5614</v>
      </c>
      <c r="AG213" s="64"/>
    </row>
  </sheetData>
  <autoFilter ref="A1:AN213"/>
  <pageMargins left="0.7" right="0.7" top="0.78740157499999996" bottom="0.78740157499999996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baseColWidth="10" defaultRowHeight="13.2" x14ac:dyDescent="0.25"/>
  <cols>
    <col min="1" max="1" width="21.33203125" customWidth="1"/>
    <col min="5" max="5" width="28.88671875" bestFit="1" customWidth="1"/>
    <col min="7" max="7" width="16" customWidth="1"/>
  </cols>
  <sheetData>
    <row r="1" spans="1:28" ht="72" x14ac:dyDescent="0.3">
      <c r="A1" s="2" t="s">
        <v>2101</v>
      </c>
      <c r="B1" s="3" t="s">
        <v>0</v>
      </c>
      <c r="C1" s="3" t="s">
        <v>1</v>
      </c>
      <c r="D1" s="3" t="s">
        <v>2</v>
      </c>
      <c r="E1" s="3" t="s">
        <v>1871</v>
      </c>
      <c r="F1" s="3" t="s">
        <v>2097</v>
      </c>
      <c r="G1" s="3" t="s">
        <v>2098</v>
      </c>
      <c r="H1" s="3" t="s">
        <v>2099</v>
      </c>
      <c r="I1" s="3" t="s">
        <v>2100</v>
      </c>
      <c r="J1" s="3" t="s">
        <v>2406</v>
      </c>
      <c r="K1" s="3" t="s">
        <v>2407</v>
      </c>
      <c r="L1" s="3" t="s">
        <v>2430</v>
      </c>
      <c r="M1" s="3" t="s">
        <v>2431</v>
      </c>
      <c r="N1" s="3" t="s">
        <v>465</v>
      </c>
      <c r="O1" s="3" t="s">
        <v>2408</v>
      </c>
      <c r="P1" s="1" t="s">
        <v>2104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4.4" x14ac:dyDescent="0.3">
      <c r="A2" t="s">
        <v>3147</v>
      </c>
      <c r="B2" s="1"/>
      <c r="C2" s="1"/>
      <c r="D2" s="1"/>
      <c r="E2" s="1" t="s">
        <v>3145</v>
      </c>
      <c r="F2" s="1"/>
      <c r="G2" t="s">
        <v>3169</v>
      </c>
      <c r="H2" s="1" t="s">
        <v>3156</v>
      </c>
      <c r="I2" s="1"/>
      <c r="J2" s="1">
        <v>0</v>
      </c>
      <c r="K2" s="1">
        <v>30</v>
      </c>
      <c r="L2" s="1"/>
      <c r="M2" s="1"/>
      <c r="N2" s="1"/>
      <c r="O2" s="1" t="s">
        <v>3146</v>
      </c>
      <c r="P2" s="1"/>
      <c r="Q2" s="1"/>
    </row>
    <row r="3" spans="1:28" x14ac:dyDescent="0.25">
      <c r="A3" t="s">
        <v>3148</v>
      </c>
      <c r="G3" t="s">
        <v>3170</v>
      </c>
      <c r="H3" t="s">
        <v>5</v>
      </c>
      <c r="J3">
        <v>5</v>
      </c>
      <c r="K3">
        <v>50</v>
      </c>
    </row>
    <row r="4" spans="1:28" x14ac:dyDescent="0.25">
      <c r="A4" t="s">
        <v>3149</v>
      </c>
      <c r="G4" t="s">
        <v>3171</v>
      </c>
      <c r="H4" t="s">
        <v>3156</v>
      </c>
      <c r="J4">
        <v>-10</v>
      </c>
      <c r="K4">
        <v>35</v>
      </c>
    </row>
    <row r="5" spans="1:28" x14ac:dyDescent="0.25">
      <c r="A5" t="s">
        <v>3150</v>
      </c>
      <c r="G5" t="s">
        <v>3163</v>
      </c>
      <c r="H5" t="s">
        <v>3157</v>
      </c>
      <c r="J5">
        <v>350</v>
      </c>
      <c r="K5">
        <v>750</v>
      </c>
    </row>
    <row r="6" spans="1:28" x14ac:dyDescent="0.25">
      <c r="A6" t="s">
        <v>3159</v>
      </c>
      <c r="G6" t="s">
        <v>3160</v>
      </c>
      <c r="H6" t="s">
        <v>3157</v>
      </c>
      <c r="J6">
        <v>5</v>
      </c>
      <c r="K6">
        <v>300</v>
      </c>
    </row>
    <row r="7" spans="1:28" x14ac:dyDescent="0.25">
      <c r="A7" t="s">
        <v>3151</v>
      </c>
      <c r="G7" t="s">
        <v>3164</v>
      </c>
      <c r="H7" t="s">
        <v>3158</v>
      </c>
      <c r="J7">
        <v>0</v>
      </c>
      <c r="K7">
        <v>30</v>
      </c>
    </row>
    <row r="8" spans="1:28" x14ac:dyDescent="0.25">
      <c r="A8" t="s">
        <v>3152</v>
      </c>
      <c r="G8" t="s">
        <v>3165</v>
      </c>
      <c r="J8">
        <v>0</v>
      </c>
      <c r="K8">
        <v>3</v>
      </c>
    </row>
    <row r="9" spans="1:28" x14ac:dyDescent="0.25">
      <c r="A9" t="s">
        <v>3153</v>
      </c>
      <c r="G9" t="s">
        <v>3166</v>
      </c>
      <c r="H9" t="s">
        <v>3158</v>
      </c>
      <c r="J9">
        <v>0</v>
      </c>
      <c r="K9">
        <v>30</v>
      </c>
    </row>
    <row r="10" spans="1:28" x14ac:dyDescent="0.25">
      <c r="A10" t="s">
        <v>3154</v>
      </c>
      <c r="G10" t="s">
        <v>3167</v>
      </c>
      <c r="J10">
        <v>0</v>
      </c>
      <c r="K10">
        <v>3</v>
      </c>
    </row>
    <row r="11" spans="1:28" x14ac:dyDescent="0.25">
      <c r="A11" t="s">
        <v>3155</v>
      </c>
      <c r="G11" t="s">
        <v>3168</v>
      </c>
      <c r="H11" t="s">
        <v>141</v>
      </c>
      <c r="J11">
        <v>0</v>
      </c>
      <c r="K11">
        <v>30</v>
      </c>
    </row>
    <row r="12" spans="1:28" x14ac:dyDescent="0.25">
      <c r="A12" t="s">
        <v>3161</v>
      </c>
      <c r="G12" t="s">
        <v>3162</v>
      </c>
      <c r="H12" t="s">
        <v>141</v>
      </c>
      <c r="J12">
        <v>0</v>
      </c>
      <c r="K12">
        <v>5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/>
  </sheetViews>
  <sheetFormatPr baseColWidth="10" defaultRowHeight="13.2" x14ac:dyDescent="0.25"/>
  <cols>
    <col min="1" max="1" width="21.33203125" customWidth="1"/>
    <col min="5" max="5" width="28.88671875" bestFit="1" customWidth="1"/>
  </cols>
  <sheetData>
    <row r="1" spans="1:28" ht="72" x14ac:dyDescent="0.3">
      <c r="A1" s="2" t="s">
        <v>2101</v>
      </c>
      <c r="B1" s="3" t="s">
        <v>0</v>
      </c>
      <c r="C1" s="3" t="s">
        <v>1</v>
      </c>
      <c r="D1" s="3" t="s">
        <v>2</v>
      </c>
      <c r="E1" s="3" t="s">
        <v>1871</v>
      </c>
      <c r="F1" s="3" t="s">
        <v>2097</v>
      </c>
      <c r="G1" s="3" t="s">
        <v>2098</v>
      </c>
      <c r="H1" s="3" t="s">
        <v>2099</v>
      </c>
      <c r="I1" s="3" t="s">
        <v>2100</v>
      </c>
      <c r="J1" s="3" t="s">
        <v>2406</v>
      </c>
      <c r="K1" s="3" t="s">
        <v>2407</v>
      </c>
      <c r="L1" s="3" t="s">
        <v>2430</v>
      </c>
      <c r="M1" s="3" t="s">
        <v>2431</v>
      </c>
      <c r="N1" s="3" t="s">
        <v>465</v>
      </c>
      <c r="O1" s="3" t="s">
        <v>2408</v>
      </c>
      <c r="P1" s="1" t="s">
        <v>2104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4.4" x14ac:dyDescent="0.3">
      <c r="A2" s="18" t="s">
        <v>44</v>
      </c>
      <c r="B2" s="4">
        <v>41781</v>
      </c>
      <c r="C2" s="1"/>
      <c r="D2" s="1" t="s">
        <v>45</v>
      </c>
      <c r="E2" s="1"/>
      <c r="F2" s="1"/>
      <c r="G2" s="1"/>
      <c r="H2" s="1" t="s">
        <v>173</v>
      </c>
      <c r="I2" s="1"/>
      <c r="J2" s="1"/>
      <c r="K2" s="1"/>
      <c r="L2" s="1"/>
      <c r="M2" s="1"/>
      <c r="N2" s="1"/>
      <c r="O2" s="1" t="s">
        <v>46</v>
      </c>
      <c r="P2" s="1"/>
      <c r="Q2" s="1"/>
      <c r="R2" s="1"/>
      <c r="S2" s="1"/>
      <c r="T2" s="1"/>
    </row>
    <row r="3" spans="1:28" ht="14.4" x14ac:dyDescent="0.3">
      <c r="A3" s="18" t="s">
        <v>149</v>
      </c>
      <c r="B3" s="4">
        <v>41781</v>
      </c>
      <c r="C3" s="1"/>
      <c r="D3" s="1" t="s">
        <v>45</v>
      </c>
      <c r="E3" s="1"/>
      <c r="F3" s="1"/>
      <c r="G3" s="1"/>
      <c r="H3" s="1" t="s">
        <v>1756</v>
      </c>
      <c r="I3" s="1"/>
      <c r="J3" s="1"/>
      <c r="K3" s="1"/>
      <c r="L3" s="1"/>
      <c r="M3" s="1"/>
      <c r="N3" s="1"/>
      <c r="O3" s="1" t="s">
        <v>46</v>
      </c>
      <c r="P3" s="1"/>
      <c r="Q3" s="1"/>
      <c r="R3" s="1"/>
      <c r="S3" s="1"/>
      <c r="T3" s="1"/>
    </row>
    <row r="4" spans="1:28" ht="14.4" x14ac:dyDescent="0.3">
      <c r="A4" s="18" t="s">
        <v>170</v>
      </c>
      <c r="B4" s="4">
        <v>41781</v>
      </c>
      <c r="C4" s="1"/>
      <c r="D4" s="1" t="s">
        <v>45</v>
      </c>
      <c r="E4" s="1"/>
      <c r="F4" s="1"/>
      <c r="G4" s="1"/>
      <c r="H4" s="1" t="s">
        <v>1757</v>
      </c>
      <c r="I4" s="1"/>
      <c r="J4" s="1"/>
      <c r="K4" s="1"/>
      <c r="L4" s="1"/>
      <c r="M4" s="1"/>
      <c r="N4" s="1"/>
      <c r="O4" s="1" t="s">
        <v>46</v>
      </c>
      <c r="P4" s="1"/>
      <c r="Q4" s="1"/>
      <c r="R4" s="1"/>
      <c r="S4" s="1"/>
    </row>
    <row r="5" spans="1:28" ht="14.4" x14ac:dyDescent="0.3">
      <c r="A5" s="18" t="s">
        <v>322</v>
      </c>
      <c r="B5" s="4">
        <v>41781</v>
      </c>
      <c r="C5" s="1"/>
      <c r="D5" s="1" t="s">
        <v>45</v>
      </c>
      <c r="E5" s="1"/>
      <c r="F5" s="1"/>
      <c r="G5" s="1"/>
      <c r="H5" s="1" t="s">
        <v>130</v>
      </c>
      <c r="I5" s="1"/>
      <c r="J5" s="1"/>
      <c r="K5" s="1"/>
      <c r="L5" s="1"/>
      <c r="M5" s="1"/>
      <c r="N5" s="1"/>
      <c r="O5" s="1" t="s">
        <v>46</v>
      </c>
      <c r="P5" s="1"/>
      <c r="Q5" s="1"/>
      <c r="R5" s="1"/>
      <c r="S5" s="1"/>
      <c r="T5" s="1"/>
      <c r="U5" s="1"/>
      <c r="V5" s="1"/>
    </row>
    <row r="9" spans="1:28" ht="28.8" x14ac:dyDescent="0.3">
      <c r="A9" s="18" t="s">
        <v>134</v>
      </c>
      <c r="B9" s="1" t="s">
        <v>1783</v>
      </c>
      <c r="C9" s="1"/>
      <c r="D9" s="1" t="s">
        <v>135</v>
      </c>
      <c r="E9" s="1"/>
      <c r="F9" s="1"/>
      <c r="G9" s="1"/>
      <c r="H9" s="1" t="s">
        <v>50</v>
      </c>
      <c r="I9" s="1"/>
      <c r="J9" s="1"/>
      <c r="K9" s="1"/>
      <c r="L9" s="1"/>
      <c r="M9" s="1"/>
      <c r="N9" s="1"/>
      <c r="O9" s="1" t="s">
        <v>136</v>
      </c>
      <c r="P9" s="1"/>
      <c r="Q9" s="1"/>
      <c r="R9" s="1"/>
      <c r="S9" s="1"/>
      <c r="T9" s="1"/>
    </row>
    <row r="10" spans="1:28" ht="28.8" x14ac:dyDescent="0.3">
      <c r="A10" s="18" t="s">
        <v>137</v>
      </c>
      <c r="B10" s="1" t="s">
        <v>1783</v>
      </c>
      <c r="C10" s="1"/>
      <c r="D10" s="1" t="s">
        <v>138</v>
      </c>
      <c r="E10" s="1"/>
      <c r="F10" s="1"/>
      <c r="G10" s="1"/>
      <c r="H10" s="1" t="s">
        <v>50</v>
      </c>
      <c r="I10" s="1"/>
      <c r="J10" s="1"/>
      <c r="K10" s="1"/>
      <c r="L10" s="1"/>
      <c r="M10" s="1"/>
      <c r="N10" s="1"/>
      <c r="O10" s="1" t="s">
        <v>136</v>
      </c>
      <c r="P10" s="1"/>
      <c r="Q10" s="1"/>
      <c r="R10" s="1"/>
      <c r="S10" s="1"/>
      <c r="T10" s="1"/>
    </row>
    <row r="11" spans="1:28" ht="28.8" x14ac:dyDescent="0.3">
      <c r="A11" s="18" t="s">
        <v>139</v>
      </c>
      <c r="B11" s="1" t="s">
        <v>1783</v>
      </c>
      <c r="C11" s="1"/>
      <c r="D11" s="1" t="s">
        <v>140</v>
      </c>
      <c r="E11" s="1"/>
      <c r="F11" s="1"/>
      <c r="G11" s="1"/>
      <c r="H11" s="1" t="s">
        <v>50</v>
      </c>
      <c r="I11" s="1"/>
      <c r="J11" s="1"/>
      <c r="K11" s="1"/>
      <c r="L11" s="1"/>
      <c r="M11" s="1"/>
      <c r="N11" s="1"/>
      <c r="O11" s="1" t="s">
        <v>136</v>
      </c>
      <c r="P11" s="1"/>
      <c r="Q11" s="1"/>
      <c r="R11" s="1"/>
      <c r="S11" s="1"/>
      <c r="T11" s="1"/>
    </row>
    <row r="12" spans="1:28" ht="14.4" x14ac:dyDescent="0.3">
      <c r="A12" s="1" t="s">
        <v>444</v>
      </c>
      <c r="B12" s="1" t="s">
        <v>2088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188</v>
      </c>
      <c r="P12" s="1"/>
      <c r="Q12" s="1"/>
    </row>
    <row r="13" spans="1:28" ht="14.4" x14ac:dyDescent="0.3">
      <c r="A13" s="1" t="s">
        <v>445</v>
      </c>
      <c r="B13" s="1" t="s">
        <v>446</v>
      </c>
      <c r="C13" s="1"/>
      <c r="D13" s="1"/>
      <c r="E13" s="1" t="s">
        <v>3145</v>
      </c>
      <c r="F13" s="1"/>
      <c r="G13" s="1"/>
      <c r="H13" s="1"/>
      <c r="I13" s="1"/>
      <c r="J13" s="1">
        <v>0</v>
      </c>
      <c r="K13" s="1">
        <v>30</v>
      </c>
      <c r="L13" s="1"/>
      <c r="M13" s="1"/>
      <c r="N13" s="1" t="s">
        <v>1782</v>
      </c>
      <c r="O13" s="1" t="s">
        <v>1836</v>
      </c>
      <c r="P13" s="1"/>
      <c r="Q13" s="1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3.2" x14ac:dyDescent="0.25"/>
  <cols>
    <col min="1" max="1" width="12" bestFit="1" customWidth="1"/>
    <col min="2" max="2" width="12" customWidth="1"/>
    <col min="3" max="3" width="14.44140625" bestFit="1" customWidth="1"/>
    <col min="4" max="4" width="17.109375" bestFit="1" customWidth="1"/>
    <col min="5" max="5" width="14" bestFit="1" customWidth="1"/>
  </cols>
  <sheetData>
    <row r="1" spans="1:6" x14ac:dyDescent="0.25">
      <c r="B1" t="s">
        <v>4387</v>
      </c>
      <c r="C1" t="s">
        <v>2674</v>
      </c>
      <c r="D1" t="s">
        <v>2675</v>
      </c>
      <c r="E1" t="s">
        <v>2676</v>
      </c>
      <c r="F1" t="s">
        <v>2684</v>
      </c>
    </row>
    <row r="2" spans="1:6" x14ac:dyDescent="0.25">
      <c r="B2" t="s">
        <v>2678</v>
      </c>
      <c r="C2" t="s">
        <v>2678</v>
      </c>
      <c r="D2" t="s">
        <v>2680</v>
      </c>
      <c r="E2" t="s">
        <v>2682</v>
      </c>
      <c r="F2" t="s">
        <v>2685</v>
      </c>
    </row>
    <row r="3" spans="1:6" x14ac:dyDescent="0.25">
      <c r="A3" t="s">
        <v>2677</v>
      </c>
      <c r="B3" s="27" t="s">
        <v>4388</v>
      </c>
      <c r="C3" s="27" t="s">
        <v>2679</v>
      </c>
      <c r="D3" s="27" t="s">
        <v>2681</v>
      </c>
      <c r="E3" s="27" t="s">
        <v>2683</v>
      </c>
      <c r="F3" s="27" t="s">
        <v>2686</v>
      </c>
    </row>
    <row r="4" spans="1:6" x14ac:dyDescent="0.25">
      <c r="A4" t="s">
        <v>2687</v>
      </c>
      <c r="B4" s="27" t="s">
        <v>4388</v>
      </c>
      <c r="C4" s="27" t="s">
        <v>2679</v>
      </c>
      <c r="D4" s="27" t="s">
        <v>2681</v>
      </c>
      <c r="E4" s="27" t="s">
        <v>2683</v>
      </c>
      <c r="F4" s="27" t="s">
        <v>2686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workbookViewId="0"/>
  </sheetViews>
  <sheetFormatPr baseColWidth="10" defaultColWidth="11.88671875" defaultRowHeight="13.2" x14ac:dyDescent="0.25"/>
  <cols>
    <col min="1" max="1" width="24.109375" bestFit="1" customWidth="1"/>
    <col min="2" max="2" width="15.33203125" bestFit="1" customWidth="1"/>
    <col min="3" max="3" width="8.88671875" bestFit="1" customWidth="1"/>
    <col min="4" max="4" width="11.33203125" bestFit="1" customWidth="1"/>
    <col min="5" max="5" width="43.6640625" bestFit="1" customWidth="1"/>
    <col min="6" max="6" width="11.5546875" bestFit="1" customWidth="1"/>
    <col min="7" max="7" width="10.33203125" bestFit="1" customWidth="1"/>
    <col min="8" max="8" width="12.44140625" bestFit="1" customWidth="1"/>
    <col min="9" max="9" width="21.44140625" bestFit="1" customWidth="1"/>
    <col min="10" max="10" width="28.109375" bestFit="1" customWidth="1"/>
    <col min="11" max="11" width="14" bestFit="1" customWidth="1"/>
    <col min="12" max="12" width="5" bestFit="1" customWidth="1"/>
    <col min="13" max="13" width="8.88671875" bestFit="1" customWidth="1"/>
    <col min="14" max="14" width="9.109375" bestFit="1" customWidth="1"/>
    <col min="15" max="15" width="11.6640625" bestFit="1" customWidth="1"/>
    <col min="16" max="16" width="13.44140625" bestFit="1" customWidth="1"/>
    <col min="17" max="17" width="8.109375" bestFit="1" customWidth="1"/>
    <col min="18" max="19" width="12.88671875" bestFit="1" customWidth="1"/>
    <col min="20" max="20" width="11.5546875" bestFit="1" customWidth="1"/>
    <col min="21" max="21" width="9.88671875" bestFit="1" customWidth="1"/>
    <col min="22" max="23" width="12.5546875" bestFit="1" customWidth="1"/>
    <col min="24" max="24" width="8.44140625" bestFit="1" customWidth="1"/>
    <col min="25" max="25" width="6.5546875" bestFit="1" customWidth="1"/>
    <col min="26" max="27" width="11.6640625" bestFit="1" customWidth="1"/>
    <col min="28" max="28" width="11.5546875" bestFit="1" customWidth="1"/>
    <col min="29" max="30" width="6.5546875" bestFit="1" customWidth="1"/>
    <col min="31" max="33" width="7.44140625" bestFit="1" customWidth="1"/>
    <col min="34" max="34" width="9.44140625" bestFit="1" customWidth="1"/>
  </cols>
  <sheetData>
    <row r="1" spans="1:37" ht="72" x14ac:dyDescent="0.3">
      <c r="A1" s="2" t="s">
        <v>2101</v>
      </c>
      <c r="B1" s="3" t="s">
        <v>0</v>
      </c>
      <c r="C1" s="3" t="s">
        <v>1</v>
      </c>
      <c r="D1" s="3" t="s">
        <v>2592</v>
      </c>
      <c r="E1" s="3" t="s">
        <v>1871</v>
      </c>
      <c r="F1" s="3" t="s">
        <v>2593</v>
      </c>
      <c r="G1" s="3" t="s">
        <v>2098</v>
      </c>
      <c r="H1" s="3" t="s">
        <v>2099</v>
      </c>
      <c r="I1" s="3" t="s">
        <v>2100</v>
      </c>
      <c r="J1" s="3" t="s">
        <v>3671</v>
      </c>
      <c r="K1" s="3" t="s">
        <v>2406</v>
      </c>
      <c r="L1" s="3" t="s">
        <v>2407</v>
      </c>
      <c r="M1" s="3" t="s">
        <v>2631</v>
      </c>
      <c r="N1" s="3" t="s">
        <v>2632</v>
      </c>
      <c r="O1" s="3" t="s">
        <v>2476</v>
      </c>
      <c r="P1" s="3" t="s">
        <v>2431</v>
      </c>
      <c r="Q1" s="3" t="s">
        <v>465</v>
      </c>
      <c r="R1" s="1" t="s">
        <v>466</v>
      </c>
      <c r="S1" s="1" t="s">
        <v>467</v>
      </c>
      <c r="T1" s="3" t="s">
        <v>2408</v>
      </c>
      <c r="U1" s="1" t="s">
        <v>2104</v>
      </c>
      <c r="V1" s="36" t="s">
        <v>3315</v>
      </c>
      <c r="W1" s="34" t="s">
        <v>3278</v>
      </c>
      <c r="X1" s="34" t="s">
        <v>3279</v>
      </c>
      <c r="Y1" s="34" t="s">
        <v>3280</v>
      </c>
      <c r="Z1" s="34" t="s">
        <v>3281</v>
      </c>
      <c r="AA1" s="34" t="s">
        <v>3282</v>
      </c>
      <c r="AB1" s="34" t="s">
        <v>3283</v>
      </c>
      <c r="AC1" s="34" t="s">
        <v>3284</v>
      </c>
      <c r="AD1" s="34" t="s">
        <v>3285</v>
      </c>
      <c r="AE1" s="34" t="s">
        <v>3286</v>
      </c>
      <c r="AF1" s="34" t="s">
        <v>3287</v>
      </c>
      <c r="AG1" s="34" t="s">
        <v>3288</v>
      </c>
      <c r="AH1" s="34" t="s">
        <v>3289</v>
      </c>
    </row>
    <row r="2" spans="1:37" ht="66.599999999999994" x14ac:dyDescent="0.3">
      <c r="A2" s="3" t="s">
        <v>180</v>
      </c>
      <c r="B2" s="19">
        <v>41821.486111111109</v>
      </c>
      <c r="C2" s="7"/>
      <c r="D2" s="1" t="s">
        <v>3</v>
      </c>
      <c r="E2" s="1" t="s">
        <v>1723</v>
      </c>
      <c r="F2" s="1" t="s">
        <v>181</v>
      </c>
      <c r="G2" s="1" t="s">
        <v>182</v>
      </c>
      <c r="H2" s="1" t="s">
        <v>173</v>
      </c>
      <c r="I2" s="1" t="str">
        <f t="shared" ref="I2" si="0">CONCATENATE(G2," [",H2,"]")</f>
        <v>PARD50 [umol/m**2 s]</v>
      </c>
      <c r="J2" s="1"/>
      <c r="K2" s="1">
        <v>-20</v>
      </c>
      <c r="L2" s="1">
        <v>2500</v>
      </c>
      <c r="M2" s="1">
        <v>0</v>
      </c>
      <c r="N2" s="1"/>
      <c r="O2" s="1" t="s">
        <v>1758</v>
      </c>
      <c r="P2" s="1"/>
      <c r="Q2" s="1"/>
      <c r="R2" s="1">
        <v>652261.81783099996</v>
      </c>
      <c r="S2" s="1">
        <v>5772996.2976799998</v>
      </c>
      <c r="T2" s="1" t="s">
        <v>29</v>
      </c>
      <c r="U2" s="1"/>
      <c r="V2" s="1" t="s">
        <v>3316</v>
      </c>
      <c r="W2" s="21" t="s">
        <v>3262</v>
      </c>
      <c r="X2" s="21" t="s">
        <v>3263</v>
      </c>
      <c r="Y2" s="21" t="s">
        <v>3258</v>
      </c>
      <c r="Z2" s="21" t="s">
        <v>3670</v>
      </c>
      <c r="AA2" s="45" t="s">
        <v>4272</v>
      </c>
    </row>
    <row r="5" spans="1:37" ht="40.200000000000003" x14ac:dyDescent="0.3">
      <c r="A5" s="1" t="s">
        <v>1831</v>
      </c>
      <c r="B5" s="19">
        <v>41674.618055555555</v>
      </c>
      <c r="C5" s="1"/>
      <c r="D5" s="1" t="s">
        <v>1325</v>
      </c>
      <c r="E5" s="1" t="s">
        <v>1881</v>
      </c>
      <c r="F5" t="s">
        <v>1341</v>
      </c>
      <c r="G5" t="s">
        <v>1668</v>
      </c>
      <c r="H5" s="1" t="s">
        <v>5</v>
      </c>
      <c r="I5" s="1" t="str">
        <f t="shared" ref="I5:I6" si="1">CONCATENATE(G5," [",H5,"]")</f>
        <v>SM010 [%]</v>
      </c>
      <c r="J5" s="1"/>
      <c r="K5" s="1">
        <v>5</v>
      </c>
      <c r="L5" s="1">
        <v>70</v>
      </c>
      <c r="M5" s="1"/>
      <c r="N5" s="1"/>
      <c r="O5" s="1"/>
      <c r="P5" s="1"/>
      <c r="Q5" s="1"/>
      <c r="R5" s="1"/>
      <c r="S5" s="1"/>
      <c r="T5" s="1" t="s">
        <v>339</v>
      </c>
      <c r="U5" s="1"/>
      <c r="V5" s="1" t="s">
        <v>3316</v>
      </c>
      <c r="W5" s="21" t="s">
        <v>3262</v>
      </c>
      <c r="X5" s="21" t="s">
        <v>3263</v>
      </c>
      <c r="Y5" s="21" t="s">
        <v>3258</v>
      </c>
      <c r="Z5" s="21" t="s">
        <v>3264</v>
      </c>
      <c r="AA5" s="45" t="s">
        <v>3270</v>
      </c>
    </row>
    <row r="6" spans="1:37" ht="40.200000000000003" x14ac:dyDescent="0.3">
      <c r="A6" s="1" t="s">
        <v>1832</v>
      </c>
      <c r="B6" s="19">
        <v>41674.618055555555</v>
      </c>
      <c r="C6" s="1"/>
      <c r="D6" s="1" t="s">
        <v>1325</v>
      </c>
      <c r="E6" s="1" t="s">
        <v>1881</v>
      </c>
      <c r="F6" t="s">
        <v>1342</v>
      </c>
      <c r="G6" t="s">
        <v>1669</v>
      </c>
      <c r="H6" s="1" t="s">
        <v>5</v>
      </c>
      <c r="I6" s="1" t="str">
        <f t="shared" si="1"/>
        <v>SM020 [%]</v>
      </c>
      <c r="J6" s="1"/>
      <c r="K6" s="1">
        <v>5</v>
      </c>
      <c r="L6" s="1">
        <v>70</v>
      </c>
      <c r="M6" s="1"/>
      <c r="N6" s="1"/>
      <c r="O6" s="1"/>
      <c r="P6" t="s">
        <v>3540</v>
      </c>
      <c r="Q6" s="1"/>
      <c r="R6" s="1"/>
      <c r="S6" s="1"/>
      <c r="T6" s="1" t="s">
        <v>339</v>
      </c>
      <c r="U6" s="1"/>
      <c r="V6" s="1" t="s">
        <v>3316</v>
      </c>
      <c r="W6" s="21" t="s">
        <v>3262</v>
      </c>
      <c r="X6" s="21" t="s">
        <v>3263</v>
      </c>
      <c r="Y6" s="21" t="s">
        <v>3258</v>
      </c>
      <c r="Z6" s="21" t="s">
        <v>3264</v>
      </c>
      <c r="AA6" s="45" t="s">
        <v>3270</v>
      </c>
    </row>
    <row r="7" spans="1:37" ht="40.200000000000003" x14ac:dyDescent="0.3">
      <c r="A7" s="1" t="s">
        <v>1833</v>
      </c>
      <c r="B7" s="19">
        <v>41674.618055555555</v>
      </c>
      <c r="C7" s="1"/>
      <c r="D7" s="1" t="s">
        <v>1325</v>
      </c>
      <c r="E7" s="1" t="s">
        <v>1881</v>
      </c>
      <c r="F7" t="s">
        <v>1343</v>
      </c>
      <c r="G7" t="s">
        <v>1670</v>
      </c>
      <c r="H7" s="1" t="s">
        <v>5</v>
      </c>
      <c r="I7" s="1" t="str">
        <f t="shared" ref="I7:I8" si="2">CONCATENATE(G7," [",H7,"]")</f>
        <v>SM030 [%]</v>
      </c>
      <c r="J7" s="1"/>
      <c r="K7" s="1">
        <v>5</v>
      </c>
      <c r="L7" s="1">
        <v>70</v>
      </c>
      <c r="M7" s="1"/>
      <c r="N7" s="1"/>
      <c r="O7" s="1"/>
      <c r="P7" s="1"/>
      <c r="Q7" s="1"/>
      <c r="R7" s="1"/>
      <c r="S7" s="1"/>
      <c r="T7" s="1" t="s">
        <v>339</v>
      </c>
      <c r="U7" s="1"/>
      <c r="V7" s="1" t="s">
        <v>3316</v>
      </c>
      <c r="W7" s="21" t="s">
        <v>3262</v>
      </c>
      <c r="X7" s="21" t="s">
        <v>3263</v>
      </c>
      <c r="Y7" s="21" t="s">
        <v>3258</v>
      </c>
      <c r="Z7" s="21" t="s">
        <v>3264</v>
      </c>
      <c r="AA7" s="45" t="s">
        <v>3270</v>
      </c>
    </row>
    <row r="8" spans="1:37" ht="40.200000000000003" x14ac:dyDescent="0.3">
      <c r="A8" s="1" t="s">
        <v>1834</v>
      </c>
      <c r="B8" s="19">
        <v>41674.618055555555</v>
      </c>
      <c r="C8" s="1"/>
      <c r="D8" s="1" t="s">
        <v>1325</v>
      </c>
      <c r="E8" s="1" t="s">
        <v>1881</v>
      </c>
      <c r="F8" t="s">
        <v>1344</v>
      </c>
      <c r="G8" t="s">
        <v>1671</v>
      </c>
      <c r="H8" s="1" t="s">
        <v>5</v>
      </c>
      <c r="I8" s="1" t="str">
        <f t="shared" si="2"/>
        <v>SM050 [%]</v>
      </c>
      <c r="J8" s="1"/>
      <c r="K8" s="1">
        <v>5</v>
      </c>
      <c r="L8" s="1">
        <v>70</v>
      </c>
      <c r="M8" s="1"/>
      <c r="N8" s="1"/>
      <c r="O8" s="1"/>
      <c r="P8" s="1"/>
      <c r="Q8" s="1"/>
      <c r="R8" s="1"/>
      <c r="S8" s="1"/>
      <c r="T8" s="1" t="s">
        <v>339</v>
      </c>
      <c r="U8" s="1"/>
      <c r="V8" s="1" t="s">
        <v>3316</v>
      </c>
      <c r="W8" s="21" t="s">
        <v>3262</v>
      </c>
      <c r="X8" s="21" t="s">
        <v>3263</v>
      </c>
      <c r="Y8" s="21" t="s">
        <v>3258</v>
      </c>
      <c r="Z8" s="21" t="s">
        <v>3264</v>
      </c>
      <c r="AA8" s="45" t="s">
        <v>3270</v>
      </c>
    </row>
    <row r="9" spans="1:37" ht="66.599999999999994" x14ac:dyDescent="0.3">
      <c r="A9" t="s">
        <v>3415</v>
      </c>
      <c r="B9" s="19">
        <v>42313.618055555555</v>
      </c>
      <c r="C9" s="3"/>
      <c r="D9" s="3" t="s">
        <v>3431</v>
      </c>
      <c r="E9" s="3" t="s">
        <v>3432</v>
      </c>
      <c r="F9" t="s">
        <v>1332</v>
      </c>
      <c r="G9" t="s">
        <v>1332</v>
      </c>
      <c r="H9" t="s">
        <v>173</v>
      </c>
      <c r="I9" s="1" t="str">
        <f t="shared" ref="I9:I14" si="3">CONCATENATE(G9," [",H9,"]")</f>
        <v>PARD [umol/m**2 s]</v>
      </c>
      <c r="J9" s="1"/>
      <c r="K9" s="1">
        <v>-20</v>
      </c>
      <c r="L9" s="1">
        <v>2500</v>
      </c>
      <c r="M9" s="3">
        <v>0</v>
      </c>
      <c r="N9" s="3"/>
      <c r="O9" t="s">
        <v>3308</v>
      </c>
      <c r="P9" s="3"/>
      <c r="Q9" s="3"/>
      <c r="R9" s="1"/>
      <c r="S9" s="1"/>
      <c r="T9" s="3"/>
      <c r="U9" s="1"/>
      <c r="V9" s="1" t="s">
        <v>3316</v>
      </c>
      <c r="W9" s="21" t="s">
        <v>3262</v>
      </c>
      <c r="X9" s="21" t="s">
        <v>3263</v>
      </c>
      <c r="Y9" s="21" t="s">
        <v>3258</v>
      </c>
      <c r="Z9" s="21" t="s">
        <v>3670</v>
      </c>
      <c r="AA9" s="45" t="s">
        <v>4290</v>
      </c>
    </row>
    <row r="10" spans="1:37" ht="40.200000000000003" x14ac:dyDescent="0.3">
      <c r="A10" t="s">
        <v>3423</v>
      </c>
      <c r="B10" s="19">
        <v>42313.618055555555</v>
      </c>
      <c r="C10" s="3"/>
      <c r="D10" s="3" t="s">
        <v>3431</v>
      </c>
      <c r="E10" s="3" t="s">
        <v>3432</v>
      </c>
      <c r="F10" t="s">
        <v>2624</v>
      </c>
      <c r="G10" t="s">
        <v>1668</v>
      </c>
      <c r="H10" t="s">
        <v>5</v>
      </c>
      <c r="I10" s="1" t="str">
        <f t="shared" si="3"/>
        <v>SM010 [%]</v>
      </c>
      <c r="J10" s="1"/>
      <c r="K10" s="1">
        <v>5</v>
      </c>
      <c r="L10" s="1">
        <v>60</v>
      </c>
      <c r="M10" s="3"/>
      <c r="N10" s="3"/>
      <c r="O10" s="3"/>
      <c r="P10" s="3"/>
      <c r="Q10" s="3"/>
      <c r="R10" s="1"/>
      <c r="S10" s="1"/>
      <c r="T10" s="3"/>
      <c r="U10" s="1"/>
      <c r="V10" s="1" t="s">
        <v>3316</v>
      </c>
      <c r="W10" s="21" t="s">
        <v>3262</v>
      </c>
      <c r="X10" s="21" t="s">
        <v>3263</v>
      </c>
      <c r="Y10" s="21" t="s">
        <v>3258</v>
      </c>
      <c r="Z10" s="21" t="s">
        <v>3666</v>
      </c>
      <c r="AA10" s="45" t="s">
        <v>3270</v>
      </c>
    </row>
    <row r="11" spans="1:37" ht="40.200000000000003" x14ac:dyDescent="0.3">
      <c r="A11" t="s">
        <v>3424</v>
      </c>
      <c r="B11" s="19">
        <v>42313.618055555555</v>
      </c>
      <c r="C11" s="3"/>
      <c r="D11" s="3" t="s">
        <v>3431</v>
      </c>
      <c r="E11" s="3" t="s">
        <v>3432</v>
      </c>
      <c r="F11" t="s">
        <v>2625</v>
      </c>
      <c r="G11" t="s">
        <v>1669</v>
      </c>
      <c r="H11" t="s">
        <v>5</v>
      </c>
      <c r="I11" s="1" t="str">
        <f t="shared" si="3"/>
        <v>SM020 [%]</v>
      </c>
      <c r="J11" s="1"/>
      <c r="K11" s="1">
        <v>5</v>
      </c>
      <c r="L11" s="1">
        <v>60</v>
      </c>
      <c r="M11" s="3"/>
      <c r="N11" s="3"/>
      <c r="O11" s="3"/>
      <c r="P11" s="3"/>
      <c r="Q11" s="3"/>
      <c r="R11" s="1"/>
      <c r="S11" s="1"/>
      <c r="T11" s="3"/>
      <c r="U11" s="1"/>
      <c r="V11" s="1" t="s">
        <v>3316</v>
      </c>
      <c r="W11" s="21" t="s">
        <v>3262</v>
      </c>
      <c r="X11" s="21" t="s">
        <v>3263</v>
      </c>
      <c r="Y11" s="21" t="s">
        <v>3258</v>
      </c>
      <c r="Z11" s="21" t="s">
        <v>4292</v>
      </c>
      <c r="AA11" s="45" t="s">
        <v>3270</v>
      </c>
    </row>
    <row r="12" spans="1:37" ht="40.200000000000003" x14ac:dyDescent="0.3">
      <c r="A12" t="s">
        <v>3425</v>
      </c>
      <c r="B12" s="19">
        <v>42313.618055555555</v>
      </c>
      <c r="C12" s="3"/>
      <c r="D12" s="3" t="s">
        <v>3431</v>
      </c>
      <c r="E12" s="3" t="s">
        <v>3432</v>
      </c>
      <c r="F12" t="s">
        <v>2626</v>
      </c>
      <c r="G12" t="s">
        <v>1670</v>
      </c>
      <c r="H12" t="s">
        <v>5</v>
      </c>
      <c r="I12" s="1" t="str">
        <f t="shared" si="3"/>
        <v>SM030 [%]</v>
      </c>
      <c r="J12" s="1"/>
      <c r="K12" s="1">
        <v>5</v>
      </c>
      <c r="L12" s="1">
        <v>60</v>
      </c>
      <c r="M12" s="3"/>
      <c r="N12" s="3"/>
      <c r="O12" s="3"/>
      <c r="P12" s="3"/>
      <c r="Q12" s="3"/>
      <c r="R12" s="1"/>
      <c r="S12" s="1"/>
      <c r="T12" s="3"/>
      <c r="U12" s="1"/>
      <c r="V12" s="1" t="s">
        <v>3316</v>
      </c>
      <c r="W12" s="21" t="s">
        <v>3262</v>
      </c>
      <c r="X12" s="21" t="s">
        <v>3263</v>
      </c>
      <c r="Y12" s="21" t="s">
        <v>3258</v>
      </c>
      <c r="Z12" s="21" t="s">
        <v>4292</v>
      </c>
      <c r="AA12" s="45" t="s">
        <v>3270</v>
      </c>
    </row>
    <row r="13" spans="1:37" ht="40.200000000000003" x14ac:dyDescent="0.3">
      <c r="A13" t="s">
        <v>3428</v>
      </c>
      <c r="B13" s="19">
        <v>42313.618055555555</v>
      </c>
      <c r="C13" s="3"/>
      <c r="D13" s="3" t="s">
        <v>3431</v>
      </c>
      <c r="E13" s="3" t="s">
        <v>3432</v>
      </c>
      <c r="F13" t="s">
        <v>3408</v>
      </c>
      <c r="G13" t="s">
        <v>3398</v>
      </c>
      <c r="H13" t="s">
        <v>5</v>
      </c>
      <c r="I13" s="1" t="str">
        <f t="shared" si="3"/>
        <v>SM070 [%]</v>
      </c>
      <c r="J13" s="1"/>
      <c r="K13" s="1">
        <v>5</v>
      </c>
      <c r="L13" s="1">
        <v>60</v>
      </c>
      <c r="M13" s="3"/>
      <c r="N13" s="3"/>
      <c r="O13" s="3"/>
      <c r="P13" s="3"/>
      <c r="Q13" s="3"/>
      <c r="R13" s="1"/>
      <c r="S13" s="1"/>
      <c r="T13" s="3"/>
      <c r="U13" s="1"/>
      <c r="V13" s="1" t="s">
        <v>3316</v>
      </c>
      <c r="W13" s="21" t="s">
        <v>3262</v>
      </c>
      <c r="X13" s="21" t="s">
        <v>3263</v>
      </c>
      <c r="Y13" s="21" t="s">
        <v>3258</v>
      </c>
      <c r="Z13" s="21" t="s">
        <v>3669</v>
      </c>
      <c r="AA13" s="45" t="s">
        <v>3270</v>
      </c>
    </row>
    <row r="14" spans="1:37" ht="40.200000000000003" x14ac:dyDescent="0.3">
      <c r="A14" s="1" t="s">
        <v>1352</v>
      </c>
      <c r="B14" s="19">
        <v>40917.569444444445</v>
      </c>
      <c r="D14" t="s">
        <v>2650</v>
      </c>
      <c r="E14" t="s">
        <v>2651</v>
      </c>
      <c r="F14" t="s">
        <v>1690</v>
      </c>
      <c r="G14" t="s">
        <v>1691</v>
      </c>
      <c r="H14" s="1" t="s">
        <v>15</v>
      </c>
      <c r="I14" s="1" t="str">
        <f t="shared" si="3"/>
        <v>ST100 [degC]</v>
      </c>
      <c r="J14" t="s">
        <v>4264</v>
      </c>
      <c r="K14" s="46" t="s">
        <v>4303</v>
      </c>
      <c r="L14" s="1">
        <v>-25</v>
      </c>
      <c r="M14" s="1">
        <v>50</v>
      </c>
      <c r="R14" s="1"/>
      <c r="S14" s="1"/>
      <c r="T14" s="1" t="s">
        <v>919</v>
      </c>
      <c r="V14" s="1" t="s">
        <v>3316</v>
      </c>
      <c r="W14" s="21" t="s">
        <v>3262</v>
      </c>
      <c r="X14" s="21" t="s">
        <v>3263</v>
      </c>
      <c r="Y14" s="21" t="s">
        <v>3258</v>
      </c>
      <c r="Z14" s="21" t="s">
        <v>4291</v>
      </c>
      <c r="AA14" s="45" t="s">
        <v>3664</v>
      </c>
    </row>
    <row r="15" spans="1:37" ht="57.6" x14ac:dyDescent="0.3">
      <c r="A15" t="s">
        <v>3449</v>
      </c>
      <c r="B15">
        <v>0.05</v>
      </c>
      <c r="C15" s="19">
        <v>42320.548611111109</v>
      </c>
      <c r="D15" s="3"/>
      <c r="E15" s="3" t="s">
        <v>3454</v>
      </c>
      <c r="F15" s="3" t="s">
        <v>3455</v>
      </c>
      <c r="G15" t="s">
        <v>3434</v>
      </c>
      <c r="H15" t="s">
        <v>1516</v>
      </c>
      <c r="I15" t="s">
        <v>130</v>
      </c>
      <c r="J15" s="1" t="str">
        <f t="shared" ref="J15" si="4">CONCATENATE(H15," [",I15,"]")</f>
        <v>SHF01 [W/m**2]</v>
      </c>
      <c r="K15" s="1"/>
      <c r="L15" s="1"/>
      <c r="M15" s="1"/>
      <c r="N15" s="1"/>
      <c r="O15" s="1"/>
      <c r="P15" s="1"/>
      <c r="Q15" s="1"/>
      <c r="R15" s="1"/>
      <c r="S15" s="1"/>
      <c r="T15" s="1">
        <v>-200</v>
      </c>
      <c r="U15" s="1">
        <v>200</v>
      </c>
      <c r="V15" s="3"/>
      <c r="W15" s="3"/>
      <c r="X15" t="s">
        <v>458</v>
      </c>
      <c r="Y15" t="s">
        <v>3547</v>
      </c>
      <c r="Z15" s="3"/>
      <c r="AA15" s="1"/>
      <c r="AB15" s="1"/>
      <c r="AC15" s="3"/>
      <c r="AD15" s="1"/>
      <c r="AE15" s="1" t="s">
        <v>3316</v>
      </c>
      <c r="AF15" s="21" t="s">
        <v>3262</v>
      </c>
      <c r="AG15" s="21" t="s">
        <v>3263</v>
      </c>
      <c r="AH15" s="21" t="s">
        <v>3258</v>
      </c>
      <c r="AI15" s="21" t="s">
        <v>3394</v>
      </c>
      <c r="AJ15" s="21" t="s">
        <v>4240</v>
      </c>
      <c r="AK15" s="45" t="s">
        <v>3664</v>
      </c>
    </row>
    <row r="18" spans="1:38" ht="40.200000000000003" x14ac:dyDescent="0.3">
      <c r="A18" s="1" t="s">
        <v>1352</v>
      </c>
      <c r="B18" s="50">
        <v>1</v>
      </c>
      <c r="C18" s="53">
        <v>41022.611111111109</v>
      </c>
      <c r="D18" s="1"/>
      <c r="E18" s="1" t="s">
        <v>1346</v>
      </c>
      <c r="F18" s="1" t="s">
        <v>1882</v>
      </c>
      <c r="G18" t="s">
        <v>1690</v>
      </c>
      <c r="H18" t="s">
        <v>1691</v>
      </c>
      <c r="I18" t="s">
        <v>15</v>
      </c>
      <c r="J18" s="1" t="str">
        <f t="shared" ref="J18" si="5">CONCATENATE(H18," [",I18,"]")</f>
        <v>ST100 [degC]</v>
      </c>
      <c r="K18" s="1" t="s">
        <v>4264</v>
      </c>
      <c r="L18" s="51" t="s">
        <v>4305</v>
      </c>
      <c r="M18" s="51" t="s">
        <v>4421</v>
      </c>
      <c r="N18" s="51"/>
      <c r="O18" s="51" t="s">
        <v>4422</v>
      </c>
      <c r="P18" s="50" t="s">
        <v>4543</v>
      </c>
      <c r="Q18" s="51"/>
      <c r="R18" s="51"/>
      <c r="S18" s="46"/>
      <c r="T18" s="1">
        <v>-10</v>
      </c>
      <c r="U18" s="1">
        <v>30</v>
      </c>
      <c r="Z18" s="1"/>
      <c r="AA18" s="1"/>
      <c r="AB18" s="1"/>
      <c r="AC18" s="1" t="s">
        <v>919</v>
      </c>
      <c r="AD18" s="1"/>
      <c r="AE18" s="1" t="s">
        <v>3316</v>
      </c>
      <c r="AF18" s="21" t="s">
        <v>3262</v>
      </c>
      <c r="AG18" s="21" t="s">
        <v>3263</v>
      </c>
      <c r="AH18" s="21" t="s">
        <v>3258</v>
      </c>
      <c r="AI18" s="21" t="s">
        <v>3667</v>
      </c>
      <c r="AJ18" s="45" t="s">
        <v>3270</v>
      </c>
    </row>
    <row r="21" spans="1:38" ht="52.8" x14ac:dyDescent="0.25">
      <c r="A21" t="s">
        <v>4959</v>
      </c>
      <c r="B21" s="42" t="s">
        <v>3269</v>
      </c>
    </row>
    <row r="22" spans="1:38" ht="40.200000000000003" x14ac:dyDescent="0.3">
      <c r="A22" s="1" t="s">
        <v>1351</v>
      </c>
      <c r="B22" s="50">
        <v>0.5</v>
      </c>
      <c r="C22" s="53">
        <v>41022.611111111109</v>
      </c>
      <c r="D22" s="50"/>
      <c r="E22" s="1" t="s">
        <v>1346</v>
      </c>
      <c r="F22" s="1" t="s">
        <v>1882</v>
      </c>
      <c r="G22" t="s">
        <v>1688</v>
      </c>
      <c r="H22" t="s">
        <v>1689</v>
      </c>
      <c r="I22" t="s">
        <v>15</v>
      </c>
      <c r="J22" s="1" t="str">
        <f t="shared" ref="J22" si="6">CONCATENATE(H22," [",I22,"]")</f>
        <v>ST050 [degC]</v>
      </c>
      <c r="K22" s="1" t="s">
        <v>4263</v>
      </c>
      <c r="L22" s="46" t="s">
        <v>4957</v>
      </c>
      <c r="M22" s="51" t="s">
        <v>4421</v>
      </c>
      <c r="N22" s="51"/>
      <c r="O22" s="51" t="s">
        <v>4422</v>
      </c>
      <c r="P22" s="50" t="s">
        <v>4543</v>
      </c>
      <c r="Q22" s="51"/>
      <c r="R22" s="51"/>
      <c r="S22" s="51"/>
      <c r="T22" s="46"/>
      <c r="U22" s="46"/>
      <c r="V22" s="1">
        <v>-10</v>
      </c>
      <c r="W22" s="1">
        <v>30</v>
      </c>
      <c r="AB22" s="1"/>
      <c r="AC22" s="1"/>
      <c r="AD22" s="1"/>
      <c r="AE22" s="1" t="s">
        <v>919</v>
      </c>
      <c r="AF22" s="1"/>
      <c r="AG22" s="1" t="s">
        <v>3316</v>
      </c>
      <c r="AH22" s="21" t="s">
        <v>3262</v>
      </c>
      <c r="AI22" s="21" t="s">
        <v>3263</v>
      </c>
      <c r="AJ22" s="21" t="s">
        <v>3258</v>
      </c>
      <c r="AK22" s="21" t="s">
        <v>3669</v>
      </c>
      <c r="AL22" s="45" t="s">
        <v>3270</v>
      </c>
    </row>
    <row r="23" spans="1:38" ht="40.200000000000003" x14ac:dyDescent="0.3">
      <c r="A23" s="18" t="s">
        <v>2357</v>
      </c>
      <c r="B23" s="18">
        <v>495</v>
      </c>
      <c r="C23" s="18">
        <v>0.8</v>
      </c>
      <c r="D23" s="7">
        <v>41368.458333333336</v>
      </c>
      <c r="E23" s="7"/>
      <c r="F23" s="1" t="s">
        <v>27</v>
      </c>
      <c r="G23" s="1" t="s">
        <v>1875</v>
      </c>
      <c r="H23" s="1" t="s">
        <v>1514</v>
      </c>
      <c r="I23" s="1" t="s">
        <v>369</v>
      </c>
      <c r="J23" s="1" t="s">
        <v>15</v>
      </c>
      <c r="K23" s="1" t="str">
        <f t="shared" ref="K23:K24" si="7">CONCATENATE(I23," [",J23,"]")</f>
        <v>STa080 [degC]</v>
      </c>
      <c r="L23" s="57" t="s">
        <v>5044</v>
      </c>
      <c r="M23" s="1" t="s">
        <v>4571</v>
      </c>
      <c r="N23" s="46" t="s">
        <v>4421</v>
      </c>
      <c r="O23" s="46"/>
      <c r="P23" t="s">
        <v>4422</v>
      </c>
      <c r="Q23" s="1" t="s">
        <v>4543</v>
      </c>
      <c r="R23" s="1"/>
      <c r="S23" s="1" t="s">
        <v>4547</v>
      </c>
      <c r="T23" s="18" t="s">
        <v>4816</v>
      </c>
      <c r="U23" s="1"/>
      <c r="V23" s="1"/>
      <c r="W23" s="1">
        <v>-10</v>
      </c>
      <c r="X23" s="1">
        <v>30</v>
      </c>
      <c r="Y23" s="1"/>
      <c r="Z23" s="1"/>
      <c r="AA23" s="1"/>
      <c r="AB23" s="1" t="s">
        <v>370</v>
      </c>
      <c r="AC23" s="1"/>
      <c r="AD23" s="1">
        <v>652246.6</v>
      </c>
      <c r="AE23" s="1">
        <v>5772967.9000000004</v>
      </c>
      <c r="AF23" s="1"/>
      <c r="AG23" s="1" t="s">
        <v>3316</v>
      </c>
      <c r="AH23" s="21" t="s">
        <v>3262</v>
      </c>
      <c r="AI23" s="21" t="s">
        <v>3263</v>
      </c>
      <c r="AJ23" s="21" t="s">
        <v>3258</v>
      </c>
      <c r="AK23" s="21" t="s">
        <v>3667</v>
      </c>
      <c r="AL23" s="45" t="s">
        <v>3270</v>
      </c>
    </row>
    <row r="24" spans="1:38" ht="40.200000000000003" x14ac:dyDescent="0.3">
      <c r="A24" s="18" t="s">
        <v>2358</v>
      </c>
      <c r="B24" s="18">
        <v>496</v>
      </c>
      <c r="C24" s="18">
        <v>0.8</v>
      </c>
      <c r="D24" s="7">
        <v>41368.458333333336</v>
      </c>
      <c r="E24" s="7"/>
      <c r="F24" s="1" t="s">
        <v>27</v>
      </c>
      <c r="G24" s="1" t="s">
        <v>1875</v>
      </c>
      <c r="H24" s="1" t="s">
        <v>1515</v>
      </c>
      <c r="I24" s="1" t="s">
        <v>370</v>
      </c>
      <c r="J24" s="1" t="s">
        <v>15</v>
      </c>
      <c r="K24" s="1" t="str">
        <f t="shared" si="7"/>
        <v>STb080 [degC]</v>
      </c>
      <c r="L24" s="57" t="s">
        <v>5045</v>
      </c>
      <c r="M24" s="1" t="s">
        <v>4571</v>
      </c>
      <c r="N24" s="46" t="s">
        <v>4421</v>
      </c>
      <c r="O24" s="46"/>
      <c r="P24" t="s">
        <v>4422</v>
      </c>
      <c r="Q24" s="1" t="s">
        <v>4543</v>
      </c>
      <c r="R24" s="1"/>
      <c r="S24" s="1" t="s">
        <v>4548</v>
      </c>
      <c r="T24" s="18" t="s">
        <v>4817</v>
      </c>
      <c r="U24" s="1"/>
      <c r="V24" s="1"/>
      <c r="W24" s="1">
        <v>-10</v>
      </c>
      <c r="X24" s="1">
        <v>30</v>
      </c>
      <c r="Y24" s="1"/>
      <c r="Z24" s="1"/>
      <c r="AA24" s="1"/>
      <c r="AB24" s="1" t="s">
        <v>369</v>
      </c>
      <c r="AC24" s="1"/>
      <c r="AD24" s="1">
        <v>652247.6</v>
      </c>
      <c r="AE24" s="1">
        <v>5772981.9000000004</v>
      </c>
      <c r="AF24" s="1"/>
      <c r="AG24" s="1" t="s">
        <v>3316</v>
      </c>
      <c r="AH24" s="21" t="s">
        <v>3262</v>
      </c>
      <c r="AI24" s="21" t="s">
        <v>3263</v>
      </c>
      <c r="AJ24" s="21" t="s">
        <v>3258</v>
      </c>
      <c r="AK24" s="21" t="s">
        <v>3667</v>
      </c>
      <c r="AL24" s="45" t="s">
        <v>3270</v>
      </c>
    </row>
    <row r="26" spans="1:38" ht="57.6" x14ac:dyDescent="0.3">
      <c r="A26" t="s">
        <v>3416</v>
      </c>
      <c r="B26">
        <v>2.1</v>
      </c>
      <c r="C26" s="19">
        <v>42313.618055555555</v>
      </c>
      <c r="D26" s="3"/>
      <c r="E26" s="3" t="s">
        <v>3431</v>
      </c>
      <c r="F26" s="3" t="s">
        <v>3432</v>
      </c>
      <c r="G26" t="s">
        <v>326</v>
      </c>
      <c r="H26" t="s">
        <v>326</v>
      </c>
      <c r="I26" t="s">
        <v>130</v>
      </c>
      <c r="J26" s="1" t="str">
        <f t="shared" ref="J26" si="8">CONCATENATE(H26," [",I26,"]")</f>
        <v>SWDRspn1 [W/m**2]</v>
      </c>
      <c r="K26" s="58" t="s">
        <v>4495</v>
      </c>
      <c r="L26" s="1" t="s">
        <v>4587</v>
      </c>
      <c r="M26" s="46" t="s">
        <v>4403</v>
      </c>
      <c r="N26" s="46"/>
      <c r="O26" s="46" t="s">
        <v>4438</v>
      </c>
      <c r="P26" s="1" t="s">
        <v>4543</v>
      </c>
      <c r="Q26" s="1"/>
      <c r="R26" s="46" t="s">
        <v>4445</v>
      </c>
      <c r="S26" s="1"/>
      <c r="T26" s="1">
        <v>-100</v>
      </c>
      <c r="U26" s="1">
        <v>1300</v>
      </c>
      <c r="V26" s="1">
        <v>0</v>
      </c>
      <c r="W26" s="3"/>
      <c r="X26" t="s">
        <v>398</v>
      </c>
      <c r="Y26" s="3"/>
      <c r="Z26" s="3"/>
      <c r="AA26" s="1"/>
      <c r="AB26" s="1"/>
      <c r="AC26" s="3"/>
      <c r="AD26" s="1"/>
      <c r="AE26" s="1" t="s">
        <v>3316</v>
      </c>
      <c r="AF26" s="21" t="s">
        <v>3262</v>
      </c>
      <c r="AG26" s="21" t="s">
        <v>3263</v>
      </c>
      <c r="AH26" s="21" t="s">
        <v>3258</v>
      </c>
      <c r="AI26" s="21" t="s">
        <v>3670</v>
      </c>
      <c r="AJ26" s="93" t="s">
        <v>3773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80" zoomScaleNormal="80" workbookViewId="0">
      <selection activeCell="D12" sqref="D12"/>
    </sheetView>
  </sheetViews>
  <sheetFormatPr baseColWidth="10" defaultColWidth="11.44140625" defaultRowHeight="13.2" x14ac:dyDescent="0.25"/>
  <cols>
    <col min="1" max="1" width="31" style="46" bestFit="1" customWidth="1"/>
    <col min="2" max="2" width="60.44140625" style="46" bestFit="1" customWidth="1"/>
    <col min="3" max="3" width="26.33203125" style="46" bestFit="1" customWidth="1"/>
    <col min="4" max="4" width="18.109375" style="46" bestFit="1" customWidth="1"/>
    <col min="5" max="16384" width="11.44140625" style="46"/>
  </cols>
  <sheetData>
    <row r="1" spans="1:5" ht="15.6" x14ac:dyDescent="0.3">
      <c r="A1" s="80" t="s">
        <v>4315</v>
      </c>
      <c r="B1" s="80" t="s">
        <v>4295</v>
      </c>
      <c r="C1" s="80" t="s">
        <v>4296</v>
      </c>
      <c r="D1" s="80" t="s">
        <v>4297</v>
      </c>
      <c r="E1" s="81" t="s">
        <v>6016</v>
      </c>
    </row>
    <row r="2" spans="1:5" ht="15" x14ac:dyDescent="0.25">
      <c r="A2" s="81" t="s">
        <v>4298</v>
      </c>
      <c r="B2" s="81" t="s">
        <v>4299</v>
      </c>
      <c r="C2" s="81" t="s">
        <v>4300</v>
      </c>
      <c r="D2" s="81" t="s">
        <v>4301</v>
      </c>
      <c r="E2" s="81" t="s">
        <v>6017</v>
      </c>
    </row>
    <row r="3" spans="1:5" ht="15" x14ac:dyDescent="0.25">
      <c r="A3" s="81" t="s">
        <v>4302</v>
      </c>
      <c r="B3" s="81" t="s">
        <v>4307</v>
      </c>
      <c r="C3" s="81" t="s">
        <v>4300</v>
      </c>
      <c r="D3" s="81" t="s">
        <v>4303</v>
      </c>
      <c r="E3" s="81" t="s">
        <v>6017</v>
      </c>
    </row>
    <row r="4" spans="1:5" ht="15" x14ac:dyDescent="0.25">
      <c r="A4" s="81" t="s">
        <v>4314</v>
      </c>
      <c r="B4" s="81" t="s">
        <v>4304</v>
      </c>
      <c r="C4" s="81" t="s">
        <v>5219</v>
      </c>
      <c r="D4" s="81" t="s">
        <v>4305</v>
      </c>
      <c r="E4" s="81" t="s">
        <v>6017</v>
      </c>
    </row>
    <row r="5" spans="1:5" ht="15" x14ac:dyDescent="0.25">
      <c r="A5" s="81" t="s">
        <v>5206</v>
      </c>
      <c r="B5" s="81" t="s">
        <v>4304</v>
      </c>
      <c r="C5" s="81" t="s">
        <v>5219</v>
      </c>
      <c r="D5" s="81" t="s">
        <v>4957</v>
      </c>
      <c r="E5" s="81" t="s">
        <v>6017</v>
      </c>
    </row>
    <row r="6" spans="1:5" ht="15.6" x14ac:dyDescent="0.3">
      <c r="A6" s="81" t="s">
        <v>4960</v>
      </c>
      <c r="B6" s="81" t="s">
        <v>4968</v>
      </c>
      <c r="C6" s="81" t="s">
        <v>5219</v>
      </c>
      <c r="D6" s="1" t="s">
        <v>4573</v>
      </c>
      <c r="E6" s="81" t="s">
        <v>6017</v>
      </c>
    </row>
    <row r="7" spans="1:5" ht="15.6" x14ac:dyDescent="0.3">
      <c r="A7" s="81" t="s">
        <v>4961</v>
      </c>
      <c r="B7" s="81" t="s">
        <v>4968</v>
      </c>
      <c r="C7" s="81" t="s">
        <v>5219</v>
      </c>
      <c r="D7" s="1" t="s">
        <v>4574</v>
      </c>
      <c r="E7" s="81" t="s">
        <v>6017</v>
      </c>
    </row>
    <row r="8" spans="1:5" ht="15.6" x14ac:dyDescent="0.3">
      <c r="A8" s="81" t="s">
        <v>4962</v>
      </c>
      <c r="B8" s="81" t="s">
        <v>4968</v>
      </c>
      <c r="C8" s="81" t="s">
        <v>5219</v>
      </c>
      <c r="D8" s="1" t="s">
        <v>4575</v>
      </c>
      <c r="E8" s="81" t="s">
        <v>6017</v>
      </c>
    </row>
    <row r="9" spans="1:5" ht="15.6" x14ac:dyDescent="0.3">
      <c r="A9" s="81" t="s">
        <v>4963</v>
      </c>
      <c r="B9" s="81" t="s">
        <v>4968</v>
      </c>
      <c r="C9" s="81" t="s">
        <v>5219</v>
      </c>
      <c r="D9" s="1" t="s">
        <v>4576</v>
      </c>
      <c r="E9" s="81" t="s">
        <v>6017</v>
      </c>
    </row>
    <row r="10" spans="1:5" ht="15.6" x14ac:dyDescent="0.3">
      <c r="A10" s="81" t="s">
        <v>4964</v>
      </c>
      <c r="B10" s="81" t="s">
        <v>4968</v>
      </c>
      <c r="C10" s="81" t="s">
        <v>5219</v>
      </c>
      <c r="D10" s="1" t="s">
        <v>4571</v>
      </c>
      <c r="E10" s="81" t="s">
        <v>6017</v>
      </c>
    </row>
    <row r="11" spans="1:5" ht="15" x14ac:dyDescent="0.25">
      <c r="A11" s="81" t="s">
        <v>4969</v>
      </c>
      <c r="B11" s="81" t="s">
        <v>4968</v>
      </c>
      <c r="C11" s="81" t="s">
        <v>5219</v>
      </c>
      <c r="D11" s="81" t="s">
        <v>5220</v>
      </c>
      <c r="E11" s="81"/>
    </row>
    <row r="12" spans="1:5" ht="15" x14ac:dyDescent="0.25">
      <c r="A12" s="81" t="s">
        <v>7070</v>
      </c>
      <c r="B12" s="81" t="s">
        <v>4968</v>
      </c>
      <c r="C12" s="81" t="s">
        <v>5219</v>
      </c>
      <c r="D12" s="81" t="s">
        <v>7071</v>
      </c>
      <c r="E12" s="81"/>
    </row>
    <row r="13" spans="1:5" ht="15" x14ac:dyDescent="0.25">
      <c r="A13" s="81" t="s">
        <v>4965</v>
      </c>
      <c r="B13" s="81" t="s">
        <v>4968</v>
      </c>
      <c r="C13" s="81" t="s">
        <v>5219</v>
      </c>
      <c r="D13" s="81" t="s">
        <v>5047</v>
      </c>
      <c r="E13" s="81"/>
    </row>
    <row r="14" spans="1:5" ht="15.6" x14ac:dyDescent="0.3">
      <c r="A14" s="81" t="s">
        <v>4966</v>
      </c>
      <c r="B14" s="81" t="s">
        <v>4968</v>
      </c>
      <c r="C14" s="81" t="s">
        <v>5219</v>
      </c>
      <c r="D14" s="82" t="s">
        <v>5050</v>
      </c>
      <c r="E14" s="81"/>
    </row>
    <row r="15" spans="1:5" ht="15.6" x14ac:dyDescent="0.3">
      <c r="A15" s="81" t="s">
        <v>4967</v>
      </c>
      <c r="B15" s="81" t="s">
        <v>4968</v>
      </c>
      <c r="C15" s="81" t="s">
        <v>5219</v>
      </c>
      <c r="D15" s="82" t="s">
        <v>5051</v>
      </c>
      <c r="E15" s="81"/>
    </row>
    <row r="16" spans="1:5" ht="15" x14ac:dyDescent="0.25">
      <c r="A16" s="81" t="s">
        <v>5085</v>
      </c>
      <c r="B16" s="81" t="s">
        <v>4968</v>
      </c>
      <c r="C16" s="81" t="s">
        <v>5084</v>
      </c>
      <c r="D16" s="83" t="s">
        <v>5083</v>
      </c>
      <c r="E16" s="81" t="s">
        <v>6017</v>
      </c>
    </row>
    <row r="17" spans="1:5" ht="15" x14ac:dyDescent="0.25">
      <c r="A17" s="81" t="s">
        <v>5086</v>
      </c>
      <c r="B17" s="81" t="s">
        <v>4968</v>
      </c>
      <c r="C17" s="81" t="s">
        <v>5084</v>
      </c>
      <c r="D17" s="81" t="s">
        <v>5120</v>
      </c>
      <c r="E17" s="81" t="s">
        <v>6017</v>
      </c>
    </row>
    <row r="18" spans="1:5" ht="15" x14ac:dyDescent="0.25">
      <c r="A18" s="81" t="s">
        <v>5087</v>
      </c>
      <c r="B18" s="81" t="s">
        <v>4968</v>
      </c>
      <c r="C18" s="81" t="s">
        <v>5084</v>
      </c>
      <c r="D18" s="81" t="s">
        <v>5121</v>
      </c>
      <c r="E18" s="81" t="s">
        <v>6017</v>
      </c>
    </row>
    <row r="19" spans="1:5" ht="15" x14ac:dyDescent="0.25">
      <c r="A19" s="81" t="s">
        <v>5088</v>
      </c>
      <c r="B19" s="81" t="s">
        <v>4968</v>
      </c>
      <c r="C19" s="81" t="s">
        <v>5084</v>
      </c>
      <c r="D19" s="81" t="s">
        <v>5122</v>
      </c>
      <c r="E19" s="81" t="s">
        <v>6017</v>
      </c>
    </row>
    <row r="20" spans="1:5" ht="15" x14ac:dyDescent="0.25">
      <c r="A20" s="81" t="s">
        <v>5089</v>
      </c>
      <c r="B20" s="81" t="s">
        <v>4968</v>
      </c>
      <c r="C20" s="81" t="s">
        <v>5084</v>
      </c>
      <c r="D20" s="81" t="s">
        <v>5123</v>
      </c>
      <c r="E20" s="81" t="s">
        <v>6017</v>
      </c>
    </row>
    <row r="21" spans="1:5" ht="15" x14ac:dyDescent="0.25">
      <c r="A21" s="81" t="s">
        <v>5090</v>
      </c>
      <c r="B21" s="81" t="s">
        <v>4968</v>
      </c>
      <c r="C21" s="81" t="s">
        <v>5084</v>
      </c>
      <c r="D21" s="81" t="s">
        <v>5124</v>
      </c>
      <c r="E21" s="81" t="s">
        <v>6017</v>
      </c>
    </row>
    <row r="22" spans="1:5" ht="15" x14ac:dyDescent="0.25">
      <c r="A22" s="81" t="s">
        <v>5091</v>
      </c>
      <c r="B22" s="81" t="s">
        <v>4968</v>
      </c>
      <c r="C22" s="81" t="s">
        <v>5084</v>
      </c>
      <c r="D22" s="81" t="s">
        <v>5125</v>
      </c>
      <c r="E22" s="81" t="s">
        <v>6017</v>
      </c>
    </row>
    <row r="23" spans="1:5" ht="15" x14ac:dyDescent="0.25">
      <c r="A23" s="81" t="s">
        <v>5092</v>
      </c>
      <c r="B23" s="81" t="s">
        <v>4968</v>
      </c>
      <c r="C23" s="81" t="s">
        <v>5084</v>
      </c>
      <c r="D23" s="81" t="s">
        <v>5126</v>
      </c>
      <c r="E23" s="81" t="s">
        <v>6017</v>
      </c>
    </row>
    <row r="24" spans="1:5" ht="15" x14ac:dyDescent="0.25">
      <c r="A24" s="81" t="s">
        <v>5093</v>
      </c>
      <c r="B24" s="81" t="s">
        <v>4968</v>
      </c>
      <c r="C24" s="81" t="s">
        <v>5084</v>
      </c>
      <c r="D24" s="81" t="s">
        <v>5127</v>
      </c>
      <c r="E24" s="81" t="s">
        <v>6017</v>
      </c>
    </row>
    <row r="25" spans="1:5" ht="15" x14ac:dyDescent="0.25">
      <c r="A25" s="81" t="s">
        <v>5094</v>
      </c>
      <c r="B25" s="81" t="s">
        <v>4968</v>
      </c>
      <c r="C25" s="81" t="s">
        <v>5084</v>
      </c>
      <c r="D25" s="81" t="s">
        <v>5128</v>
      </c>
      <c r="E25" s="81" t="s">
        <v>6017</v>
      </c>
    </row>
    <row r="26" spans="1:5" ht="15" x14ac:dyDescent="0.25">
      <c r="A26" s="81" t="s">
        <v>5095</v>
      </c>
      <c r="B26" s="81" t="s">
        <v>4968</v>
      </c>
      <c r="C26" s="81" t="s">
        <v>5084</v>
      </c>
      <c r="D26" s="81" t="s">
        <v>5129</v>
      </c>
      <c r="E26" s="81" t="s">
        <v>6017</v>
      </c>
    </row>
    <row r="27" spans="1:5" ht="15" x14ac:dyDescent="0.25">
      <c r="A27" s="81" t="s">
        <v>5096</v>
      </c>
      <c r="B27" s="81" t="s">
        <v>4968</v>
      </c>
      <c r="C27" s="81" t="s">
        <v>5084</v>
      </c>
      <c r="D27" s="81" t="s">
        <v>5130</v>
      </c>
      <c r="E27" s="81" t="s">
        <v>6017</v>
      </c>
    </row>
    <row r="28" spans="1:5" ht="15" x14ac:dyDescent="0.25">
      <c r="A28" s="81" t="s">
        <v>5097</v>
      </c>
      <c r="B28" s="81" t="s">
        <v>4968</v>
      </c>
      <c r="C28" s="81" t="s">
        <v>5084</v>
      </c>
      <c r="D28" s="81" t="s">
        <v>5131</v>
      </c>
      <c r="E28" s="81" t="s">
        <v>6017</v>
      </c>
    </row>
    <row r="29" spans="1:5" ht="15" x14ac:dyDescent="0.25">
      <c r="A29" s="81" t="s">
        <v>5098</v>
      </c>
      <c r="B29" s="81" t="s">
        <v>4968</v>
      </c>
      <c r="C29" s="81" t="s">
        <v>5084</v>
      </c>
      <c r="D29" s="81" t="s">
        <v>5132</v>
      </c>
      <c r="E29" s="81" t="s">
        <v>6017</v>
      </c>
    </row>
    <row r="30" spans="1:5" ht="15" x14ac:dyDescent="0.25">
      <c r="A30" s="81" t="s">
        <v>5099</v>
      </c>
      <c r="B30" s="81" t="s">
        <v>4968</v>
      </c>
      <c r="C30" s="81" t="s">
        <v>5084</v>
      </c>
      <c r="D30" s="81" t="s">
        <v>5133</v>
      </c>
      <c r="E30" s="81" t="s">
        <v>6017</v>
      </c>
    </row>
    <row r="31" spans="1:5" ht="15" x14ac:dyDescent="0.25">
      <c r="A31" s="81" t="s">
        <v>5100</v>
      </c>
      <c r="B31" s="81" t="s">
        <v>4968</v>
      </c>
      <c r="C31" s="81" t="s">
        <v>5084</v>
      </c>
      <c r="D31" s="81" t="s">
        <v>5134</v>
      </c>
      <c r="E31" s="81" t="s">
        <v>6017</v>
      </c>
    </row>
    <row r="32" spans="1:5" ht="15" x14ac:dyDescent="0.25">
      <c r="A32" s="81" t="s">
        <v>5101</v>
      </c>
      <c r="B32" s="81" t="s">
        <v>4968</v>
      </c>
      <c r="C32" s="81" t="s">
        <v>5084</v>
      </c>
      <c r="D32" s="81" t="s">
        <v>5135</v>
      </c>
      <c r="E32" s="81" t="s">
        <v>6017</v>
      </c>
    </row>
    <row r="33" spans="1:5" ht="15" x14ac:dyDescent="0.25">
      <c r="A33" s="81" t="s">
        <v>5102</v>
      </c>
      <c r="B33" s="81" t="s">
        <v>4968</v>
      </c>
      <c r="C33" s="81" t="s">
        <v>5084</v>
      </c>
      <c r="D33" s="81" t="s">
        <v>5136</v>
      </c>
      <c r="E33" s="81" t="s">
        <v>6017</v>
      </c>
    </row>
    <row r="34" spans="1:5" ht="15" x14ac:dyDescent="0.25">
      <c r="A34" s="81" t="s">
        <v>5103</v>
      </c>
      <c r="B34" s="81" t="s">
        <v>4968</v>
      </c>
      <c r="C34" s="81" t="s">
        <v>5084</v>
      </c>
      <c r="D34" s="81" t="s">
        <v>5137</v>
      </c>
      <c r="E34" s="81" t="s">
        <v>6017</v>
      </c>
    </row>
    <row r="35" spans="1:5" ht="15" x14ac:dyDescent="0.25">
      <c r="A35" s="81" t="s">
        <v>5104</v>
      </c>
      <c r="B35" s="81" t="s">
        <v>4968</v>
      </c>
      <c r="C35" s="81" t="s">
        <v>5084</v>
      </c>
      <c r="D35" s="81" t="s">
        <v>5138</v>
      </c>
      <c r="E35" s="81" t="s">
        <v>6017</v>
      </c>
    </row>
    <row r="36" spans="1:5" ht="15" x14ac:dyDescent="0.25">
      <c r="A36" s="81" t="s">
        <v>5105</v>
      </c>
      <c r="B36" s="81" t="s">
        <v>4968</v>
      </c>
      <c r="C36" s="81" t="s">
        <v>5084</v>
      </c>
      <c r="D36" s="81" t="s">
        <v>5139</v>
      </c>
      <c r="E36" s="81" t="s">
        <v>6017</v>
      </c>
    </row>
    <row r="37" spans="1:5" ht="15" x14ac:dyDescent="0.25">
      <c r="A37" s="81" t="s">
        <v>5106</v>
      </c>
      <c r="B37" s="81" t="s">
        <v>4968</v>
      </c>
      <c r="C37" s="81" t="s">
        <v>5084</v>
      </c>
      <c r="D37" s="81" t="s">
        <v>5140</v>
      </c>
      <c r="E37" s="81" t="s">
        <v>6017</v>
      </c>
    </row>
    <row r="38" spans="1:5" ht="15" x14ac:dyDescent="0.25">
      <c r="A38" s="81" t="s">
        <v>5107</v>
      </c>
      <c r="B38" s="81" t="s">
        <v>4968</v>
      </c>
      <c r="C38" s="81" t="s">
        <v>5084</v>
      </c>
      <c r="D38" s="81" t="s">
        <v>5141</v>
      </c>
      <c r="E38" s="81" t="s">
        <v>6017</v>
      </c>
    </row>
    <row r="39" spans="1:5" ht="15" x14ac:dyDescent="0.25">
      <c r="A39" s="81" t="s">
        <v>5108</v>
      </c>
      <c r="B39" s="81" t="s">
        <v>4968</v>
      </c>
      <c r="C39" s="81" t="s">
        <v>5084</v>
      </c>
      <c r="D39" s="81" t="s">
        <v>5142</v>
      </c>
      <c r="E39" s="81" t="s">
        <v>6017</v>
      </c>
    </row>
    <row r="40" spans="1:5" ht="15" x14ac:dyDescent="0.25">
      <c r="A40" s="81" t="s">
        <v>5109</v>
      </c>
      <c r="B40" s="81" t="s">
        <v>4968</v>
      </c>
      <c r="C40" s="81" t="s">
        <v>5084</v>
      </c>
      <c r="D40" s="81" t="s">
        <v>5143</v>
      </c>
      <c r="E40" s="81" t="s">
        <v>6017</v>
      </c>
    </row>
    <row r="41" spans="1:5" ht="15" x14ac:dyDescent="0.25">
      <c r="A41" s="81" t="s">
        <v>5110</v>
      </c>
      <c r="B41" s="81" t="s">
        <v>4968</v>
      </c>
      <c r="C41" s="81" t="s">
        <v>5084</v>
      </c>
      <c r="D41" s="81" t="s">
        <v>5144</v>
      </c>
      <c r="E41" s="81" t="s">
        <v>6017</v>
      </c>
    </row>
    <row r="42" spans="1:5" ht="15" x14ac:dyDescent="0.25">
      <c r="A42" s="81" t="s">
        <v>5111</v>
      </c>
      <c r="B42" s="81" t="s">
        <v>4968</v>
      </c>
      <c r="C42" s="81" t="s">
        <v>5084</v>
      </c>
      <c r="D42" s="81" t="s">
        <v>5145</v>
      </c>
      <c r="E42" s="81" t="s">
        <v>6017</v>
      </c>
    </row>
    <row r="43" spans="1:5" ht="15" x14ac:dyDescent="0.25">
      <c r="A43" s="81" t="s">
        <v>5112</v>
      </c>
      <c r="B43" s="81" t="s">
        <v>4968</v>
      </c>
      <c r="C43" s="81" t="s">
        <v>5084</v>
      </c>
      <c r="D43" s="81" t="s">
        <v>5146</v>
      </c>
      <c r="E43" s="81" t="s">
        <v>6017</v>
      </c>
    </row>
    <row r="44" spans="1:5" ht="15" x14ac:dyDescent="0.25">
      <c r="A44" s="81" t="s">
        <v>5113</v>
      </c>
      <c r="B44" s="81" t="s">
        <v>4968</v>
      </c>
      <c r="C44" s="81" t="s">
        <v>5084</v>
      </c>
      <c r="D44" s="81" t="s">
        <v>5147</v>
      </c>
      <c r="E44" s="81" t="s">
        <v>6017</v>
      </c>
    </row>
    <row r="45" spans="1:5" ht="15" x14ac:dyDescent="0.25">
      <c r="A45" s="81" t="s">
        <v>5114</v>
      </c>
      <c r="B45" s="81" t="s">
        <v>4968</v>
      </c>
      <c r="C45" s="81" t="s">
        <v>5084</v>
      </c>
      <c r="D45" s="81" t="s">
        <v>5148</v>
      </c>
      <c r="E45" s="81" t="s">
        <v>6017</v>
      </c>
    </row>
    <row r="46" spans="1:5" ht="15" x14ac:dyDescent="0.25">
      <c r="A46" s="81" t="s">
        <v>5115</v>
      </c>
      <c r="B46" s="81" t="s">
        <v>4968</v>
      </c>
      <c r="C46" s="81" t="s">
        <v>5084</v>
      </c>
      <c r="D46" s="81" t="s">
        <v>5149</v>
      </c>
      <c r="E46" s="81" t="s">
        <v>6017</v>
      </c>
    </row>
    <row r="47" spans="1:5" ht="15" x14ac:dyDescent="0.25">
      <c r="A47" s="81" t="s">
        <v>5116</v>
      </c>
      <c r="B47" s="81" t="s">
        <v>4968</v>
      </c>
      <c r="C47" s="81" t="s">
        <v>5084</v>
      </c>
      <c r="D47" s="81" t="s">
        <v>5150</v>
      </c>
      <c r="E47" s="81" t="s">
        <v>6017</v>
      </c>
    </row>
    <row r="48" spans="1:5" ht="15" x14ac:dyDescent="0.25">
      <c r="A48" s="81" t="s">
        <v>5117</v>
      </c>
      <c r="B48" s="81" t="s">
        <v>4968</v>
      </c>
      <c r="C48" s="81" t="s">
        <v>5084</v>
      </c>
      <c r="D48" s="81" t="s">
        <v>5151</v>
      </c>
      <c r="E48" s="81" t="s">
        <v>6017</v>
      </c>
    </row>
    <row r="49" spans="1:5" ht="15" x14ac:dyDescent="0.25">
      <c r="A49" s="81" t="s">
        <v>5118</v>
      </c>
      <c r="B49" s="81" t="s">
        <v>4968</v>
      </c>
      <c r="C49" s="81" t="s">
        <v>5084</v>
      </c>
      <c r="D49" s="81" t="s">
        <v>5152</v>
      </c>
      <c r="E49" s="81" t="s">
        <v>6017</v>
      </c>
    </row>
    <row r="50" spans="1:5" ht="15" x14ac:dyDescent="0.25">
      <c r="A50" s="81" t="s">
        <v>5119</v>
      </c>
      <c r="B50" s="81" t="s">
        <v>4968</v>
      </c>
      <c r="C50" s="81" t="s">
        <v>5084</v>
      </c>
      <c r="D50" s="81" t="s">
        <v>5153</v>
      </c>
      <c r="E50" s="81" t="s">
        <v>6017</v>
      </c>
    </row>
    <row r="51" spans="1:5" ht="15.6" x14ac:dyDescent="0.3">
      <c r="A51" s="81" t="s">
        <v>5163</v>
      </c>
      <c r="B51" s="81" t="s">
        <v>4304</v>
      </c>
      <c r="C51" s="81" t="s">
        <v>5084</v>
      </c>
      <c r="D51" s="82" t="s">
        <v>4650</v>
      </c>
      <c r="E51" s="81" t="s">
        <v>6017</v>
      </c>
    </row>
    <row r="52" spans="1:5" ht="15.6" x14ac:dyDescent="0.3">
      <c r="A52" s="81" t="s">
        <v>5164</v>
      </c>
      <c r="B52" s="81" t="s">
        <v>4304</v>
      </c>
      <c r="C52" s="81" t="s">
        <v>5084</v>
      </c>
      <c r="D52" s="82" t="s">
        <v>4649</v>
      </c>
      <c r="E52" s="81" t="s">
        <v>6017</v>
      </c>
    </row>
    <row r="53" spans="1:5" ht="15.6" x14ac:dyDescent="0.3">
      <c r="A53" s="81" t="s">
        <v>5165</v>
      </c>
      <c r="B53" s="81" t="s">
        <v>4304</v>
      </c>
      <c r="C53" s="81" t="s">
        <v>5084</v>
      </c>
      <c r="D53" s="82" t="s">
        <v>4651</v>
      </c>
      <c r="E53" s="81" t="s">
        <v>6017</v>
      </c>
    </row>
    <row r="54" spans="1:5" ht="15.6" x14ac:dyDescent="0.3">
      <c r="A54" s="81" t="s">
        <v>5191</v>
      </c>
      <c r="B54" s="81" t="s">
        <v>4304</v>
      </c>
      <c r="C54" s="81" t="s">
        <v>5084</v>
      </c>
      <c r="D54" s="82" t="s">
        <v>5154</v>
      </c>
      <c r="E54" s="81" t="s">
        <v>6017</v>
      </c>
    </row>
    <row r="55" spans="1:5" ht="15.6" x14ac:dyDescent="0.3">
      <c r="A55" s="81" t="s">
        <v>5166</v>
      </c>
      <c r="B55" s="81" t="s">
        <v>4304</v>
      </c>
      <c r="C55" s="81" t="s">
        <v>5084</v>
      </c>
      <c r="D55" s="82" t="s">
        <v>5160</v>
      </c>
      <c r="E55" s="81" t="s">
        <v>6017</v>
      </c>
    </row>
    <row r="56" spans="1:5" ht="15" x14ac:dyDescent="0.25">
      <c r="A56" s="81" t="s">
        <v>5167</v>
      </c>
      <c r="B56" s="81" t="s">
        <v>4304</v>
      </c>
      <c r="C56" s="81" t="s">
        <v>5084</v>
      </c>
      <c r="D56" s="81" t="s">
        <v>5160</v>
      </c>
      <c r="E56" s="81" t="s">
        <v>6017</v>
      </c>
    </row>
    <row r="57" spans="1:5" ht="15.6" x14ac:dyDescent="0.3">
      <c r="A57" s="81" t="s">
        <v>5168</v>
      </c>
      <c r="B57" s="81" t="s">
        <v>4304</v>
      </c>
      <c r="C57" s="81" t="s">
        <v>5084</v>
      </c>
      <c r="D57" s="1" t="s">
        <v>5161</v>
      </c>
      <c r="E57" s="81" t="s">
        <v>6017</v>
      </c>
    </row>
    <row r="58" spans="1:5" ht="15.6" x14ac:dyDescent="0.3">
      <c r="A58" s="81" t="s">
        <v>5175</v>
      </c>
      <c r="B58" s="81" t="s">
        <v>4304</v>
      </c>
      <c r="C58" s="81" t="s">
        <v>5084</v>
      </c>
      <c r="D58" s="82" t="s">
        <v>5169</v>
      </c>
      <c r="E58" s="81" t="s">
        <v>6017</v>
      </c>
    </row>
    <row r="59" spans="1:5" ht="15.6" x14ac:dyDescent="0.3">
      <c r="A59" s="81" t="s">
        <v>5174</v>
      </c>
      <c r="B59" s="81" t="s">
        <v>4304</v>
      </c>
      <c r="C59" s="81" t="s">
        <v>5084</v>
      </c>
      <c r="D59" s="82" t="s">
        <v>5171</v>
      </c>
      <c r="E59" s="81" t="s">
        <v>6017</v>
      </c>
    </row>
    <row r="60" spans="1:5" ht="15" x14ac:dyDescent="0.25">
      <c r="A60" s="81" t="s">
        <v>5173</v>
      </c>
      <c r="B60" s="81" t="s">
        <v>4304</v>
      </c>
      <c r="C60" s="81" t="s">
        <v>5084</v>
      </c>
      <c r="D60" s="81" t="s">
        <v>5185</v>
      </c>
      <c r="E60" s="81" t="s">
        <v>6017</v>
      </c>
    </row>
    <row r="61" spans="1:5" ht="15.6" x14ac:dyDescent="0.3">
      <c r="A61" s="81" t="s">
        <v>5192</v>
      </c>
      <c r="B61" s="81" t="s">
        <v>4304</v>
      </c>
      <c r="C61" s="81" t="s">
        <v>5084</v>
      </c>
      <c r="D61" s="82" t="s">
        <v>5187</v>
      </c>
      <c r="E61" s="81"/>
    </row>
    <row r="62" spans="1:5" ht="15.6" x14ac:dyDescent="0.3">
      <c r="A62" s="81" t="s">
        <v>5176</v>
      </c>
      <c r="B62" s="81" t="s">
        <v>4304</v>
      </c>
      <c r="C62" s="81" t="s">
        <v>5084</v>
      </c>
      <c r="D62" s="1" t="s">
        <v>5193</v>
      </c>
      <c r="E62" s="81" t="s">
        <v>6017</v>
      </c>
    </row>
    <row r="63" spans="1:5" ht="15.6" x14ac:dyDescent="0.3">
      <c r="A63" s="81" t="s">
        <v>5205</v>
      </c>
      <c r="B63" s="81" t="s">
        <v>4304</v>
      </c>
      <c r="C63" s="81" t="s">
        <v>5084</v>
      </c>
      <c r="D63" s="1" t="s">
        <v>5198</v>
      </c>
      <c r="E63" s="81" t="s">
        <v>6017</v>
      </c>
    </row>
    <row r="64" spans="1:5" ht="15.6" x14ac:dyDescent="0.3">
      <c r="A64" s="81" t="s">
        <v>5177</v>
      </c>
      <c r="B64" s="81" t="s">
        <v>4304</v>
      </c>
      <c r="C64" s="81" t="s">
        <v>5084</v>
      </c>
      <c r="D64" s="1" t="s">
        <v>5201</v>
      </c>
      <c r="E64" s="81" t="s">
        <v>6017</v>
      </c>
    </row>
    <row r="65" spans="1:5" ht="15.6" x14ac:dyDescent="0.3">
      <c r="A65" s="81" t="s">
        <v>5178</v>
      </c>
      <c r="B65" s="81" t="s">
        <v>4304</v>
      </c>
      <c r="C65" s="81" t="s">
        <v>5084</v>
      </c>
      <c r="D65" s="82" t="s">
        <v>5203</v>
      </c>
      <c r="E65" s="81" t="s">
        <v>6017</v>
      </c>
    </row>
    <row r="66" spans="1:5" ht="15.6" x14ac:dyDescent="0.3">
      <c r="A66" s="81" t="s">
        <v>5179</v>
      </c>
      <c r="B66" s="81" t="s">
        <v>4304</v>
      </c>
      <c r="C66" s="81" t="s">
        <v>5084</v>
      </c>
      <c r="D66" s="1" t="s">
        <v>5207</v>
      </c>
      <c r="E66" s="81" t="s">
        <v>6017</v>
      </c>
    </row>
    <row r="67" spans="1:5" ht="15.6" x14ac:dyDescent="0.3">
      <c r="A67" s="81" t="s">
        <v>5180</v>
      </c>
      <c r="B67" s="81" t="s">
        <v>4304</v>
      </c>
      <c r="C67" s="81" t="s">
        <v>5084</v>
      </c>
      <c r="D67" s="1" t="s">
        <v>5208</v>
      </c>
      <c r="E67" s="81" t="s">
        <v>6017</v>
      </c>
    </row>
    <row r="68" spans="1:5" ht="15.6" x14ac:dyDescent="0.3">
      <c r="A68" s="81" t="s">
        <v>5181</v>
      </c>
      <c r="B68" s="81" t="s">
        <v>4304</v>
      </c>
      <c r="C68" s="81" t="s">
        <v>5084</v>
      </c>
      <c r="D68" s="1" t="s">
        <v>5209</v>
      </c>
      <c r="E68" s="81" t="s">
        <v>6017</v>
      </c>
    </row>
    <row r="69" spans="1:5" ht="15.6" x14ac:dyDescent="0.3">
      <c r="A69" s="81" t="s">
        <v>5182</v>
      </c>
      <c r="B69" s="81" t="s">
        <v>4304</v>
      </c>
      <c r="C69" s="81" t="s">
        <v>5084</v>
      </c>
      <c r="D69" s="1" t="s">
        <v>5209</v>
      </c>
      <c r="E69" s="81" t="s">
        <v>6017</v>
      </c>
    </row>
    <row r="70" spans="1:5" ht="15.6" x14ac:dyDescent="0.3">
      <c r="A70" s="81" t="s">
        <v>5183</v>
      </c>
      <c r="B70" s="81" t="s">
        <v>4304</v>
      </c>
      <c r="C70" s="81" t="s">
        <v>5084</v>
      </c>
      <c r="D70" s="1" t="s">
        <v>5210</v>
      </c>
      <c r="E70" s="81" t="s">
        <v>6017</v>
      </c>
    </row>
    <row r="71" spans="1:5" ht="15.6" x14ac:dyDescent="0.3">
      <c r="A71" s="81" t="s">
        <v>5184</v>
      </c>
      <c r="B71" s="81" t="s">
        <v>4304</v>
      </c>
      <c r="C71" s="81" t="s">
        <v>5084</v>
      </c>
      <c r="D71" s="1" t="s">
        <v>5211</v>
      </c>
      <c r="E71" s="81" t="s">
        <v>6017</v>
      </c>
    </row>
    <row r="72" spans="1:5" ht="15.6" x14ac:dyDescent="0.3">
      <c r="A72" s="81" t="s">
        <v>6014</v>
      </c>
      <c r="B72" s="81" t="s">
        <v>4304</v>
      </c>
      <c r="C72" s="81" t="s">
        <v>5219</v>
      </c>
      <c r="D72" s="1" t="s">
        <v>4587</v>
      </c>
      <c r="E72" s="81" t="s">
        <v>6017</v>
      </c>
    </row>
    <row r="73" spans="1:5" ht="15" x14ac:dyDescent="0.25">
      <c r="A73" s="81" t="s">
        <v>6015</v>
      </c>
      <c r="B73" s="81" t="s">
        <v>4304</v>
      </c>
      <c r="C73" s="81" t="s">
        <v>5219</v>
      </c>
      <c r="D73" s="81" t="s">
        <v>4648</v>
      </c>
      <c r="E73" s="81" t="s">
        <v>6017</v>
      </c>
    </row>
    <row r="74" spans="1:5" ht="15" x14ac:dyDescent="0.25">
      <c r="A74" s="81" t="s">
        <v>6418</v>
      </c>
      <c r="B74" s="81" t="s">
        <v>4968</v>
      </c>
      <c r="C74" s="81" t="s">
        <v>5084</v>
      </c>
      <c r="D74" s="81" t="s">
        <v>6341</v>
      </c>
      <c r="E74" s="81"/>
    </row>
    <row r="75" spans="1:5" ht="15.6" x14ac:dyDescent="0.3">
      <c r="A75" s="81" t="s">
        <v>6419</v>
      </c>
      <c r="B75" s="81" t="s">
        <v>4968</v>
      </c>
      <c r="C75" s="81" t="s">
        <v>5084</v>
      </c>
      <c r="D75" s="1" t="s">
        <v>6415</v>
      </c>
    </row>
    <row r="76" spans="1:5" ht="15.6" x14ac:dyDescent="0.3">
      <c r="A76" s="81" t="s">
        <v>6420</v>
      </c>
      <c r="B76" s="81" t="s">
        <v>4968</v>
      </c>
      <c r="C76" s="81" t="s">
        <v>5084</v>
      </c>
      <c r="D76" s="1" t="s">
        <v>6416</v>
      </c>
    </row>
    <row r="77" spans="1:5" ht="15.6" x14ac:dyDescent="0.3">
      <c r="A77" s="81" t="s">
        <v>6421</v>
      </c>
      <c r="B77" s="81" t="s">
        <v>4968</v>
      </c>
      <c r="C77" s="81" t="s">
        <v>5084</v>
      </c>
      <c r="D77" s="1" t="s">
        <v>6417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/>
  </sheetViews>
  <sheetFormatPr baseColWidth="10" defaultRowHeight="13.2" x14ac:dyDescent="0.25"/>
  <cols>
    <col min="1" max="1" width="15.5546875" bestFit="1" customWidth="1"/>
  </cols>
  <sheetData>
    <row r="3" spans="1:2" x14ac:dyDescent="0.25">
      <c r="A3" t="s">
        <v>6019</v>
      </c>
      <c r="B3" t="s">
        <v>6020</v>
      </c>
    </row>
    <row r="4" spans="1:2" x14ac:dyDescent="0.25">
      <c r="B4" t="s">
        <v>6021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A2"/>
    </sheetView>
  </sheetViews>
  <sheetFormatPr baseColWidth="10" defaultRowHeight="13.2" x14ac:dyDescent="0.25"/>
  <cols>
    <col min="1" max="1" width="13.6640625" bestFit="1" customWidth="1"/>
    <col min="2" max="2" width="9.44140625" bestFit="1" customWidth="1"/>
    <col min="3" max="3" width="6.109375" bestFit="1" customWidth="1"/>
    <col min="4" max="4" width="9" bestFit="1" customWidth="1"/>
    <col min="5" max="5" width="10" bestFit="1" customWidth="1"/>
    <col min="6" max="6" width="5.88671875" bestFit="1" customWidth="1"/>
    <col min="7" max="7" width="6.33203125" bestFit="1" customWidth="1"/>
    <col min="8" max="8" width="5.88671875" bestFit="1" customWidth="1"/>
    <col min="9" max="9" width="25" bestFit="1" customWidth="1"/>
    <col min="10" max="10" width="11.33203125" bestFit="1" customWidth="1"/>
    <col min="11" max="12" width="7.88671875" bestFit="1" customWidth="1"/>
    <col min="13" max="13" width="33.44140625" bestFit="1" customWidth="1"/>
  </cols>
  <sheetData>
    <row r="1" spans="1:13" ht="14.4" x14ac:dyDescent="0.3">
      <c r="A1" s="210" t="s">
        <v>6451</v>
      </c>
      <c r="B1" s="212" t="s">
        <v>6452</v>
      </c>
      <c r="C1" s="212" t="s">
        <v>6453</v>
      </c>
      <c r="D1" s="214" t="s">
        <v>6454</v>
      </c>
      <c r="E1" s="214"/>
      <c r="F1" s="206" t="s">
        <v>6455</v>
      </c>
      <c r="G1" s="206" t="s">
        <v>6456</v>
      </c>
      <c r="H1" s="206" t="s">
        <v>6457</v>
      </c>
      <c r="I1" s="208" t="s">
        <v>6458</v>
      </c>
      <c r="J1" s="103" t="s">
        <v>6459</v>
      </c>
      <c r="K1" s="104" t="s">
        <v>6460</v>
      </c>
      <c r="M1" t="s">
        <v>6461</v>
      </c>
    </row>
    <row r="2" spans="1:13" ht="16.8" thickBot="1" x14ac:dyDescent="0.35">
      <c r="A2" s="211"/>
      <c r="B2" s="213"/>
      <c r="C2" s="213"/>
      <c r="D2" s="105" t="s">
        <v>6462</v>
      </c>
      <c r="E2" s="105" t="s">
        <v>6463</v>
      </c>
      <c r="F2" s="207"/>
      <c r="G2" s="207"/>
      <c r="H2" s="207"/>
      <c r="I2" s="209"/>
      <c r="J2" s="106" t="s">
        <v>6464</v>
      </c>
      <c r="K2" s="107" t="s">
        <v>5</v>
      </c>
    </row>
    <row r="3" spans="1:13" ht="14.4" x14ac:dyDescent="0.3">
      <c r="A3" s="108" t="s">
        <v>6465</v>
      </c>
      <c r="B3" s="109">
        <v>1</v>
      </c>
      <c r="C3" s="109" t="s">
        <v>6466</v>
      </c>
      <c r="D3" s="110">
        <v>652293.46503598895</v>
      </c>
      <c r="E3" s="110">
        <v>5772989.2039427701</v>
      </c>
      <c r="F3" s="111">
        <v>2.4520028081028755</v>
      </c>
      <c r="G3" s="111">
        <v>84.915604301690578</v>
      </c>
      <c r="H3" s="111">
        <v>12.632392890206541</v>
      </c>
      <c r="I3" s="109" t="s">
        <v>6467</v>
      </c>
      <c r="J3" s="112">
        <v>1.1666000000000001</v>
      </c>
      <c r="K3" s="113">
        <v>55.977358490566033</v>
      </c>
      <c r="L3" s="114"/>
    </row>
    <row r="4" spans="1:13" ht="14.4" x14ac:dyDescent="0.3">
      <c r="A4" s="115" t="s">
        <v>6465</v>
      </c>
      <c r="B4" s="116">
        <v>2</v>
      </c>
      <c r="C4" s="116" t="s">
        <v>6468</v>
      </c>
      <c r="D4" s="117">
        <v>652293.46503598895</v>
      </c>
      <c r="E4" s="117">
        <v>5772989.2039427701</v>
      </c>
      <c r="F4" s="118">
        <v>2.4152681027580134</v>
      </c>
      <c r="G4" s="118">
        <v>83.643440300533925</v>
      </c>
      <c r="H4" s="118">
        <v>12.443140565907083</v>
      </c>
      <c r="I4" s="116" t="s">
        <v>6469</v>
      </c>
      <c r="J4" s="119">
        <v>1.4188666666666669</v>
      </c>
      <c r="K4" s="120">
        <v>46.457861635220112</v>
      </c>
      <c r="L4" s="114"/>
    </row>
    <row r="5" spans="1:13" ht="14.4" x14ac:dyDescent="0.3">
      <c r="A5" s="115" t="s">
        <v>6465</v>
      </c>
      <c r="B5" s="116">
        <v>3</v>
      </c>
      <c r="C5" s="116" t="s">
        <v>6470</v>
      </c>
      <c r="D5" s="117">
        <v>652293.46503598895</v>
      </c>
      <c r="E5" s="117">
        <v>5772989.2039427701</v>
      </c>
      <c r="F5" s="118">
        <v>2.6410442969462569</v>
      </c>
      <c r="G5" s="118">
        <v>86.237599262054658</v>
      </c>
      <c r="H5" s="118">
        <v>11.596085215169332</v>
      </c>
      <c r="I5" s="116" t="s">
        <v>6467</v>
      </c>
      <c r="J5" s="119">
        <v>1.6248499999999999</v>
      </c>
      <c r="K5" s="120">
        <v>38.684905660377353</v>
      </c>
      <c r="L5" s="114"/>
    </row>
    <row r="6" spans="1:13" ht="14.4" x14ac:dyDescent="0.3">
      <c r="A6" s="115" t="s">
        <v>6465</v>
      </c>
      <c r="B6" s="116">
        <v>4</v>
      </c>
      <c r="C6" s="116" t="s">
        <v>6471</v>
      </c>
      <c r="D6" s="117">
        <v>652293.46503598895</v>
      </c>
      <c r="E6" s="117">
        <v>5772989.2039427701</v>
      </c>
      <c r="F6" s="118">
        <v>0.32012894106932455</v>
      </c>
      <c r="G6" s="118">
        <v>87.398202120757531</v>
      </c>
      <c r="H6" s="118">
        <v>13.197315595581181</v>
      </c>
      <c r="I6" s="116" t="s">
        <v>6467</v>
      </c>
      <c r="J6" s="119">
        <v>1.5393666666666668</v>
      </c>
      <c r="K6" s="120">
        <v>41.910691823899363</v>
      </c>
      <c r="L6" s="114"/>
    </row>
    <row r="7" spans="1:13" ht="14.4" x14ac:dyDescent="0.3">
      <c r="A7" s="115" t="s">
        <v>6472</v>
      </c>
      <c r="B7" s="116">
        <v>5</v>
      </c>
      <c r="C7" s="116" t="s">
        <v>6466</v>
      </c>
      <c r="D7" s="117">
        <v>652259.46998691</v>
      </c>
      <c r="E7" s="117">
        <v>5772988.9364600703</v>
      </c>
      <c r="F7" s="121">
        <v>2.8927087937912006</v>
      </c>
      <c r="G7" s="118">
        <v>69.547549409615073</v>
      </c>
      <c r="H7" s="118">
        <v>26.987566868184018</v>
      </c>
      <c r="I7" s="116" t="s">
        <v>6469</v>
      </c>
      <c r="J7" s="119">
        <v>0.89616666666666667</v>
      </c>
      <c r="K7" s="120">
        <v>66.182389937106919</v>
      </c>
      <c r="L7" s="114"/>
    </row>
    <row r="8" spans="1:13" ht="14.4" x14ac:dyDescent="0.3">
      <c r="A8" s="115" t="s">
        <v>6472</v>
      </c>
      <c r="B8" s="116">
        <v>6</v>
      </c>
      <c r="C8" s="116" t="s">
        <v>6468</v>
      </c>
      <c r="D8" s="117">
        <v>652259.46998691</v>
      </c>
      <c r="E8" s="117">
        <v>5772988.9364600703</v>
      </c>
      <c r="F8" s="121">
        <v>2.9748081091183094</v>
      </c>
      <c r="G8" s="118">
        <v>85.003388884990073</v>
      </c>
      <c r="H8" s="118">
        <v>11.658843902401346</v>
      </c>
      <c r="I8" s="116" t="s">
        <v>6473</v>
      </c>
      <c r="J8" s="119">
        <v>1.2437666666666665</v>
      </c>
      <c r="K8" s="120">
        <v>53.065408805031453</v>
      </c>
      <c r="L8" s="114"/>
    </row>
    <row r="9" spans="1:13" ht="14.4" x14ac:dyDescent="0.3">
      <c r="A9" s="115" t="s">
        <v>6472</v>
      </c>
      <c r="B9" s="116">
        <v>7</v>
      </c>
      <c r="C9" s="116" t="s">
        <v>6470</v>
      </c>
      <c r="D9" s="117">
        <v>652259.46998691</v>
      </c>
      <c r="E9" s="117">
        <v>5772988.9364600703</v>
      </c>
      <c r="F9" s="121">
        <v>0.32200000000000001</v>
      </c>
      <c r="G9" s="118">
        <v>77.547499999999999</v>
      </c>
      <c r="H9" s="118">
        <v>27.741900000000001</v>
      </c>
      <c r="I9" s="116" t="s">
        <v>6473</v>
      </c>
      <c r="J9" s="119">
        <v>1.440166666666667</v>
      </c>
      <c r="K9" s="120">
        <v>45.654088050314442</v>
      </c>
      <c r="L9" s="114"/>
    </row>
    <row r="10" spans="1:13" ht="14.4" x14ac:dyDescent="0.3">
      <c r="A10" s="115" t="s">
        <v>6472</v>
      </c>
      <c r="B10" s="116">
        <v>8</v>
      </c>
      <c r="C10" s="116" t="s">
        <v>6471</v>
      </c>
      <c r="D10" s="117">
        <v>652259.46998691</v>
      </c>
      <c r="E10" s="117">
        <v>5772988.9364600703</v>
      </c>
      <c r="F10" s="121">
        <v>3.2610000000000001</v>
      </c>
      <c r="G10" s="118">
        <v>70.908000000000001</v>
      </c>
      <c r="H10" s="118">
        <v>26.187000000000001</v>
      </c>
      <c r="I10" s="116" t="s">
        <v>6474</v>
      </c>
      <c r="J10" s="122" t="s">
        <v>6475</v>
      </c>
      <c r="K10" s="120" t="e">
        <v>#VALUE!</v>
      </c>
      <c r="L10" s="114"/>
    </row>
    <row r="11" spans="1:13" ht="14.4" x14ac:dyDescent="0.3">
      <c r="A11" s="115" t="s">
        <v>6476</v>
      </c>
      <c r="B11" s="116">
        <v>9</v>
      </c>
      <c r="C11" s="116" t="s">
        <v>6466</v>
      </c>
      <c r="D11" s="117">
        <v>652243.72028789099</v>
      </c>
      <c r="E11" s="117">
        <v>5773032.72716315</v>
      </c>
      <c r="F11" s="121">
        <v>0.32</v>
      </c>
      <c r="G11" s="118">
        <v>74.863599999999991</v>
      </c>
      <c r="H11" s="118">
        <v>24.834900000000001</v>
      </c>
      <c r="I11" s="116" t="s">
        <v>6473</v>
      </c>
      <c r="J11" s="119">
        <v>1.0631333333333333</v>
      </c>
      <c r="K11" s="120">
        <v>59.881761006289302</v>
      </c>
      <c r="L11" s="114"/>
    </row>
    <row r="12" spans="1:13" ht="14.4" x14ac:dyDescent="0.3">
      <c r="A12" s="115" t="s">
        <v>6476</v>
      </c>
      <c r="B12" s="116">
        <v>10</v>
      </c>
      <c r="C12" s="116" t="s">
        <v>6468</v>
      </c>
      <c r="D12" s="117">
        <v>652243.72028789099</v>
      </c>
      <c r="E12" s="117">
        <v>5773032.72716315</v>
      </c>
      <c r="F12" s="118">
        <v>1.5994221442577161</v>
      </c>
      <c r="G12" s="118">
        <v>87.340315756892139</v>
      </c>
      <c r="H12" s="118">
        <v>11.06026209885016</v>
      </c>
      <c r="I12" s="116" t="s">
        <v>6473</v>
      </c>
      <c r="J12" s="119">
        <v>1.4654</v>
      </c>
      <c r="K12" s="120">
        <v>44.701886792452825</v>
      </c>
      <c r="L12" s="114"/>
    </row>
    <row r="13" spans="1:13" ht="14.4" x14ac:dyDescent="0.3">
      <c r="A13" s="167" t="s">
        <v>6477</v>
      </c>
      <c r="B13" s="168">
        <v>11</v>
      </c>
      <c r="C13" s="168" t="s">
        <v>6466</v>
      </c>
      <c r="D13" s="169">
        <v>652246.6</v>
      </c>
      <c r="E13" s="169">
        <v>5772967.7000000002</v>
      </c>
      <c r="F13" s="170">
        <v>24.752425000000002</v>
      </c>
      <c r="G13" s="170">
        <v>57.652425000000001</v>
      </c>
      <c r="H13" s="170">
        <v>15.6762</v>
      </c>
      <c r="I13" s="168" t="s">
        <v>6473</v>
      </c>
      <c r="J13" s="171">
        <v>0.50292844410491466</v>
      </c>
      <c r="K13" s="166">
        <v>81.02156814698435</v>
      </c>
    </row>
    <row r="14" spans="1:13" ht="14.4" x14ac:dyDescent="0.3">
      <c r="A14" s="167" t="s">
        <v>6478</v>
      </c>
      <c r="B14" s="168">
        <v>12</v>
      </c>
      <c r="C14" s="168" t="s">
        <v>6468</v>
      </c>
      <c r="D14" s="169">
        <v>652246.6</v>
      </c>
      <c r="E14" s="169">
        <v>5772967.7000000002</v>
      </c>
      <c r="F14" s="170">
        <v>20.73117177160853</v>
      </c>
      <c r="G14" s="170">
        <v>65.434825737003209</v>
      </c>
      <c r="H14" s="170">
        <v>13.471077491387883</v>
      </c>
      <c r="I14" s="168" t="s">
        <v>6473</v>
      </c>
      <c r="J14" s="171">
        <v>1.3241660300483831</v>
      </c>
      <c r="K14" s="166">
        <v>50.031470564211958</v>
      </c>
    </row>
    <row r="15" spans="1:13" ht="14.4" x14ac:dyDescent="0.3">
      <c r="A15" s="167" t="s">
        <v>6479</v>
      </c>
      <c r="B15" s="168">
        <v>13</v>
      </c>
      <c r="C15" s="168" t="s">
        <v>6470</v>
      </c>
      <c r="D15" s="169">
        <v>652246.6</v>
      </c>
      <c r="E15" s="169">
        <v>5772967.7000000002</v>
      </c>
      <c r="F15" s="170">
        <v>24.924499999998261</v>
      </c>
      <c r="G15" s="170">
        <v>72.651375000000556</v>
      </c>
      <c r="H15" s="170">
        <v>2.1559999999988921</v>
      </c>
      <c r="I15" s="168" t="s">
        <v>6480</v>
      </c>
      <c r="J15" s="172">
        <v>2.5019098548510312</v>
      </c>
      <c r="K15" s="166">
        <v>5.5883073641120218</v>
      </c>
    </row>
    <row r="16" spans="1:13" ht="14.4" x14ac:dyDescent="0.3">
      <c r="A16" s="167" t="s">
        <v>6481</v>
      </c>
      <c r="B16" s="168">
        <v>14</v>
      </c>
      <c r="C16" s="168" t="s">
        <v>6471</v>
      </c>
      <c r="D16" s="169">
        <v>652246.6</v>
      </c>
      <c r="E16" s="169">
        <v>5772967.7000000002</v>
      </c>
      <c r="F16" s="170">
        <v>4.8870879117551089</v>
      </c>
      <c r="G16" s="170">
        <v>66.684315836761172</v>
      </c>
      <c r="H16" s="170">
        <v>28.428596251483704</v>
      </c>
      <c r="I16" s="168" t="s">
        <v>6474</v>
      </c>
      <c r="J16" s="171">
        <v>1.2636872930990577</v>
      </c>
      <c r="K16" s="166">
        <v>52.313687052865745</v>
      </c>
      <c r="L16" t="s">
        <v>6482</v>
      </c>
    </row>
    <row r="17" spans="1:11" ht="14.4" x14ac:dyDescent="0.3">
      <c r="A17" s="167" t="s">
        <v>6483</v>
      </c>
      <c r="B17" s="168">
        <v>15</v>
      </c>
      <c r="C17" s="168" t="s">
        <v>6466</v>
      </c>
      <c r="D17" s="169">
        <v>652247.6</v>
      </c>
      <c r="E17" s="169">
        <v>5772981.9000000004</v>
      </c>
      <c r="F17" s="170">
        <v>2.4387779611245723</v>
      </c>
      <c r="G17" s="170">
        <v>88.44896661732318</v>
      </c>
      <c r="H17" s="170">
        <v>9.1122554215522467</v>
      </c>
      <c r="I17" s="168" t="s">
        <v>6473</v>
      </c>
      <c r="J17" s="171">
        <v>0.55067481538069762</v>
      </c>
      <c r="K17" s="166">
        <v>79.219818287520852</v>
      </c>
    </row>
    <row r="18" spans="1:11" ht="14.4" x14ac:dyDescent="0.3">
      <c r="A18" s="167" t="s">
        <v>6484</v>
      </c>
      <c r="B18" s="168">
        <v>16</v>
      </c>
      <c r="C18" s="168" t="s">
        <v>6468</v>
      </c>
      <c r="D18" s="169">
        <v>652247.6</v>
      </c>
      <c r="E18" s="169">
        <v>5772981.9000000004</v>
      </c>
      <c r="F18" s="170">
        <v>6.6971577955943147</v>
      </c>
      <c r="G18" s="170">
        <v>85.931080770574638</v>
      </c>
      <c r="H18" s="170">
        <v>6.6217614338310558</v>
      </c>
      <c r="I18" s="168" t="s">
        <v>6485</v>
      </c>
      <c r="J18" s="171">
        <v>1.0949834479246243</v>
      </c>
      <c r="K18" s="166">
        <v>58.679869889636812</v>
      </c>
    </row>
    <row r="19" spans="1:11" ht="14.4" x14ac:dyDescent="0.3">
      <c r="A19" s="167" t="s">
        <v>6486</v>
      </c>
      <c r="B19" s="168">
        <v>17</v>
      </c>
      <c r="C19" s="168" t="s">
        <v>6470</v>
      </c>
      <c r="D19" s="169">
        <v>652247.6</v>
      </c>
      <c r="E19" s="169">
        <v>5772981.9000000004</v>
      </c>
      <c r="F19" s="170">
        <v>6.7804243107944941</v>
      </c>
      <c r="G19" s="170">
        <v>84.287965672061858</v>
      </c>
      <c r="H19" s="170">
        <v>8.3816100171436538</v>
      </c>
      <c r="I19" s="168" t="s">
        <v>6473</v>
      </c>
      <c r="J19" s="172">
        <v>2.0753756047873693</v>
      </c>
      <c r="K19" s="166">
        <v>21.683939441986066</v>
      </c>
    </row>
    <row r="20" spans="1:11" ht="15" thickBot="1" x14ac:dyDescent="0.35">
      <c r="A20" s="173" t="s">
        <v>6487</v>
      </c>
      <c r="B20" s="174">
        <v>18</v>
      </c>
      <c r="C20" s="174" t="s">
        <v>6471</v>
      </c>
      <c r="D20" s="175">
        <v>652247.6</v>
      </c>
      <c r="E20" s="175">
        <v>5772981.9000000004</v>
      </c>
      <c r="F20" s="176">
        <v>24.975000000000001</v>
      </c>
      <c r="G20" s="176">
        <v>68.625</v>
      </c>
      <c r="H20" s="176">
        <v>4.4749999999999996</v>
      </c>
      <c r="I20" s="174" t="s">
        <v>6480</v>
      </c>
      <c r="J20" s="177">
        <v>0.90081487140310668</v>
      </c>
      <c r="K20" s="178">
        <v>66.006985984788429</v>
      </c>
    </row>
  </sheetData>
  <mergeCells count="8">
    <mergeCell ref="H1:H2"/>
    <mergeCell ref="I1:I2"/>
    <mergeCell ref="A1:A2"/>
    <mergeCell ref="B1:B2"/>
    <mergeCell ref="C1:C2"/>
    <mergeCell ref="D1:E1"/>
    <mergeCell ref="F1:F2"/>
    <mergeCell ref="G1:G2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sqref="A1:A2"/>
    </sheetView>
  </sheetViews>
  <sheetFormatPr baseColWidth="10" defaultRowHeight="13.2" x14ac:dyDescent="0.25"/>
  <cols>
    <col min="1" max="1" width="15" bestFit="1" customWidth="1"/>
    <col min="2" max="2" width="6.33203125" customWidth="1"/>
    <col min="10" max="10" width="18.33203125" bestFit="1" customWidth="1"/>
    <col min="11" max="11" width="11.88671875" bestFit="1" customWidth="1"/>
    <col min="12" max="12" width="14.6640625" bestFit="1" customWidth="1"/>
  </cols>
  <sheetData>
    <row r="1" spans="1:15" ht="14.4" x14ac:dyDescent="0.3">
      <c r="A1" s="210" t="s">
        <v>6451</v>
      </c>
      <c r="B1" s="212" t="s">
        <v>6488</v>
      </c>
      <c r="C1" s="212" t="s">
        <v>6452</v>
      </c>
      <c r="D1" s="212" t="s">
        <v>6453</v>
      </c>
      <c r="E1" s="214" t="s">
        <v>6454</v>
      </c>
      <c r="F1" s="214"/>
      <c r="G1" s="206" t="s">
        <v>6455</v>
      </c>
      <c r="H1" s="206" t="s">
        <v>6456</v>
      </c>
      <c r="I1" s="206" t="s">
        <v>6457</v>
      </c>
      <c r="J1" s="208" t="s">
        <v>6458</v>
      </c>
      <c r="K1" s="103" t="s">
        <v>6459</v>
      </c>
      <c r="L1" s="124" t="s">
        <v>6489</v>
      </c>
      <c r="M1" s="104" t="s">
        <v>6460</v>
      </c>
      <c r="O1" t="s">
        <v>6461</v>
      </c>
    </row>
    <row r="2" spans="1:15" ht="16.8" thickBot="1" x14ac:dyDescent="0.35">
      <c r="A2" s="211"/>
      <c r="B2" s="213"/>
      <c r="C2" s="213"/>
      <c r="D2" s="213"/>
      <c r="E2" s="105" t="s">
        <v>6462</v>
      </c>
      <c r="F2" s="105" t="s">
        <v>6463</v>
      </c>
      <c r="G2" s="207"/>
      <c r="H2" s="207"/>
      <c r="I2" s="207"/>
      <c r="J2" s="209"/>
      <c r="K2" s="106" t="s">
        <v>6464</v>
      </c>
      <c r="L2" s="125" t="s">
        <v>6490</v>
      </c>
      <c r="M2" s="107" t="s">
        <v>5</v>
      </c>
    </row>
    <row r="3" spans="1:15" ht="14.4" x14ac:dyDescent="0.3">
      <c r="A3" s="151" t="s">
        <v>6491</v>
      </c>
      <c r="B3" s="152" t="s">
        <v>6492</v>
      </c>
      <c r="C3" s="153" t="s">
        <v>6493</v>
      </c>
      <c r="D3" s="153" t="s">
        <v>6494</v>
      </c>
      <c r="E3" s="154">
        <v>644395.41200000001</v>
      </c>
      <c r="F3" s="154">
        <v>5766429.0219999999</v>
      </c>
      <c r="G3" s="155">
        <v>4.3277573645645493</v>
      </c>
      <c r="H3" s="155">
        <v>65.005585336208284</v>
      </c>
      <c r="I3" s="155">
        <v>30.666657299227158</v>
      </c>
      <c r="J3" s="156" t="s">
        <v>6495</v>
      </c>
      <c r="K3" s="157">
        <v>1.0702199999999999</v>
      </c>
      <c r="L3" s="157">
        <v>267.55499999999995</v>
      </c>
      <c r="M3" s="158">
        <v>59.614339622641509</v>
      </c>
      <c r="O3" s="126"/>
    </row>
    <row r="4" spans="1:15" ht="14.4" x14ac:dyDescent="0.3">
      <c r="A4" s="159" t="s">
        <v>6496</v>
      </c>
      <c r="B4" s="160" t="s">
        <v>6492</v>
      </c>
      <c r="C4" s="161" t="s">
        <v>6497</v>
      </c>
      <c r="D4" s="161" t="s">
        <v>6498</v>
      </c>
      <c r="E4" s="162">
        <v>644395.41200000001</v>
      </c>
      <c r="F4" s="162">
        <v>5766429.0219999999</v>
      </c>
      <c r="G4" s="163">
        <v>4.4538499104674347</v>
      </c>
      <c r="H4" s="163">
        <v>66.112974116882626</v>
      </c>
      <c r="I4" s="163">
        <v>29.433175972649948</v>
      </c>
      <c r="J4" s="164" t="s">
        <v>6499</v>
      </c>
      <c r="K4" s="165">
        <v>1.1319999999999999</v>
      </c>
      <c r="L4" s="165">
        <v>283</v>
      </c>
      <c r="M4" s="166">
        <v>57.283018867924525</v>
      </c>
      <c r="O4" s="126"/>
    </row>
    <row r="5" spans="1:15" ht="14.4" x14ac:dyDescent="0.3">
      <c r="A5" s="159" t="s">
        <v>6500</v>
      </c>
      <c r="B5" s="160" t="s">
        <v>6492</v>
      </c>
      <c r="C5" s="161" t="s">
        <v>6501</v>
      </c>
      <c r="D5" s="161" t="s">
        <v>6502</v>
      </c>
      <c r="E5" s="162">
        <v>644395.41200000001</v>
      </c>
      <c r="F5" s="162">
        <v>5766429.0219999999</v>
      </c>
      <c r="G5" s="163">
        <v>4.3424433398243361</v>
      </c>
      <c r="H5" s="163">
        <v>67.717231039140088</v>
      </c>
      <c r="I5" s="163">
        <v>27.940325621035552</v>
      </c>
      <c r="J5" s="164" t="s">
        <v>6499</v>
      </c>
      <c r="K5" s="165">
        <v>1.2723400000000002</v>
      </c>
      <c r="L5" s="165">
        <v>318.08500000000004</v>
      </c>
      <c r="M5" s="166">
        <v>51.98716981132074</v>
      </c>
      <c r="O5" s="126"/>
    </row>
    <row r="6" spans="1:15" ht="14.4" x14ac:dyDescent="0.3">
      <c r="A6" s="159" t="s">
        <v>6503</v>
      </c>
      <c r="B6" s="160" t="s">
        <v>6492</v>
      </c>
      <c r="C6" s="161" t="s">
        <v>6504</v>
      </c>
      <c r="D6" s="161" t="s">
        <v>6505</v>
      </c>
      <c r="E6" s="162">
        <v>644395.41200000001</v>
      </c>
      <c r="F6" s="162">
        <v>5766429.0219999999</v>
      </c>
      <c r="G6" s="163">
        <v>3.650183086714943</v>
      </c>
      <c r="H6" s="163">
        <v>72.763974079080015</v>
      </c>
      <c r="I6" s="163">
        <v>23.585842834205046</v>
      </c>
      <c r="J6" s="164" t="s">
        <v>6506</v>
      </c>
      <c r="K6" s="165">
        <v>1.3408333333333331</v>
      </c>
      <c r="L6" s="165">
        <v>267.20333333333332</v>
      </c>
      <c r="M6" s="166">
        <v>49.402515723270447</v>
      </c>
      <c r="O6" s="126"/>
    </row>
    <row r="7" spans="1:15" ht="14.4" x14ac:dyDescent="0.3">
      <c r="A7" s="127" t="s">
        <v>6507</v>
      </c>
      <c r="B7" s="128" t="s">
        <v>6493</v>
      </c>
      <c r="C7" s="129" t="s">
        <v>6508</v>
      </c>
      <c r="D7" s="129" t="s">
        <v>6494</v>
      </c>
      <c r="E7" s="130">
        <v>644397.83100000001</v>
      </c>
      <c r="F7" s="130">
        <v>5766476.9309999999</v>
      </c>
      <c r="G7" s="131">
        <v>16.725012452558072</v>
      </c>
      <c r="H7" s="131">
        <v>54.4895854526088</v>
      </c>
      <c r="I7" s="131">
        <v>28.785402094833131</v>
      </c>
      <c r="J7" s="132" t="s">
        <v>6499</v>
      </c>
      <c r="K7" s="133">
        <v>0.91765500000000011</v>
      </c>
      <c r="L7" s="133">
        <v>162.75</v>
      </c>
      <c r="M7" s="120">
        <v>65.37150943396226</v>
      </c>
      <c r="O7" s="126"/>
    </row>
    <row r="8" spans="1:15" ht="14.4" x14ac:dyDescent="0.3">
      <c r="A8" s="127" t="s">
        <v>6509</v>
      </c>
      <c r="B8" s="128" t="s">
        <v>6493</v>
      </c>
      <c r="C8" s="129" t="s">
        <v>6510</v>
      </c>
      <c r="D8" s="129" t="s">
        <v>6498</v>
      </c>
      <c r="E8" s="130">
        <v>644397.83100000001</v>
      </c>
      <c r="F8" s="130">
        <v>5766476.9309999999</v>
      </c>
      <c r="G8" s="131">
        <v>16.126081756139101</v>
      </c>
      <c r="H8" s="131">
        <v>55.278266375855374</v>
      </c>
      <c r="I8" s="131">
        <v>28.595651868005525</v>
      </c>
      <c r="J8" s="132" t="s">
        <v>6499</v>
      </c>
      <c r="K8" s="133">
        <v>1.18605</v>
      </c>
      <c r="L8" s="133">
        <v>206.96249999999998</v>
      </c>
      <c r="M8" s="120">
        <v>55.243396226415101</v>
      </c>
      <c r="O8" s="126"/>
    </row>
    <row r="9" spans="1:15" ht="14.4" x14ac:dyDescent="0.3">
      <c r="A9" s="127" t="s">
        <v>6511</v>
      </c>
      <c r="B9" s="128" t="s">
        <v>6493</v>
      </c>
      <c r="C9" s="129" t="s">
        <v>6512</v>
      </c>
      <c r="D9" s="129" t="s">
        <v>6502</v>
      </c>
      <c r="E9" s="130">
        <v>644397.83100000001</v>
      </c>
      <c r="F9" s="130">
        <v>5766476.9309999999</v>
      </c>
      <c r="G9" s="131">
        <v>21.478015972612695</v>
      </c>
      <c r="H9" s="131">
        <v>56.140087091793816</v>
      </c>
      <c r="I9" s="131">
        <v>22.381896935593502</v>
      </c>
      <c r="J9" s="132" t="s">
        <v>6506</v>
      </c>
      <c r="K9" s="133">
        <v>1.5677400000000001</v>
      </c>
      <c r="L9" s="133">
        <v>270.62250000000006</v>
      </c>
      <c r="M9" s="120">
        <v>40.839999999999996</v>
      </c>
      <c r="O9" s="126"/>
    </row>
    <row r="10" spans="1:15" ht="14.4" x14ac:dyDescent="0.3">
      <c r="A10" s="127" t="s">
        <v>6513</v>
      </c>
      <c r="B10" s="128" t="s">
        <v>6493</v>
      </c>
      <c r="C10" s="129" t="s">
        <v>6514</v>
      </c>
      <c r="D10" s="129" t="s">
        <v>6505</v>
      </c>
      <c r="E10" s="130">
        <v>644397.83100000001</v>
      </c>
      <c r="F10" s="130">
        <v>5766476.9309999999</v>
      </c>
      <c r="G10" s="131">
        <v>25.547197586223433</v>
      </c>
      <c r="H10" s="131">
        <v>50.704975282801769</v>
      </c>
      <c r="I10" s="131">
        <v>23.747827130974787</v>
      </c>
      <c r="J10" s="132" t="s">
        <v>6506</v>
      </c>
      <c r="K10" s="133">
        <v>1.6471599999999997</v>
      </c>
      <c r="L10" s="133">
        <v>411.78999999999996</v>
      </c>
      <c r="M10" s="120">
        <v>37.843018867924542</v>
      </c>
      <c r="O10" s="126"/>
    </row>
    <row r="11" spans="1:15" ht="14.4" x14ac:dyDescent="0.3">
      <c r="A11" s="127" t="s">
        <v>6515</v>
      </c>
      <c r="B11" s="128" t="s">
        <v>6497</v>
      </c>
      <c r="C11" s="129" t="s">
        <v>6516</v>
      </c>
      <c r="D11" s="129" t="s">
        <v>6494</v>
      </c>
      <c r="E11" s="130">
        <v>644409.30500000005</v>
      </c>
      <c r="F11" s="130">
        <v>5766518.6279999996</v>
      </c>
      <c r="G11" s="131">
        <v>6.37416721685371</v>
      </c>
      <c r="H11" s="131">
        <v>66.961166796714792</v>
      </c>
      <c r="I11" s="131">
        <v>26.664665986431498</v>
      </c>
      <c r="J11" s="132" t="s">
        <v>6506</v>
      </c>
      <c r="K11" s="133">
        <v>1.26454</v>
      </c>
      <c r="L11" s="133">
        <v>316.13499999999999</v>
      </c>
      <c r="M11" s="120">
        <v>52.281509433962256</v>
      </c>
      <c r="O11" s="126"/>
    </row>
    <row r="12" spans="1:15" ht="14.4" x14ac:dyDescent="0.3">
      <c r="A12" s="127" t="s">
        <v>6517</v>
      </c>
      <c r="B12" s="128" t="s">
        <v>6497</v>
      </c>
      <c r="C12" s="129" t="s">
        <v>6518</v>
      </c>
      <c r="D12" s="129" t="s">
        <v>6498</v>
      </c>
      <c r="E12" s="130">
        <v>644409.30500000005</v>
      </c>
      <c r="F12" s="130">
        <v>5766518.6279999996</v>
      </c>
      <c r="G12" s="131">
        <v>5.4394296607971278</v>
      </c>
      <c r="H12" s="131">
        <v>68.080858216113356</v>
      </c>
      <c r="I12" s="131">
        <v>26.479712123089495</v>
      </c>
      <c r="J12" s="132" t="s">
        <v>6506</v>
      </c>
      <c r="K12" s="133">
        <v>1.2675466666666666</v>
      </c>
      <c r="L12" s="133">
        <v>257.85666666666663</v>
      </c>
      <c r="M12" s="120">
        <v>52.168050314465411</v>
      </c>
      <c r="O12" s="126"/>
    </row>
    <row r="13" spans="1:15" ht="14.4" x14ac:dyDescent="0.3">
      <c r="A13" s="127" t="s">
        <v>6519</v>
      </c>
      <c r="B13" s="128" t="s">
        <v>6497</v>
      </c>
      <c r="C13" s="129" t="s">
        <v>6520</v>
      </c>
      <c r="D13" s="129" t="s">
        <v>6502</v>
      </c>
      <c r="E13" s="130">
        <v>644409.30500000005</v>
      </c>
      <c r="F13" s="130">
        <v>5766518.6279999996</v>
      </c>
      <c r="G13" s="131">
        <v>5.7231442843569962</v>
      </c>
      <c r="H13" s="131">
        <v>68.352123397661103</v>
      </c>
      <c r="I13" s="131">
        <v>25.924732317981888</v>
      </c>
      <c r="J13" s="132" t="s">
        <v>6506</v>
      </c>
      <c r="K13" s="133">
        <v>1.3152200000000001</v>
      </c>
      <c r="L13" s="133">
        <v>239.08999999999997</v>
      </c>
      <c r="M13" s="120">
        <v>50.369056603773579</v>
      </c>
      <c r="O13" s="126"/>
    </row>
    <row r="14" spans="1:15" ht="14.4" x14ac:dyDescent="0.3">
      <c r="A14" s="127" t="s">
        <v>6521</v>
      </c>
      <c r="B14" s="128" t="s">
        <v>6497</v>
      </c>
      <c r="C14" s="129" t="s">
        <v>6522</v>
      </c>
      <c r="D14" s="129" t="s">
        <v>6505</v>
      </c>
      <c r="E14" s="130">
        <v>644409.30500000005</v>
      </c>
      <c r="F14" s="130">
        <v>5766518.6279999996</v>
      </c>
      <c r="G14" s="131">
        <v>4.6029070992206407</v>
      </c>
      <c r="H14" s="131">
        <v>68.88403202022451</v>
      </c>
      <c r="I14" s="131">
        <v>26.513060880554853</v>
      </c>
      <c r="J14" s="132" t="s">
        <v>6506</v>
      </c>
      <c r="K14" s="133">
        <v>1.3639466666666664</v>
      </c>
      <c r="L14" s="133">
        <v>274.51666666666659</v>
      </c>
      <c r="M14" s="120">
        <v>48.530314465408807</v>
      </c>
      <c r="O14" s="126"/>
    </row>
    <row r="15" spans="1:15" ht="14.4" x14ac:dyDescent="0.3">
      <c r="A15" s="127" t="s">
        <v>6523</v>
      </c>
      <c r="B15" s="128" t="s">
        <v>6501</v>
      </c>
      <c r="C15" s="129" t="s">
        <v>6524</v>
      </c>
      <c r="D15" s="129" t="s">
        <v>6494</v>
      </c>
      <c r="E15" s="130">
        <v>644419.30599999998</v>
      </c>
      <c r="F15" s="130">
        <v>5766564.4819999998</v>
      </c>
      <c r="G15" s="131">
        <v>6.5397946504481013</v>
      </c>
      <c r="H15" s="131">
        <v>59.486698784327288</v>
      </c>
      <c r="I15" s="131">
        <v>33.973506565224632</v>
      </c>
      <c r="J15" s="132" t="s">
        <v>6495</v>
      </c>
      <c r="K15" s="133">
        <v>1.1336066666666664</v>
      </c>
      <c r="L15" s="133">
        <v>224.41666666666666</v>
      </c>
      <c r="M15" s="120">
        <v>57.222389937106932</v>
      </c>
      <c r="O15" s="126"/>
    </row>
    <row r="16" spans="1:15" ht="14.4" x14ac:dyDescent="0.3">
      <c r="A16" s="127" t="s">
        <v>6525</v>
      </c>
      <c r="B16" s="128" t="s">
        <v>6501</v>
      </c>
      <c r="C16" s="129" t="s">
        <v>6526</v>
      </c>
      <c r="D16" s="129" t="s">
        <v>6498</v>
      </c>
      <c r="E16" s="130">
        <v>644419.30599999998</v>
      </c>
      <c r="F16" s="130">
        <v>5766564.4819999998</v>
      </c>
      <c r="G16" s="131">
        <v>4.2831427737975956</v>
      </c>
      <c r="H16" s="131">
        <v>64.591500594092992</v>
      </c>
      <c r="I16" s="131">
        <v>31.125356632109426</v>
      </c>
      <c r="J16" s="132" t="s">
        <v>6495</v>
      </c>
      <c r="K16" s="133">
        <v>1.1628149999999999</v>
      </c>
      <c r="L16" s="133">
        <v>200.14499999999998</v>
      </c>
      <c r="M16" s="120">
        <v>56.120188679245288</v>
      </c>
      <c r="O16" s="126"/>
    </row>
    <row r="17" spans="1:15" ht="14.4" x14ac:dyDescent="0.3">
      <c r="A17" s="127" t="s">
        <v>6527</v>
      </c>
      <c r="B17" s="128" t="s">
        <v>6501</v>
      </c>
      <c r="C17" s="129" t="s">
        <v>6528</v>
      </c>
      <c r="D17" s="129" t="s">
        <v>6502</v>
      </c>
      <c r="E17" s="130">
        <v>644419.30599999998</v>
      </c>
      <c r="F17" s="130">
        <v>5766564.4819999998</v>
      </c>
      <c r="G17" s="131">
        <v>8.980148802755398</v>
      </c>
      <c r="H17" s="131">
        <v>65.996945969657759</v>
      </c>
      <c r="I17" s="131">
        <v>25.022905227586847</v>
      </c>
      <c r="J17" s="132" t="s">
        <v>6506</v>
      </c>
      <c r="K17" s="133">
        <v>1.3581000000000001</v>
      </c>
      <c r="L17" s="133">
        <v>241.66500000000002</v>
      </c>
      <c r="M17" s="120">
        <v>48.750943396226411</v>
      </c>
      <c r="O17" s="126"/>
    </row>
    <row r="18" spans="1:15" ht="14.4" x14ac:dyDescent="0.3">
      <c r="A18" s="127" t="s">
        <v>6529</v>
      </c>
      <c r="B18" s="128" t="s">
        <v>6501</v>
      </c>
      <c r="C18" s="129" t="s">
        <v>6530</v>
      </c>
      <c r="D18" s="129" t="s">
        <v>6505</v>
      </c>
      <c r="E18" s="130">
        <v>644419.30599999998</v>
      </c>
      <c r="F18" s="130">
        <v>5766564.4819999998</v>
      </c>
      <c r="G18" s="131">
        <v>9.2401752229682614</v>
      </c>
      <c r="H18" s="131">
        <v>65.264882922065993</v>
      </c>
      <c r="I18" s="131">
        <v>25.494941854965759</v>
      </c>
      <c r="J18" s="132" t="s">
        <v>6506</v>
      </c>
      <c r="K18" s="133">
        <v>1.3433899999999999</v>
      </c>
      <c r="L18" s="133">
        <v>237.60499999999999</v>
      </c>
      <c r="M18" s="120">
        <v>49.30603773584906</v>
      </c>
      <c r="O18" s="126"/>
    </row>
    <row r="19" spans="1:15" ht="14.4" x14ac:dyDescent="0.3">
      <c r="A19" s="127" t="s">
        <v>6531</v>
      </c>
      <c r="B19" s="134">
        <v>14</v>
      </c>
      <c r="C19" s="129" t="s">
        <v>6532</v>
      </c>
      <c r="D19" s="135" t="s">
        <v>6494</v>
      </c>
      <c r="E19" s="130">
        <v>644260.40158800001</v>
      </c>
      <c r="F19" s="130">
        <v>5766476.3923890004</v>
      </c>
      <c r="G19" s="131">
        <v>5.7311439160186204</v>
      </c>
      <c r="H19" s="131">
        <v>66.855824500640622</v>
      </c>
      <c r="I19" s="131">
        <v>27.413031583340775</v>
      </c>
      <c r="J19" s="132" t="s">
        <v>6506</v>
      </c>
      <c r="K19" s="133">
        <v>1.0695000000000001</v>
      </c>
      <c r="L19" s="136">
        <v>106.95</v>
      </c>
      <c r="M19" s="120">
        <v>59.641509433962256</v>
      </c>
      <c r="O19" s="126"/>
    </row>
    <row r="20" spans="1:15" ht="14.4" x14ac:dyDescent="0.3">
      <c r="A20" s="127" t="s">
        <v>6533</v>
      </c>
      <c r="B20" s="134">
        <v>14</v>
      </c>
      <c r="C20" s="129" t="s">
        <v>6534</v>
      </c>
      <c r="D20" s="129" t="s">
        <v>6498</v>
      </c>
      <c r="E20" s="130">
        <v>644260.40158800001</v>
      </c>
      <c r="F20" s="130">
        <v>5766476.3923890004</v>
      </c>
      <c r="G20" s="131">
        <v>6.9609377565206421</v>
      </c>
      <c r="H20" s="131">
        <v>64.639859030068763</v>
      </c>
      <c r="I20" s="131">
        <v>28.399203213410598</v>
      </c>
      <c r="J20" s="132" t="s">
        <v>6499</v>
      </c>
      <c r="K20" s="133">
        <v>0.99899999999999989</v>
      </c>
      <c r="L20" s="136">
        <v>99.899999999999991</v>
      </c>
      <c r="M20" s="120">
        <v>62.301886792452834</v>
      </c>
      <c r="O20" s="126"/>
    </row>
    <row r="21" spans="1:15" ht="14.4" x14ac:dyDescent="0.3">
      <c r="A21" s="127" t="s">
        <v>6535</v>
      </c>
      <c r="B21" s="134">
        <v>14</v>
      </c>
      <c r="C21" s="129" t="s">
        <v>6536</v>
      </c>
      <c r="D21" s="129" t="s">
        <v>6502</v>
      </c>
      <c r="E21" s="130">
        <v>644260.40158800001</v>
      </c>
      <c r="F21" s="130">
        <v>5766476.3923890004</v>
      </c>
      <c r="G21" s="131">
        <v>5.6677588910362573</v>
      </c>
      <c r="H21" s="131">
        <v>67.652099623365402</v>
      </c>
      <c r="I21" s="131">
        <v>26.680141485598327</v>
      </c>
      <c r="J21" s="132" t="s">
        <v>6506</v>
      </c>
      <c r="K21" s="133">
        <v>1.1972</v>
      </c>
      <c r="L21" s="136">
        <v>119.72000000000001</v>
      </c>
      <c r="M21" s="120">
        <v>54.822641509433964</v>
      </c>
      <c r="O21" s="126"/>
    </row>
    <row r="22" spans="1:15" ht="14.4" x14ac:dyDescent="0.3">
      <c r="A22" s="127" t="s">
        <v>6537</v>
      </c>
      <c r="B22" s="134">
        <v>14</v>
      </c>
      <c r="C22" s="129" t="s">
        <v>6538</v>
      </c>
      <c r="D22" s="129" t="s">
        <v>6505</v>
      </c>
      <c r="E22" s="130">
        <v>644260.40158800001</v>
      </c>
      <c r="F22" s="130">
        <v>5766476.3923890004</v>
      </c>
      <c r="G22" s="131">
        <v>5.9630609669743855</v>
      </c>
      <c r="H22" s="131">
        <v>72.604526602174928</v>
      </c>
      <c r="I22" s="131">
        <v>21.432412430850693</v>
      </c>
      <c r="J22" s="132" t="s">
        <v>6539</v>
      </c>
      <c r="K22" s="133">
        <v>0.97750000000000015</v>
      </c>
      <c r="L22" s="136">
        <v>97.750000000000014</v>
      </c>
      <c r="M22" s="120">
        <v>63.1132075471698</v>
      </c>
      <c r="O22" s="126"/>
    </row>
    <row r="23" spans="1:15" ht="14.4" x14ac:dyDescent="0.3">
      <c r="A23" s="127" t="s">
        <v>6540</v>
      </c>
      <c r="B23" s="134">
        <v>14</v>
      </c>
      <c r="C23" s="129" t="s">
        <v>6541</v>
      </c>
      <c r="D23" s="129" t="s">
        <v>6542</v>
      </c>
      <c r="E23" s="130">
        <v>644260.40158800001</v>
      </c>
      <c r="F23" s="130">
        <v>5766476.3923890004</v>
      </c>
      <c r="G23" s="131">
        <v>4.8504803522401003</v>
      </c>
      <c r="H23" s="131">
        <v>67.444879649530662</v>
      </c>
      <c r="I23" s="131">
        <v>27.704639998229254</v>
      </c>
      <c r="J23" s="132" t="s">
        <v>6506</v>
      </c>
      <c r="K23" s="133">
        <v>1.1753</v>
      </c>
      <c r="L23" s="136">
        <v>117.53</v>
      </c>
      <c r="M23" s="120">
        <v>55.64905660377358</v>
      </c>
      <c r="O23" s="126"/>
    </row>
    <row r="24" spans="1:15" ht="14.4" x14ac:dyDescent="0.3">
      <c r="A24" s="127" t="s">
        <v>6543</v>
      </c>
      <c r="B24" s="134">
        <v>15</v>
      </c>
      <c r="C24" s="129" t="s">
        <v>6544</v>
      </c>
      <c r="D24" s="135" t="s">
        <v>6466</v>
      </c>
      <c r="E24" s="130">
        <v>644295.30253400002</v>
      </c>
      <c r="F24" s="130">
        <v>5766440.7029419998</v>
      </c>
      <c r="G24" s="131">
        <v>7.0863964233863737</v>
      </c>
      <c r="H24" s="131">
        <v>66.591961837163709</v>
      </c>
      <c r="I24" s="131">
        <v>26.32164173944992</v>
      </c>
      <c r="J24" s="132" t="s">
        <v>6506</v>
      </c>
      <c r="K24" s="133">
        <v>1.0248999999999999</v>
      </c>
      <c r="L24" s="136">
        <v>102.49</v>
      </c>
      <c r="M24" s="120">
        <v>61.324528301886794</v>
      </c>
      <c r="O24" s="126"/>
    </row>
    <row r="25" spans="1:15" ht="14.4" x14ac:dyDescent="0.3">
      <c r="A25" s="127" t="s">
        <v>6545</v>
      </c>
      <c r="B25" s="134">
        <v>15</v>
      </c>
      <c r="C25" s="129" t="s">
        <v>6546</v>
      </c>
      <c r="D25" s="129" t="s">
        <v>6498</v>
      </c>
      <c r="E25" s="130">
        <v>644295.30253400002</v>
      </c>
      <c r="F25" s="130">
        <v>5766440.7029419998</v>
      </c>
      <c r="G25" s="131">
        <v>6.6139128380777166</v>
      </c>
      <c r="H25" s="131">
        <v>65.776544230543749</v>
      </c>
      <c r="I25" s="131">
        <v>27.609542931378538</v>
      </c>
      <c r="J25" s="132" t="s">
        <v>6506</v>
      </c>
      <c r="K25" s="133">
        <v>1.0154000000000001</v>
      </c>
      <c r="L25" s="136">
        <v>101.54</v>
      </c>
      <c r="M25" s="120">
        <v>61.683018867924524</v>
      </c>
      <c r="O25" s="126"/>
    </row>
    <row r="26" spans="1:15" ht="14.4" x14ac:dyDescent="0.3">
      <c r="A26" s="127" t="s">
        <v>6547</v>
      </c>
      <c r="B26" s="134">
        <v>15</v>
      </c>
      <c r="C26" s="129" t="s">
        <v>6548</v>
      </c>
      <c r="D26" s="129" t="s">
        <v>6502</v>
      </c>
      <c r="E26" s="130">
        <v>644295.30253400002</v>
      </c>
      <c r="F26" s="130">
        <v>5766440.7029419998</v>
      </c>
      <c r="G26" s="131">
        <v>5.8974279803626661</v>
      </c>
      <c r="H26" s="131">
        <v>70.791263984524065</v>
      </c>
      <c r="I26" s="131">
        <v>23.311308035113264</v>
      </c>
      <c r="J26" s="132" t="s">
        <v>6539</v>
      </c>
      <c r="K26" s="133">
        <v>1.4379</v>
      </c>
      <c r="L26" s="136">
        <v>143.79</v>
      </c>
      <c r="M26" s="120">
        <v>45.739622641509435</v>
      </c>
      <c r="O26" s="126"/>
    </row>
    <row r="27" spans="1:15" ht="14.4" x14ac:dyDescent="0.3">
      <c r="A27" s="127" t="s">
        <v>6549</v>
      </c>
      <c r="B27" s="134">
        <v>16</v>
      </c>
      <c r="C27" s="129" t="s">
        <v>6550</v>
      </c>
      <c r="D27" s="129" t="s">
        <v>6551</v>
      </c>
      <c r="E27" s="130">
        <v>644292.54616000003</v>
      </c>
      <c r="F27" s="130">
        <v>5766431.0903249998</v>
      </c>
      <c r="G27" s="131">
        <v>8.2315214200225029</v>
      </c>
      <c r="H27" s="131">
        <v>90.61843680133822</v>
      </c>
      <c r="I27" s="131">
        <v>1.1500417786392756</v>
      </c>
      <c r="J27" s="132" t="s">
        <v>6552</v>
      </c>
      <c r="K27" s="133">
        <v>1.1543999999999999</v>
      </c>
      <c r="L27" s="136">
        <v>115.44</v>
      </c>
      <c r="M27" s="120">
        <v>56.437735849056601</v>
      </c>
      <c r="O27" s="126"/>
    </row>
    <row r="28" spans="1:15" ht="14.4" x14ac:dyDescent="0.3">
      <c r="A28" s="127" t="s">
        <v>6553</v>
      </c>
      <c r="B28" s="134">
        <v>16</v>
      </c>
      <c r="C28" s="129" t="s">
        <v>6554</v>
      </c>
      <c r="D28" s="129" t="s">
        <v>6498</v>
      </c>
      <c r="E28" s="130">
        <v>644292.54616000003</v>
      </c>
      <c r="F28" s="130">
        <v>5766431.0903249998</v>
      </c>
      <c r="G28" s="131">
        <v>5.9442763823621663</v>
      </c>
      <c r="H28" s="131">
        <v>89.790360947907985</v>
      </c>
      <c r="I28" s="131">
        <v>4.2653626697298401</v>
      </c>
      <c r="J28" s="132" t="s">
        <v>6552</v>
      </c>
      <c r="K28" s="133">
        <v>1.0759000000000001</v>
      </c>
      <c r="L28" s="136">
        <v>107.59000000000002</v>
      </c>
      <c r="M28" s="120">
        <v>59.4</v>
      </c>
      <c r="O28" s="126"/>
    </row>
    <row r="29" spans="1:15" ht="14.4" x14ac:dyDescent="0.3">
      <c r="A29" s="127" t="s">
        <v>6555</v>
      </c>
      <c r="B29" s="134">
        <v>16</v>
      </c>
      <c r="C29" s="129" t="s">
        <v>6556</v>
      </c>
      <c r="D29" s="129" t="s">
        <v>6505</v>
      </c>
      <c r="E29" s="130">
        <v>644292.54616000003</v>
      </c>
      <c r="F29" s="130">
        <v>5766431.0903249998</v>
      </c>
      <c r="G29" s="131">
        <v>6.1874168565861476</v>
      </c>
      <c r="H29" s="131">
        <v>67.554732858279323</v>
      </c>
      <c r="I29" s="131">
        <v>26.257850285134534</v>
      </c>
      <c r="J29" s="132" t="s">
        <v>6506</v>
      </c>
      <c r="K29" s="133">
        <v>1.6222000000000003</v>
      </c>
      <c r="L29" s="136">
        <v>162.22000000000003</v>
      </c>
      <c r="M29" s="120">
        <v>38.784905660377348</v>
      </c>
      <c r="O29" s="126"/>
    </row>
    <row r="30" spans="1:15" ht="14.4" x14ac:dyDescent="0.3">
      <c r="A30" s="127" t="s">
        <v>6557</v>
      </c>
      <c r="B30" s="134">
        <v>19</v>
      </c>
      <c r="C30" s="129" t="s">
        <v>6558</v>
      </c>
      <c r="D30" s="129" t="s">
        <v>6494</v>
      </c>
      <c r="E30" s="130">
        <v>644343.50956100004</v>
      </c>
      <c r="F30" s="130">
        <v>5766515.1235490004</v>
      </c>
      <c r="G30" s="131">
        <v>12.975297238022922</v>
      </c>
      <c r="H30" s="131">
        <v>59.934853420198166</v>
      </c>
      <c r="I30" s="131">
        <v>27.089849341778908</v>
      </c>
      <c r="J30" s="132" t="s">
        <v>6499</v>
      </c>
      <c r="K30" s="133">
        <v>1.1363999999999999</v>
      </c>
      <c r="L30" s="136">
        <v>113.63999999999999</v>
      </c>
      <c r="M30" s="120">
        <v>57.11698113207548</v>
      </c>
      <c r="O30" s="126"/>
    </row>
    <row r="31" spans="1:15" ht="14.4" x14ac:dyDescent="0.3">
      <c r="A31" s="127" t="s">
        <v>6559</v>
      </c>
      <c r="B31" s="134">
        <v>19</v>
      </c>
      <c r="C31" s="129" t="s">
        <v>6560</v>
      </c>
      <c r="D31" s="129" t="s">
        <v>6498</v>
      </c>
      <c r="E31" s="130">
        <v>644343.50956100004</v>
      </c>
      <c r="F31" s="130">
        <v>5766515.1235490004</v>
      </c>
      <c r="G31" s="131">
        <v>13.84736592212295</v>
      </c>
      <c r="H31" s="131">
        <v>62.871945779268259</v>
      </c>
      <c r="I31" s="131">
        <v>23.280688298608794</v>
      </c>
      <c r="J31" s="132" t="s">
        <v>6499</v>
      </c>
      <c r="K31" s="133">
        <v>0.9272999999999999</v>
      </c>
      <c r="L31" s="136">
        <v>92.72999999999999</v>
      </c>
      <c r="M31" s="120">
        <v>65.007547169811318</v>
      </c>
      <c r="O31" s="126"/>
    </row>
    <row r="32" spans="1:15" ht="14.4" x14ac:dyDescent="0.3">
      <c r="A32" s="127" t="s">
        <v>6561</v>
      </c>
      <c r="B32" s="134">
        <v>19</v>
      </c>
      <c r="C32" s="129" t="s">
        <v>6562</v>
      </c>
      <c r="D32" s="129" t="s">
        <v>6502</v>
      </c>
      <c r="E32" s="130">
        <v>644343.50956100004</v>
      </c>
      <c r="F32" s="130">
        <v>5766515.1235490004</v>
      </c>
      <c r="G32" s="131">
        <v>16.912348310512801</v>
      </c>
      <c r="H32" s="131">
        <v>70.062447897687662</v>
      </c>
      <c r="I32" s="131">
        <v>13.025203791799541</v>
      </c>
      <c r="J32" s="132" t="s">
        <v>6563</v>
      </c>
      <c r="K32" s="133">
        <v>1.1097999999999999</v>
      </c>
      <c r="L32" s="136">
        <v>110.97999999999999</v>
      </c>
      <c r="M32" s="120">
        <v>58.120754716981125</v>
      </c>
      <c r="O32" s="126"/>
    </row>
    <row r="33" spans="1:15" ht="14.4" x14ac:dyDescent="0.3">
      <c r="A33" s="127" t="s">
        <v>6564</v>
      </c>
      <c r="B33" s="134">
        <v>20</v>
      </c>
      <c r="C33" s="129" t="s">
        <v>6565</v>
      </c>
      <c r="D33" s="129" t="s">
        <v>6494</v>
      </c>
      <c r="E33" s="130">
        <v>644287.313372</v>
      </c>
      <c r="F33" s="130">
        <v>5766520.0223610001</v>
      </c>
      <c r="G33" s="131">
        <v>8.3012947126541352</v>
      </c>
      <c r="H33" s="131">
        <v>60.288431044173144</v>
      </c>
      <c r="I33" s="131">
        <v>31.410274243172715</v>
      </c>
      <c r="J33" s="132" t="s">
        <v>6495</v>
      </c>
      <c r="K33" s="133">
        <v>0.86250000000000004</v>
      </c>
      <c r="L33" s="136">
        <v>86.25</v>
      </c>
      <c r="M33" s="120">
        <v>67.452830188679243</v>
      </c>
      <c r="O33" s="126"/>
    </row>
    <row r="34" spans="1:15" ht="14.4" x14ac:dyDescent="0.3">
      <c r="A34" s="127" t="s">
        <v>6566</v>
      </c>
      <c r="B34" s="134">
        <v>20</v>
      </c>
      <c r="C34" s="129" t="s">
        <v>6567</v>
      </c>
      <c r="D34" s="129" t="s">
        <v>6568</v>
      </c>
      <c r="E34" s="130">
        <v>644287.313372</v>
      </c>
      <c r="F34" s="130">
        <v>5766520.0223610001</v>
      </c>
      <c r="G34" s="131">
        <v>7.6622489411123764</v>
      </c>
      <c r="H34" s="131">
        <v>85.923213553765507</v>
      </c>
      <c r="I34" s="137">
        <v>6.4145375051221141</v>
      </c>
      <c r="J34" s="132" t="s">
        <v>6506</v>
      </c>
      <c r="K34" s="133">
        <v>0.87190000000000001</v>
      </c>
      <c r="L34" s="136">
        <v>87.19</v>
      </c>
      <c r="M34" s="120">
        <v>67.098113207547172</v>
      </c>
      <c r="O34" s="126"/>
    </row>
    <row r="35" spans="1:15" ht="14.4" x14ac:dyDescent="0.3">
      <c r="A35" s="127" t="s">
        <v>6569</v>
      </c>
      <c r="B35" s="134">
        <v>20</v>
      </c>
      <c r="C35" s="129" t="s">
        <v>6570</v>
      </c>
      <c r="D35" s="129" t="s">
        <v>6571</v>
      </c>
      <c r="E35" s="130">
        <v>644287.313372</v>
      </c>
      <c r="F35" s="130">
        <v>5766520.0223610001</v>
      </c>
      <c r="G35" s="131">
        <v>9.6103647037515216</v>
      </c>
      <c r="H35" s="131">
        <v>83.051876791291178</v>
      </c>
      <c r="I35" s="131">
        <v>7.3377585049573035</v>
      </c>
      <c r="J35" s="132" t="s">
        <v>6552</v>
      </c>
      <c r="K35" s="133">
        <v>0.60959999999999992</v>
      </c>
      <c r="L35" s="136">
        <v>60.959999999999994</v>
      </c>
      <c r="M35" s="120">
        <v>76.996226415094341</v>
      </c>
      <c r="O35" s="126"/>
    </row>
    <row r="36" spans="1:15" ht="14.4" x14ac:dyDescent="0.3">
      <c r="A36" s="127" t="s">
        <v>6572</v>
      </c>
      <c r="B36" s="134">
        <v>20</v>
      </c>
      <c r="C36" s="129" t="s">
        <v>6573</v>
      </c>
      <c r="D36" s="129" t="s">
        <v>6574</v>
      </c>
      <c r="E36" s="130">
        <v>644287.313372</v>
      </c>
      <c r="F36" s="130">
        <v>5766520.0223610001</v>
      </c>
      <c r="G36" s="131">
        <v>11.201974257234372</v>
      </c>
      <c r="H36" s="131">
        <v>73.719515145653375</v>
      </c>
      <c r="I36" s="131">
        <v>15.078510597112258</v>
      </c>
      <c r="J36" s="132" t="s">
        <v>6563</v>
      </c>
      <c r="K36" s="133">
        <v>1.2893999999999999</v>
      </c>
      <c r="L36" s="136">
        <v>128.94</v>
      </c>
      <c r="M36" s="120">
        <v>51.343396226415095</v>
      </c>
      <c r="O36" s="126"/>
    </row>
    <row r="37" spans="1:15" ht="14.4" x14ac:dyDescent="0.3">
      <c r="A37" s="127" t="s">
        <v>6575</v>
      </c>
      <c r="B37" s="134">
        <v>21</v>
      </c>
      <c r="C37" s="129" t="s">
        <v>6576</v>
      </c>
      <c r="D37" s="129" t="s">
        <v>6494</v>
      </c>
      <c r="E37" s="130">
        <v>644342.59727786796</v>
      </c>
      <c r="F37" s="130">
        <v>5766431.9438334797</v>
      </c>
      <c r="G37" s="131">
        <v>7.4619107573955699</v>
      </c>
      <c r="H37" s="131">
        <v>65.53544407609796</v>
      </c>
      <c r="I37" s="131">
        <v>27.002645166506479</v>
      </c>
      <c r="J37" s="132" t="s">
        <v>6506</v>
      </c>
      <c r="K37" s="133">
        <v>1.1421000000000001</v>
      </c>
      <c r="L37" s="136">
        <v>114.21000000000001</v>
      </c>
      <c r="M37" s="120">
        <v>56.901886792452828</v>
      </c>
      <c r="O37" s="126"/>
    </row>
    <row r="38" spans="1:15" ht="14.4" x14ac:dyDescent="0.3">
      <c r="A38" s="127" t="s">
        <v>6577</v>
      </c>
      <c r="B38" s="134">
        <v>21</v>
      </c>
      <c r="C38" s="129" t="s">
        <v>6578</v>
      </c>
      <c r="D38" s="129" t="s">
        <v>6498</v>
      </c>
      <c r="E38" s="130">
        <v>644342.59727786796</v>
      </c>
      <c r="F38" s="130">
        <v>5766431.9438334797</v>
      </c>
      <c r="G38" s="131">
        <v>7.339654210820223</v>
      </c>
      <c r="H38" s="131">
        <v>63.013943112102652</v>
      </c>
      <c r="I38" s="131">
        <v>29.646402677077131</v>
      </c>
      <c r="J38" s="132" t="s">
        <v>6499</v>
      </c>
      <c r="K38" s="133">
        <v>1.1192</v>
      </c>
      <c r="L38" s="136">
        <v>111.92</v>
      </c>
      <c r="M38" s="120">
        <v>57.766037735849054</v>
      </c>
      <c r="O38" s="126"/>
    </row>
    <row r="39" spans="1:15" ht="14.4" x14ac:dyDescent="0.3">
      <c r="A39" s="127" t="s">
        <v>6579</v>
      </c>
      <c r="B39" s="134">
        <v>21</v>
      </c>
      <c r="C39" s="129" t="s">
        <v>6580</v>
      </c>
      <c r="D39" s="129" t="s">
        <v>6581</v>
      </c>
      <c r="E39" s="130">
        <v>644342.59727786796</v>
      </c>
      <c r="F39" s="130">
        <v>5766431.9438334797</v>
      </c>
      <c r="G39" s="131">
        <v>3.8426822766837203</v>
      </c>
      <c r="H39" s="131">
        <v>68.816211051933266</v>
      </c>
      <c r="I39" s="131">
        <v>27.34110667138301</v>
      </c>
      <c r="J39" s="132" t="s">
        <v>6506</v>
      </c>
      <c r="K39" s="133">
        <v>1.0645999999999998</v>
      </c>
      <c r="L39" s="136">
        <v>106.45999999999998</v>
      </c>
      <c r="M39" s="120">
        <v>59.826415094339637</v>
      </c>
      <c r="O39" s="126"/>
    </row>
    <row r="40" spans="1:15" ht="14.4" x14ac:dyDescent="0.3">
      <c r="A40" s="127" t="s">
        <v>6582</v>
      </c>
      <c r="B40" s="134">
        <v>22</v>
      </c>
      <c r="C40" s="129" t="s">
        <v>6583</v>
      </c>
      <c r="D40" s="129" t="s">
        <v>6494</v>
      </c>
      <c r="E40" s="130">
        <v>644352.52383900399</v>
      </c>
      <c r="F40" s="130">
        <v>5766427.9171156399</v>
      </c>
      <c r="G40" s="131">
        <v>7.8094449428381925</v>
      </c>
      <c r="H40" s="131">
        <v>64.745934258046773</v>
      </c>
      <c r="I40" s="131">
        <v>27.444620799115036</v>
      </c>
      <c r="J40" s="132" t="s">
        <v>6499</v>
      </c>
      <c r="K40" s="133">
        <v>1.2076000000000002</v>
      </c>
      <c r="L40" s="136">
        <v>120.76000000000002</v>
      </c>
      <c r="M40" s="120">
        <v>54.430188679245276</v>
      </c>
      <c r="O40" s="126"/>
    </row>
    <row r="41" spans="1:15" ht="14.4" x14ac:dyDescent="0.3">
      <c r="A41" s="127" t="s">
        <v>6584</v>
      </c>
      <c r="B41" s="134">
        <v>22</v>
      </c>
      <c r="C41" s="129" t="s">
        <v>6585</v>
      </c>
      <c r="D41" s="129" t="s">
        <v>6498</v>
      </c>
      <c r="E41" s="130">
        <v>644352.52383900399</v>
      </c>
      <c r="F41" s="130">
        <v>5766427.9171156399</v>
      </c>
      <c r="G41" s="131">
        <v>8.1826696096530469</v>
      </c>
      <c r="H41" s="131">
        <v>67.43198908977503</v>
      </c>
      <c r="I41" s="131">
        <v>24.385341300571916</v>
      </c>
      <c r="J41" s="132" t="s">
        <v>6539</v>
      </c>
      <c r="K41" s="133">
        <v>0.92059999999999986</v>
      </c>
      <c r="L41" s="136">
        <v>92.059999999999988</v>
      </c>
      <c r="M41" s="120">
        <v>65.260377358490572</v>
      </c>
      <c r="O41" s="126"/>
    </row>
    <row r="42" spans="1:15" ht="14.4" x14ac:dyDescent="0.3">
      <c r="A42" s="127" t="s">
        <v>6586</v>
      </c>
      <c r="B42" s="134">
        <v>22</v>
      </c>
      <c r="C42" s="129" t="s">
        <v>6587</v>
      </c>
      <c r="D42" s="129" t="s">
        <v>6581</v>
      </c>
      <c r="E42" s="130">
        <v>644352.52383900399</v>
      </c>
      <c r="F42" s="130">
        <v>5766427.9171156399</v>
      </c>
      <c r="G42" s="131">
        <v>5.3244986097141993</v>
      </c>
      <c r="H42" s="131">
        <v>68.382159164861491</v>
      </c>
      <c r="I42" s="131">
        <v>26.293342225424318</v>
      </c>
      <c r="J42" s="132" t="s">
        <v>6506</v>
      </c>
      <c r="K42" s="133">
        <v>1.1270000000000002</v>
      </c>
      <c r="L42" s="136">
        <v>112.70000000000002</v>
      </c>
      <c r="M42" s="120">
        <v>57.471698113207538</v>
      </c>
      <c r="O42" s="126"/>
    </row>
    <row r="43" spans="1:15" ht="14.4" x14ac:dyDescent="0.3">
      <c r="A43" s="127" t="s">
        <v>6588</v>
      </c>
      <c r="B43" s="134">
        <v>23</v>
      </c>
      <c r="C43" s="129" t="s">
        <v>6589</v>
      </c>
      <c r="D43" s="129" t="s">
        <v>6494</v>
      </c>
      <c r="E43" s="130">
        <v>644302.88079299999</v>
      </c>
      <c r="F43" s="130">
        <v>5766371.684223</v>
      </c>
      <c r="G43" s="131">
        <v>6.2438509610362685</v>
      </c>
      <c r="H43" s="131">
        <v>64.113246747538895</v>
      </c>
      <c r="I43" s="131">
        <v>29.642902291424832</v>
      </c>
      <c r="J43" s="132" t="s">
        <v>6499</v>
      </c>
      <c r="K43" s="133">
        <v>1.0605000000000002</v>
      </c>
      <c r="L43" s="136">
        <v>106.05000000000001</v>
      </c>
      <c r="M43" s="120">
        <v>59.981132075471692</v>
      </c>
      <c r="O43" s="126"/>
    </row>
    <row r="44" spans="1:15" ht="14.4" x14ac:dyDescent="0.3">
      <c r="A44" s="127" t="s">
        <v>6590</v>
      </c>
      <c r="B44" s="134">
        <v>23</v>
      </c>
      <c r="C44" s="129" t="s">
        <v>6591</v>
      </c>
      <c r="D44" s="129" t="s">
        <v>6498</v>
      </c>
      <c r="E44" s="130">
        <v>644302.88079299999</v>
      </c>
      <c r="F44" s="130">
        <v>5766371.684223</v>
      </c>
      <c r="G44" s="131">
        <v>6.0694304442207052</v>
      </c>
      <c r="H44" s="131">
        <v>64.855971028868154</v>
      </c>
      <c r="I44" s="131">
        <v>29.074598526911139</v>
      </c>
      <c r="J44" s="132" t="s">
        <v>6499</v>
      </c>
      <c r="K44" s="133">
        <v>1.0624</v>
      </c>
      <c r="L44" s="136">
        <v>106.24000000000001</v>
      </c>
      <c r="M44" s="120">
        <v>59.909433962264146</v>
      </c>
      <c r="O44" s="126"/>
    </row>
    <row r="45" spans="1:15" ht="14.4" x14ac:dyDescent="0.3">
      <c r="A45" s="127" t="s">
        <v>6592</v>
      </c>
      <c r="B45" s="134">
        <v>24</v>
      </c>
      <c r="C45" s="129" t="s">
        <v>6593</v>
      </c>
      <c r="D45" s="129" t="s">
        <v>6494</v>
      </c>
      <c r="E45" s="130">
        <v>644299.46059200005</v>
      </c>
      <c r="F45" s="130">
        <v>5766362.2872970002</v>
      </c>
      <c r="G45" s="131">
        <v>7.4154488517747073</v>
      </c>
      <c r="H45" s="131">
        <v>67.311899791232719</v>
      </c>
      <c r="I45" s="131">
        <v>25.272651356992579</v>
      </c>
      <c r="J45" s="132" t="s">
        <v>6506</v>
      </c>
      <c r="K45" s="133">
        <v>1.0980000000000001</v>
      </c>
      <c r="L45" s="136">
        <v>109.80000000000001</v>
      </c>
      <c r="M45" s="120">
        <v>58.566037735849051</v>
      </c>
      <c r="O45" s="126"/>
    </row>
    <row r="46" spans="1:15" ht="15" thickBot="1" x14ac:dyDescent="0.35">
      <c r="A46" s="138" t="s">
        <v>6594</v>
      </c>
      <c r="B46" s="139">
        <v>24</v>
      </c>
      <c r="C46" s="140" t="s">
        <v>6595</v>
      </c>
      <c r="D46" s="140" t="s">
        <v>6498</v>
      </c>
      <c r="E46" s="141">
        <v>644299.46059200005</v>
      </c>
      <c r="F46" s="141">
        <v>5766362.2872970002</v>
      </c>
      <c r="G46" s="142">
        <v>7.3999615030908039</v>
      </c>
      <c r="H46" s="142">
        <v>66.253181341832274</v>
      </c>
      <c r="I46" s="142">
        <v>26.34685715507694</v>
      </c>
      <c r="J46" s="143" t="s">
        <v>6506</v>
      </c>
      <c r="K46" s="144">
        <v>1.1176000000000001</v>
      </c>
      <c r="L46" s="145">
        <v>111.76000000000002</v>
      </c>
      <c r="M46" s="123">
        <v>57.826415094339609</v>
      </c>
      <c r="O46" s="126"/>
    </row>
  </sheetData>
  <mergeCells count="9">
    <mergeCell ref="H1:H2"/>
    <mergeCell ref="I1:I2"/>
    <mergeCell ref="J1:J2"/>
    <mergeCell ref="A1:A2"/>
    <mergeCell ref="B1:B2"/>
    <mergeCell ref="C1:C2"/>
    <mergeCell ref="D1:D2"/>
    <mergeCell ref="E1:F1"/>
    <mergeCell ref="G1:G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15" sqref="H15"/>
    </sheetView>
  </sheetViews>
  <sheetFormatPr baseColWidth="10" defaultRowHeight="13.2" x14ac:dyDescent="0.25"/>
  <cols>
    <col min="1" max="1" width="13.109375" bestFit="1" customWidth="1"/>
    <col min="2" max="2" width="9.44140625" bestFit="1" customWidth="1"/>
    <col min="3" max="3" width="6.33203125" bestFit="1" customWidth="1"/>
    <col min="4" max="5" width="5.6640625" bestFit="1" customWidth="1"/>
    <col min="6" max="6" width="5.88671875" bestFit="1" customWidth="1"/>
    <col min="7" max="7" width="6.33203125" bestFit="1" customWidth="1"/>
    <col min="8" max="8" width="5.88671875" bestFit="1" customWidth="1"/>
    <col min="9" max="9" width="17.33203125" bestFit="1" customWidth="1"/>
    <col min="10" max="10" width="11.33203125" bestFit="1" customWidth="1"/>
    <col min="11" max="11" width="12" bestFit="1" customWidth="1"/>
    <col min="13" max="13" width="33.44140625" bestFit="1" customWidth="1"/>
  </cols>
  <sheetData>
    <row r="1" spans="1:13" ht="14.4" x14ac:dyDescent="0.3">
      <c r="A1" s="210" t="s">
        <v>6451</v>
      </c>
      <c r="B1" s="212" t="s">
        <v>6452</v>
      </c>
      <c r="C1" s="212" t="s">
        <v>6453</v>
      </c>
      <c r="D1" s="214" t="s">
        <v>6454</v>
      </c>
      <c r="E1" s="214"/>
      <c r="F1" s="206" t="s">
        <v>6455</v>
      </c>
      <c r="G1" s="206" t="s">
        <v>6456</v>
      </c>
      <c r="H1" s="206" t="s">
        <v>6457</v>
      </c>
      <c r="I1" s="208" t="s">
        <v>6458</v>
      </c>
      <c r="J1" s="103" t="s">
        <v>6459</v>
      </c>
      <c r="K1" s="104" t="s">
        <v>6460</v>
      </c>
      <c r="M1" t="s">
        <v>6461</v>
      </c>
    </row>
    <row r="2" spans="1:13" ht="16.2" x14ac:dyDescent="0.3">
      <c r="A2" s="211"/>
      <c r="B2" s="213"/>
      <c r="C2" s="213"/>
      <c r="D2" s="105" t="s">
        <v>6462</v>
      </c>
      <c r="E2" s="105" t="s">
        <v>6463</v>
      </c>
      <c r="F2" s="207"/>
      <c r="G2" s="207"/>
      <c r="H2" s="207"/>
      <c r="I2" s="209"/>
      <c r="J2" s="106" t="s">
        <v>6464</v>
      </c>
      <c r="K2" s="107" t="s">
        <v>5</v>
      </c>
    </row>
    <row r="3" spans="1:13" ht="14.4" x14ac:dyDescent="0.3">
      <c r="A3" s="146" t="s">
        <v>6829</v>
      </c>
      <c r="B3" s="116">
        <v>10</v>
      </c>
      <c r="C3" s="147" t="s">
        <v>6494</v>
      </c>
      <c r="D3" s="148">
        <v>-9999</v>
      </c>
      <c r="E3" s="148">
        <v>-9999</v>
      </c>
      <c r="F3" s="148">
        <v>-9999</v>
      </c>
      <c r="G3" s="148">
        <v>-9999</v>
      </c>
      <c r="H3" s="148">
        <v>-9999</v>
      </c>
      <c r="I3" s="116" t="s">
        <v>6596</v>
      </c>
      <c r="J3" s="148">
        <v>1.4259999999999999</v>
      </c>
      <c r="K3" s="116">
        <f t="shared" ref="K3:K5" si="0" xml:space="preserve"> ((1-(J3/2.65))*100)</f>
        <v>46.188679245283012</v>
      </c>
      <c r="L3" s="114"/>
    </row>
    <row r="4" spans="1:13" ht="14.4" x14ac:dyDescent="0.3">
      <c r="A4" s="146" t="s">
        <v>6830</v>
      </c>
      <c r="B4" s="116">
        <v>13</v>
      </c>
      <c r="C4" s="194" t="s">
        <v>6498</v>
      </c>
      <c r="D4" s="148">
        <v>-9999</v>
      </c>
      <c r="E4" s="148">
        <v>-9999</v>
      </c>
      <c r="F4" s="148">
        <v>-9999</v>
      </c>
      <c r="G4" s="148">
        <v>-9999</v>
      </c>
      <c r="H4" s="148">
        <v>-9999</v>
      </c>
      <c r="I4" s="116" t="s">
        <v>6596</v>
      </c>
      <c r="J4" s="148">
        <v>1.5052000000000001</v>
      </c>
      <c r="K4" s="116">
        <f t="shared" si="0"/>
        <v>43.199999999999996</v>
      </c>
      <c r="L4" s="114"/>
    </row>
    <row r="5" spans="1:13" ht="14.4" x14ac:dyDescent="0.3">
      <c r="A5" s="146" t="s">
        <v>6831</v>
      </c>
      <c r="B5" s="116">
        <v>17</v>
      </c>
      <c r="C5" s="194" t="s">
        <v>6502</v>
      </c>
      <c r="D5" s="148">
        <v>-9999</v>
      </c>
      <c r="E5" s="148">
        <v>-9999</v>
      </c>
      <c r="F5" s="148">
        <v>-9999</v>
      </c>
      <c r="G5" s="148">
        <v>-9999</v>
      </c>
      <c r="H5" s="148">
        <v>-9999</v>
      </c>
      <c r="I5" s="116" t="s">
        <v>6596</v>
      </c>
      <c r="J5" s="148">
        <v>1.5696000000000001</v>
      </c>
      <c r="K5" s="116">
        <f t="shared" si="0"/>
        <v>40.769811320754712</v>
      </c>
      <c r="L5" s="114"/>
    </row>
  </sheetData>
  <mergeCells count="8">
    <mergeCell ref="H1:H2"/>
    <mergeCell ref="I1:I2"/>
    <mergeCell ref="A1:A2"/>
    <mergeCell ref="B1:B2"/>
    <mergeCell ref="C1:C2"/>
    <mergeCell ref="D1:E1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8" sqref="K8"/>
    </sheetView>
  </sheetViews>
  <sheetFormatPr baseColWidth="10" defaultRowHeight="13.2" x14ac:dyDescent="0.25"/>
  <cols>
    <col min="1" max="1" width="13.109375" bestFit="1" customWidth="1"/>
    <col min="2" max="2" width="9.44140625" bestFit="1" customWidth="1"/>
    <col min="3" max="3" width="6.33203125" bestFit="1" customWidth="1"/>
    <col min="4" max="5" width="5.6640625" bestFit="1" customWidth="1"/>
    <col min="6" max="6" width="5.88671875" bestFit="1" customWidth="1"/>
    <col min="7" max="7" width="6.33203125" bestFit="1" customWidth="1"/>
    <col min="8" max="8" width="5.88671875" bestFit="1" customWidth="1"/>
    <col min="9" max="9" width="17.33203125" bestFit="1" customWidth="1"/>
    <col min="10" max="10" width="11.33203125" bestFit="1" customWidth="1"/>
    <col min="11" max="11" width="12" bestFit="1" customWidth="1"/>
    <col min="13" max="13" width="33.44140625" bestFit="1" customWidth="1"/>
  </cols>
  <sheetData>
    <row r="1" spans="1:13" ht="14.4" x14ac:dyDescent="0.3">
      <c r="A1" s="210" t="s">
        <v>6451</v>
      </c>
      <c r="B1" s="212" t="s">
        <v>6452</v>
      </c>
      <c r="C1" s="212" t="s">
        <v>6453</v>
      </c>
      <c r="D1" s="214" t="s">
        <v>6454</v>
      </c>
      <c r="E1" s="214"/>
      <c r="F1" s="206" t="s">
        <v>6455</v>
      </c>
      <c r="G1" s="206" t="s">
        <v>6456</v>
      </c>
      <c r="H1" s="206" t="s">
        <v>6457</v>
      </c>
      <c r="I1" s="208" t="s">
        <v>6458</v>
      </c>
      <c r="J1" s="103" t="s">
        <v>6459</v>
      </c>
      <c r="K1" s="104" t="s">
        <v>6460</v>
      </c>
      <c r="M1" t="s">
        <v>6461</v>
      </c>
    </row>
    <row r="2" spans="1:13" ht="16.2" x14ac:dyDescent="0.3">
      <c r="A2" s="211"/>
      <c r="B2" s="213"/>
      <c r="C2" s="213"/>
      <c r="D2" s="105" t="s">
        <v>6462</v>
      </c>
      <c r="E2" s="105" t="s">
        <v>6463</v>
      </c>
      <c r="F2" s="207"/>
      <c r="G2" s="207"/>
      <c r="H2" s="207"/>
      <c r="I2" s="209"/>
      <c r="J2" s="106" t="s">
        <v>6464</v>
      </c>
      <c r="K2" s="107" t="s">
        <v>5</v>
      </c>
    </row>
    <row r="3" spans="1:13" ht="14.4" x14ac:dyDescent="0.3">
      <c r="A3" s="146" t="s">
        <v>6832</v>
      </c>
      <c r="B3" s="116">
        <v>1</v>
      </c>
      <c r="C3" s="147" t="s">
        <v>6494</v>
      </c>
      <c r="D3" s="148">
        <v>-9999</v>
      </c>
      <c r="E3" s="148">
        <v>-9999</v>
      </c>
      <c r="F3" s="148">
        <v>-9999</v>
      </c>
      <c r="G3" s="148">
        <v>-9999</v>
      </c>
      <c r="H3" s="148">
        <v>-9999</v>
      </c>
      <c r="I3" s="116" t="s">
        <v>6596</v>
      </c>
      <c r="J3" s="116">
        <v>1.2836000000000001</v>
      </c>
      <c r="K3" s="116">
        <f xml:space="preserve"> ((1-(J3/2.65))*100)</f>
        <v>51.562264150943392</v>
      </c>
      <c r="L3" s="114"/>
    </row>
    <row r="4" spans="1:13" ht="14.4" x14ac:dyDescent="0.3">
      <c r="A4" s="146" t="s">
        <v>6833</v>
      </c>
      <c r="B4" s="116">
        <v>4</v>
      </c>
      <c r="C4" s="150" t="s">
        <v>6498</v>
      </c>
      <c r="D4" s="148">
        <v>-9999</v>
      </c>
      <c r="E4" s="148">
        <v>-9999</v>
      </c>
      <c r="F4" s="148">
        <v>-9999</v>
      </c>
      <c r="G4" s="148">
        <v>-9999</v>
      </c>
      <c r="H4" s="148">
        <v>-9999</v>
      </c>
      <c r="I4" s="116" t="s">
        <v>6596</v>
      </c>
      <c r="J4" s="149">
        <v>1.2630999999999999</v>
      </c>
      <c r="K4" s="116">
        <f xml:space="preserve"> ((1-(J4/2.65))*100)</f>
        <v>52.335849056603777</v>
      </c>
      <c r="L4" s="114"/>
    </row>
    <row r="5" spans="1:13" ht="14.4" x14ac:dyDescent="0.3">
      <c r="A5" s="146" t="s">
        <v>6834</v>
      </c>
      <c r="B5" s="116">
        <v>7</v>
      </c>
      <c r="C5" s="194" t="s">
        <v>6502</v>
      </c>
      <c r="D5" s="148">
        <v>-9999</v>
      </c>
      <c r="E5" s="148">
        <v>-9999</v>
      </c>
      <c r="F5" s="148">
        <v>-9999</v>
      </c>
      <c r="G5" s="148">
        <v>-9999</v>
      </c>
      <c r="H5" s="148">
        <v>-9999</v>
      </c>
      <c r="I5" s="116" t="s">
        <v>6596</v>
      </c>
      <c r="J5" s="116">
        <v>1.4731000000000001</v>
      </c>
      <c r="K5" s="116">
        <f xml:space="preserve"> ((1-(J5/2.65))*100)</f>
        <v>44.411320754716975</v>
      </c>
      <c r="L5" s="114"/>
    </row>
  </sheetData>
  <mergeCells count="8">
    <mergeCell ref="H1:H2"/>
    <mergeCell ref="I1:I2"/>
    <mergeCell ref="A1:A2"/>
    <mergeCell ref="B1:B2"/>
    <mergeCell ref="C1:C2"/>
    <mergeCell ref="D1:E1"/>
    <mergeCell ref="F1:F2"/>
    <mergeCell ref="G1:G2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5" sqref="C5"/>
    </sheetView>
  </sheetViews>
  <sheetFormatPr baseColWidth="10" defaultRowHeight="13.2" x14ac:dyDescent="0.25"/>
  <sheetData>
    <row r="1" spans="1:13" ht="14.4" x14ac:dyDescent="0.3">
      <c r="A1" s="210" t="s">
        <v>6451</v>
      </c>
      <c r="B1" s="212" t="s">
        <v>6452</v>
      </c>
      <c r="C1" s="212" t="s">
        <v>6453</v>
      </c>
      <c r="D1" s="214" t="s">
        <v>6454</v>
      </c>
      <c r="E1" s="214"/>
      <c r="F1" s="206" t="s">
        <v>6455</v>
      </c>
      <c r="G1" s="206" t="s">
        <v>6456</v>
      </c>
      <c r="H1" s="206" t="s">
        <v>6457</v>
      </c>
      <c r="I1" s="208" t="s">
        <v>6458</v>
      </c>
      <c r="J1" s="103" t="s">
        <v>6459</v>
      </c>
      <c r="K1" s="104" t="s">
        <v>6460</v>
      </c>
      <c r="M1" t="s">
        <v>6461</v>
      </c>
    </row>
    <row r="2" spans="1:13" ht="16.8" thickBot="1" x14ac:dyDescent="0.35">
      <c r="A2" s="211"/>
      <c r="B2" s="213"/>
      <c r="C2" s="213"/>
      <c r="D2" s="105" t="s">
        <v>6462</v>
      </c>
      <c r="E2" s="105" t="s">
        <v>6463</v>
      </c>
      <c r="F2" s="207"/>
      <c r="G2" s="207"/>
      <c r="H2" s="207"/>
      <c r="I2" s="209"/>
      <c r="J2" s="106" t="s">
        <v>6464</v>
      </c>
      <c r="K2" s="107" t="s">
        <v>5</v>
      </c>
    </row>
    <row r="3" spans="1:13" x14ac:dyDescent="0.25">
      <c r="A3" s="179" t="s">
        <v>6719</v>
      </c>
      <c r="B3" s="180">
        <v>1</v>
      </c>
      <c r="C3" s="180" t="s">
        <v>6724</v>
      </c>
      <c r="D3" s="181" t="s">
        <v>6720</v>
      </c>
      <c r="E3" s="181" t="s">
        <v>6721</v>
      </c>
      <c r="F3" s="110">
        <v>6.1740215278384909</v>
      </c>
      <c r="G3" s="110">
        <v>71.424260887228883</v>
      </c>
      <c r="H3" s="110">
        <v>22.401717584932626</v>
      </c>
      <c r="I3" s="180" t="s">
        <v>6722</v>
      </c>
      <c r="J3" s="182">
        <v>1.3885444444444446</v>
      </c>
      <c r="K3" s="113">
        <v>47.602096436058694</v>
      </c>
    </row>
    <row r="4" spans="1:13" ht="13.8" thickBot="1" x14ac:dyDescent="0.3">
      <c r="A4" s="183" t="s">
        <v>6723</v>
      </c>
      <c r="B4" s="184">
        <v>2</v>
      </c>
      <c r="C4" s="184" t="s">
        <v>6725</v>
      </c>
      <c r="D4" s="185" t="s">
        <v>6720</v>
      </c>
      <c r="E4" s="185" t="s">
        <v>6721</v>
      </c>
      <c r="F4" s="186">
        <v>4.7998878228464203</v>
      </c>
      <c r="G4" s="186">
        <v>69.932747639156972</v>
      </c>
      <c r="H4" s="186">
        <v>25.267364537996603</v>
      </c>
      <c r="I4" s="184" t="s">
        <v>6722</v>
      </c>
      <c r="J4" s="187">
        <v>1.4466000000000001</v>
      </c>
      <c r="K4" s="123">
        <v>45.411320754716975</v>
      </c>
    </row>
  </sheetData>
  <mergeCells count="8">
    <mergeCell ref="H1:H2"/>
    <mergeCell ref="I1:I2"/>
    <mergeCell ref="A1:A2"/>
    <mergeCell ref="B1:B2"/>
    <mergeCell ref="C1:C2"/>
    <mergeCell ref="D1:E1"/>
    <mergeCell ref="F1:F2"/>
    <mergeCell ref="G1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16</vt:i4>
      </vt:variant>
    </vt:vector>
  </HeadingPairs>
  <TitlesOfParts>
    <vt:vector size="37" baseType="lpstr">
      <vt:lpstr>Logger Hohes Holz</vt:lpstr>
      <vt:lpstr>Logger Grosses Bruch</vt:lpstr>
      <vt:lpstr>Logger Hordorf</vt:lpstr>
      <vt:lpstr>KS1 Ermsleben Logger</vt:lpstr>
      <vt:lpstr>KS2 Hecklingen Logger</vt:lpstr>
      <vt:lpstr>SoilMoisture Network HH</vt:lpstr>
      <vt:lpstr>SoilTemperature Network HH</vt:lpstr>
      <vt:lpstr>ICOS soilNetwork HH</vt:lpstr>
      <vt:lpstr>SoilMoisture Network GB</vt:lpstr>
      <vt:lpstr>SoilTemperature Network GB</vt:lpstr>
      <vt:lpstr>cont SR per chamber</vt:lpstr>
      <vt:lpstr>other Hohes Holz</vt:lpstr>
      <vt:lpstr>Tabelle1</vt:lpstr>
      <vt:lpstr>deactivated flags</vt:lpstr>
      <vt:lpstr>database overview</vt:lpstr>
      <vt:lpstr>infos</vt:lpstr>
      <vt:lpstr>HH soil</vt:lpstr>
      <vt:lpstr>GB soil</vt:lpstr>
      <vt:lpstr>EL soil</vt:lpstr>
      <vt:lpstr>HE soil</vt:lpstr>
      <vt:lpstr>HD soil</vt:lpstr>
      <vt:lpstr>'Logger Hordorf'!__xlnm._FilterDatabase</vt:lpstr>
      <vt:lpstr>__xlnm._FilterDatabase</vt:lpstr>
      <vt:lpstr>'ICOS soilNetwork HH'!__xlnm._FilterDatabase_4</vt:lpstr>
      <vt:lpstr>'SoilMoisture Network GB'!__xlnm._FilterDatabase_4</vt:lpstr>
      <vt:lpstr>'SoilTemperature Network HH'!__xlnm._FilterDatabase_4</vt:lpstr>
      <vt:lpstr>__xlnm._FilterDatabase_4</vt:lpstr>
      <vt:lpstr>'ICOS soilNetwork HH'!__xlnm._FilterDatabase_4_1</vt:lpstr>
      <vt:lpstr>'SoilMoisture Network GB'!__xlnm._FilterDatabase_4_1</vt:lpstr>
      <vt:lpstr>'SoilTemperature Network HH'!__xlnm._FilterDatabase_4_1</vt:lpstr>
      <vt:lpstr>__xlnm._FilterDatabase_4_1</vt:lpstr>
      <vt:lpstr>'Logger Hordorf'!__xlnm._FilterDatabase_6</vt:lpstr>
      <vt:lpstr>__xlnm._FilterDatabase_6</vt:lpstr>
      <vt:lpstr>'Logger Hordorf'!__xlnm.Print_Titles</vt:lpstr>
      <vt:lpstr>__xlnm.Print_Titles</vt:lpstr>
      <vt:lpstr>'Logger Hohes Holz'!Drucktitel</vt:lpstr>
      <vt:lpstr>'Logger Hordorf'!Drucktitel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 Rebmann rebmann</dc:creator>
  <cp:lastModifiedBy>Corinna Rebmann</cp:lastModifiedBy>
  <dcterms:created xsi:type="dcterms:W3CDTF">2014-11-12T13:28:59Z</dcterms:created>
  <dcterms:modified xsi:type="dcterms:W3CDTF">2019-07-09T07:58:55Z</dcterms:modified>
</cp:coreProperties>
</file>