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ldcom365-my.sharepoint.com/personal/guilherme_garbin_ldc_com/Documents/Desktop/"/>
    </mc:Choice>
  </mc:AlternateContent>
  <xr:revisionPtr revIDLastSave="494" documentId="11_F25DC773A252ABDACC104880995F5D3E5ADE58FB" xr6:coauthVersionLast="47" xr6:coauthVersionMax="47" xr10:uidLastSave="{9A95EBDB-DD08-4AD7-BF2C-2C613642A5C6}"/>
  <bookViews>
    <workbookView xWindow="-110" yWindow="-110" windowWidth="19420" windowHeight="10300" tabRatio="328" xr2:uid="{00000000-000D-0000-FFFF-FFFF00000000}"/>
  </bookViews>
  <sheets>
    <sheet name="InvestimentoCom" sheetId="2" r:id="rId1"/>
    <sheet name="Planilha Auxiliar" sheetId="3" r:id="rId2"/>
  </sheets>
  <definedNames>
    <definedName name="Aporte">InvestimentoCom!$D$8</definedName>
    <definedName name="patrimonio">InvestimentoCom!$D$11</definedName>
    <definedName name="Rendimento_Carteira">InvestimentoCom!$D$4</definedName>
    <definedName name="Salario">InvestimentoCom!$D$3</definedName>
    <definedName name="sugestao_investimento">InvestimentoCom!$D$5</definedName>
    <definedName name="taxa_mensal">InvestimentoCom!$D$10</definedName>
    <definedName name="Tempo_Investimento_Anos">InvestimentoCom!$D$9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B4" i="3"/>
  <c r="B5" i="3"/>
  <c r="B6" i="3"/>
  <c r="B7" i="3"/>
  <c r="B8" i="3"/>
  <c r="B9" i="3"/>
  <c r="C28" i="2" s="1"/>
  <c r="B10" i="3"/>
  <c r="B11" i="3"/>
  <c r="B12" i="3"/>
  <c r="B13" i="3"/>
  <c r="B14" i="3"/>
  <c r="B15" i="3"/>
  <c r="B16" i="3"/>
  <c r="B17" i="3"/>
  <c r="B18" i="3"/>
  <c r="B19" i="3"/>
  <c r="B20" i="3"/>
  <c r="B3" i="3"/>
  <c r="C24" i="2"/>
  <c r="D10" i="2"/>
  <c r="D11" i="2" s="1"/>
  <c r="D12" i="2" s="1"/>
  <c r="D5" i="2"/>
  <c r="D28" i="2" l="1"/>
  <c r="C30" i="2"/>
  <c r="D30" i="2" s="1"/>
  <c r="C32" i="2"/>
  <c r="D32" i="2" s="1"/>
  <c r="C31" i="2"/>
  <c r="D31" i="2" s="1"/>
  <c r="C29" i="2"/>
  <c r="D29" i="2" s="1"/>
  <c r="D27" i="2"/>
  <c r="C21" i="2"/>
  <c r="E21" i="2" s="1"/>
  <c r="C16" i="2"/>
  <c r="C19" i="2"/>
  <c r="E19" i="2" s="1"/>
  <c r="C20" i="2"/>
  <c r="E20" i="2" s="1"/>
  <c r="C18" i="2"/>
  <c r="E18" i="2" s="1"/>
  <c r="C17" i="2"/>
  <c r="E17" i="2" s="1"/>
  <c r="E16" i="2"/>
  <c r="D33" i="2" l="1"/>
  <c r="C33" i="2"/>
</calcChain>
</file>

<file path=xl/sharedStrings.xml><?xml version="1.0" encoding="utf-8"?>
<sst xmlns="http://schemas.openxmlformats.org/spreadsheetml/2006/main" count="73" uniqueCount="36">
  <si>
    <t>Taxa de Rendimento Mensal?</t>
  </si>
  <si>
    <t>Quanto de patrimonio acumulado terei?</t>
  </si>
  <si>
    <t>Quantos são os dividendos mensais?</t>
  </si>
  <si>
    <t>Investimento Mensal</t>
  </si>
  <si>
    <t>Quanto Investir por Mês?</t>
  </si>
  <si>
    <t>Por Quantos Anos?</t>
  </si>
  <si>
    <t>Cenários Futuros</t>
  </si>
  <si>
    <t>Intervalo de Tempo</t>
  </si>
  <si>
    <t>Patrimônio</t>
  </si>
  <si>
    <t>Configurações</t>
  </si>
  <si>
    <t>Rendimento Carteira</t>
  </si>
  <si>
    <t>Salário</t>
  </si>
  <si>
    <t>Sugestão de Investimento</t>
  </si>
  <si>
    <t>Quanto você terá em 2 anos?</t>
  </si>
  <si>
    <t>Quanto você terá em 5 anos?</t>
  </si>
  <si>
    <t>Quanto você terá em 10 anos?</t>
  </si>
  <si>
    <t>Quanto você terá em 20 anos?</t>
  </si>
  <si>
    <t>Quanto você terá em 30 anos?</t>
  </si>
  <si>
    <t>Quanto você terá em 40 anos?</t>
  </si>
  <si>
    <t>Dividendos</t>
  </si>
  <si>
    <t>Perfil</t>
  </si>
  <si>
    <t>Agressivo</t>
  </si>
  <si>
    <t>Valor a ser investido no mês?</t>
  </si>
  <si>
    <t>Valores</t>
  </si>
  <si>
    <t>Tipo de FII</t>
  </si>
  <si>
    <t>Papel</t>
  </si>
  <si>
    <t>Tijolo</t>
  </si>
  <si>
    <t>Híbridos</t>
  </si>
  <si>
    <t>FOF's</t>
  </si>
  <si>
    <t>Desenvolvimento</t>
  </si>
  <si>
    <t>Hotelarias</t>
  </si>
  <si>
    <t>Total</t>
  </si>
  <si>
    <t>% Sugerida</t>
  </si>
  <si>
    <t>Conservador</t>
  </si>
  <si>
    <t>Moderado</t>
  </si>
  <si>
    <t>Key-Composta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</si>
</sst>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8" formatCode="&quot;R$&quot;\ #,##0.00"/>
    <numFmt numFmtId="169" formatCode="&quot;R$&quot;\ #,##0.000;[Red]\-&quot;R$&quot;\ 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indexed="64"/>
      </right>
      <top style="thin">
        <color theme="0"/>
      </top>
      <bottom/>
      <diagonal/>
    </border>
    <border>
      <left style="thick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indexed="64"/>
      </right>
      <top/>
      <bottom style="medium">
        <color theme="0" tint="-0.14996795556505021"/>
      </bottom>
      <diagonal/>
    </border>
    <border>
      <left style="thick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thick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indexed="64"/>
      </left>
      <right style="medium">
        <color theme="0" tint="-0.14996795556505021"/>
      </right>
      <top style="medium">
        <color theme="0" tint="-0.14996795556505021"/>
      </top>
      <bottom style="thick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thick">
        <color indexed="64"/>
      </bottom>
      <diagonal/>
    </border>
    <border>
      <left style="medium">
        <color theme="0" tint="-0.14996795556505021"/>
      </left>
      <right style="thick">
        <color indexed="64"/>
      </right>
      <top style="medium">
        <color theme="0" tint="-0.14996795556505021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theme="0" tint="-0.14996795556505021"/>
      </left>
      <right style="thick">
        <color theme="1"/>
      </right>
      <top style="medium">
        <color theme="0" tint="-0.14996795556505021"/>
      </top>
      <bottom style="thick">
        <color indexed="64"/>
      </bottom>
      <diagonal/>
    </border>
    <border>
      <left style="medium">
        <color theme="0" tint="-0.14996795556505021"/>
      </left>
      <right/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 style="medium">
        <color theme="0" tint="-0.14996795556505021"/>
      </right>
      <top/>
      <bottom style="medium">
        <color theme="0" tint="-0.14993743705557422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 style="medium">
        <color theme="0" tint="-0.14993743705557422"/>
      </bottom>
      <diagonal/>
    </border>
    <border>
      <left/>
      <right style="medium">
        <color theme="0" tint="-0.14996795556505021"/>
      </right>
      <top style="medium">
        <color theme="0" tint="-0.14993743705557422"/>
      </top>
      <bottom style="medium">
        <color theme="0" tint="-0.14993743705557422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 style="thick">
        <color theme="1"/>
      </bottom>
      <diagonal/>
    </border>
    <border>
      <left/>
      <right style="medium">
        <color theme="0" tint="-0.14996795556505021"/>
      </right>
      <top style="medium">
        <color theme="0" tint="-0.14993743705557422"/>
      </top>
      <bottom style="thick">
        <color theme="1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2" xfId="3" applyFont="1" applyFill="1" applyBorder="1" applyAlignment="1">
      <alignment horizontal="center"/>
    </xf>
    <xf numFmtId="0" fontId="4" fillId="3" borderId="0" xfId="3" applyFont="1" applyFill="1" applyBorder="1" applyAlignment="1">
      <alignment horizontal="center"/>
    </xf>
    <xf numFmtId="0" fontId="5" fillId="3" borderId="8" xfId="3" applyFont="1" applyFill="1" applyBorder="1" applyAlignment="1">
      <alignment horizontal="center"/>
    </xf>
    <xf numFmtId="0" fontId="5" fillId="3" borderId="9" xfId="3" applyFon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8" fontId="0" fillId="4" borderId="20" xfId="0" applyNumberFormat="1" applyFill="1" applyBorder="1" applyAlignment="1">
      <alignment horizontal="center"/>
    </xf>
    <xf numFmtId="168" fontId="0" fillId="0" borderId="6" xfId="0" applyNumberFormat="1" applyFont="1" applyBorder="1" applyAlignment="1">
      <alignment horizontal="center"/>
    </xf>
    <xf numFmtId="168" fontId="0" fillId="0" borderId="11" xfId="0" applyNumberFormat="1" applyFont="1" applyBorder="1" applyAlignment="1">
      <alignment horizontal="center"/>
    </xf>
    <xf numFmtId="165" fontId="0" fillId="0" borderId="7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0" fontId="5" fillId="3" borderId="4" xfId="3" applyFont="1" applyFill="1" applyBorder="1" applyAlignment="1">
      <alignment horizontal="center"/>
    </xf>
    <xf numFmtId="0" fontId="5" fillId="3" borderId="3" xfId="3" applyFont="1" applyFill="1" applyBorder="1" applyAlignment="1">
      <alignment horizontal="center"/>
    </xf>
    <xf numFmtId="8" fontId="0" fillId="4" borderId="21" xfId="0" applyNumberFormat="1" applyFill="1" applyBorder="1" applyAlignment="1">
      <alignment horizontal="center"/>
    </xf>
    <xf numFmtId="8" fontId="0" fillId="4" borderId="22" xfId="0" applyNumberFormat="1" applyFill="1" applyBorder="1" applyAlignment="1">
      <alignment horizontal="center"/>
    </xf>
    <xf numFmtId="8" fontId="0" fillId="4" borderId="23" xfId="0" applyNumberFormat="1" applyFill="1" applyBorder="1" applyAlignment="1">
      <alignment horizontal="center"/>
    </xf>
    <xf numFmtId="8" fontId="0" fillId="4" borderId="24" xfId="0" applyNumberFormat="1" applyFill="1" applyBorder="1" applyAlignment="1">
      <alignment horizontal="center"/>
    </xf>
    <xf numFmtId="8" fontId="0" fillId="4" borderId="25" xfId="0" applyNumberFormat="1" applyFill="1" applyBorder="1" applyAlignment="1">
      <alignment horizontal="center"/>
    </xf>
    <xf numFmtId="8" fontId="0" fillId="4" borderId="26" xfId="0" applyNumberFormat="1" applyFill="1" applyBorder="1" applyAlignment="1">
      <alignment horizontal="center"/>
    </xf>
    <xf numFmtId="8" fontId="0" fillId="4" borderId="27" xfId="0" applyNumberFormat="1" applyFill="1" applyBorder="1" applyAlignment="1">
      <alignment horizontal="center"/>
    </xf>
    <xf numFmtId="0" fontId="4" fillId="3" borderId="28" xfId="3" applyFont="1" applyFill="1" applyBorder="1" applyAlignment="1">
      <alignment horizontal="center"/>
    </xf>
    <xf numFmtId="0" fontId="4" fillId="3" borderId="29" xfId="3" applyFont="1" applyFill="1" applyBorder="1" applyAlignment="1">
      <alignment horizontal="center"/>
    </xf>
    <xf numFmtId="168" fontId="1" fillId="0" borderId="6" xfId="1" applyNumberFormat="1" applyFont="1" applyBorder="1" applyAlignment="1">
      <alignment horizontal="center"/>
    </xf>
    <xf numFmtId="168" fontId="1" fillId="0" borderId="11" xfId="1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8" fontId="0" fillId="4" borderId="7" xfId="0" applyNumberFormat="1" applyFont="1" applyFill="1" applyBorder="1" applyAlignment="1">
      <alignment horizontal="center"/>
    </xf>
    <xf numFmtId="8" fontId="0" fillId="4" borderId="13" xfId="0" applyNumberFormat="1" applyFont="1" applyFill="1" applyBorder="1" applyAlignment="1">
      <alignment horizontal="center"/>
    </xf>
    <xf numFmtId="169" fontId="0" fillId="4" borderId="15" xfId="0" applyNumberFormat="1" applyFont="1" applyFill="1" applyBorder="1" applyAlignment="1">
      <alignment horizontal="center"/>
    </xf>
    <xf numFmtId="169" fontId="0" fillId="4" borderId="16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left" indent="3"/>
    </xf>
    <xf numFmtId="0" fontId="6" fillId="4" borderId="12" xfId="0" applyFont="1" applyFill="1" applyBorder="1" applyAlignment="1">
      <alignment horizontal="left" indent="3"/>
    </xf>
    <xf numFmtId="0" fontId="6" fillId="4" borderId="14" xfId="0" applyFont="1" applyFill="1" applyBorder="1" applyAlignment="1">
      <alignment horizontal="left" indent="3"/>
    </xf>
    <xf numFmtId="0" fontId="6" fillId="4" borderId="12" xfId="0" applyFont="1" applyFill="1" applyBorder="1" applyAlignment="1">
      <alignment horizontal="left" indent="3"/>
    </xf>
    <xf numFmtId="0" fontId="6" fillId="4" borderId="7" xfId="0" applyFont="1" applyFill="1" applyBorder="1" applyAlignment="1">
      <alignment horizontal="left" indent="3"/>
    </xf>
    <xf numFmtId="0" fontId="6" fillId="4" borderId="14" xfId="0" applyFont="1" applyFill="1" applyBorder="1" applyAlignment="1">
      <alignment horizontal="left" indent="3"/>
    </xf>
    <xf numFmtId="0" fontId="6" fillId="4" borderId="15" xfId="0" applyFont="1" applyFill="1" applyBorder="1" applyAlignment="1">
      <alignment horizontal="left" indent="3"/>
    </xf>
    <xf numFmtId="165" fontId="1" fillId="4" borderId="7" xfId="2" applyNumberFormat="1" applyFont="1" applyFill="1" applyBorder="1" applyAlignment="1">
      <alignment horizontal="center"/>
    </xf>
    <xf numFmtId="165" fontId="1" fillId="4" borderId="13" xfId="2" applyNumberFormat="1" applyFont="1" applyFill="1" applyBorder="1" applyAlignment="1">
      <alignment horizontal="center"/>
    </xf>
    <xf numFmtId="0" fontId="0" fillId="4" borderId="14" xfId="0" applyFont="1" applyFill="1" applyBorder="1" applyAlignment="1">
      <alignment horizontal="left" indent="3"/>
    </xf>
    <xf numFmtId="0" fontId="0" fillId="4" borderId="15" xfId="0" applyFont="1" applyFill="1" applyBorder="1" applyAlignment="1">
      <alignment horizontal="left" indent="3"/>
    </xf>
    <xf numFmtId="168" fontId="0" fillId="4" borderId="15" xfId="0" applyNumberFormat="1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left" indent="3"/>
    </xf>
    <xf numFmtId="0" fontId="0" fillId="4" borderId="6" xfId="0" applyFont="1" applyFill="1" applyBorder="1" applyAlignment="1">
      <alignment horizontal="left" indent="3"/>
    </xf>
    <xf numFmtId="0" fontId="0" fillId="4" borderId="12" xfId="0" applyFont="1" applyFill="1" applyBorder="1" applyAlignment="1">
      <alignment horizontal="left" indent="3"/>
    </xf>
    <xf numFmtId="0" fontId="0" fillId="4" borderId="7" xfId="0" applyFont="1" applyFill="1" applyBorder="1" applyAlignment="1">
      <alignment horizontal="left" indent="3"/>
    </xf>
    <xf numFmtId="0" fontId="6" fillId="4" borderId="10" xfId="0" applyFont="1" applyFill="1" applyBorder="1" applyAlignment="1">
      <alignment horizontal="left" indent="3"/>
    </xf>
    <xf numFmtId="0" fontId="6" fillId="4" borderId="6" xfId="0" applyFont="1" applyFill="1" applyBorder="1" applyAlignment="1">
      <alignment horizontal="left" indent="3"/>
    </xf>
    <xf numFmtId="0" fontId="4" fillId="5" borderId="17" xfId="3" applyFont="1" applyFill="1" applyBorder="1" applyAlignment="1">
      <alignment horizontal="center"/>
    </xf>
    <xf numFmtId="0" fontId="4" fillId="5" borderId="18" xfId="3" applyFont="1" applyFill="1" applyBorder="1" applyAlignment="1">
      <alignment horizontal="center"/>
    </xf>
    <xf numFmtId="0" fontId="4" fillId="5" borderId="19" xfId="3" applyFont="1" applyFill="1" applyBorder="1" applyAlignment="1">
      <alignment horizontal="center"/>
    </xf>
    <xf numFmtId="0" fontId="6" fillId="4" borderId="0" xfId="0" applyFont="1" applyFill="1" applyBorder="1" applyAlignment="1">
      <alignment horizontal="left" indent="3"/>
    </xf>
    <xf numFmtId="8" fontId="0" fillId="4" borderId="0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6" borderId="0" xfId="4" applyFill="1" applyBorder="1" applyAlignment="1">
      <alignment horizontal="center"/>
    </xf>
    <xf numFmtId="9" fontId="3" fillId="6" borderId="0" xfId="0" applyNumberFormat="1" applyFont="1" applyFill="1" applyAlignment="1">
      <alignment horizontal="center"/>
    </xf>
    <xf numFmtId="8" fontId="3" fillId="6" borderId="0" xfId="0" applyNumberFormat="1" applyFont="1" applyFill="1" applyAlignment="1">
      <alignment horizontal="center"/>
    </xf>
    <xf numFmtId="9" fontId="3" fillId="6" borderId="0" xfId="0" applyNumberFormat="1" applyFont="1" applyFill="1" applyAlignment="1">
      <alignment horizontal="center"/>
    </xf>
    <xf numFmtId="0" fontId="3" fillId="6" borderId="0" xfId="4" applyFill="1" applyBorder="1" applyAlignment="1">
      <alignment horizontal="left" indent="3"/>
    </xf>
    <xf numFmtId="0" fontId="3" fillId="6" borderId="0" xfId="4" applyFill="1" applyAlignment="1">
      <alignment horizontal="center"/>
    </xf>
    <xf numFmtId="0" fontId="3" fillId="6" borderId="0" xfId="4" applyFill="1" applyBorder="1" applyAlignment="1">
      <alignment horizontal="center"/>
    </xf>
    <xf numFmtId="8" fontId="0" fillId="4" borderId="0" xfId="0" applyNumberFormat="1" applyFill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</cellXfs>
  <cellStyles count="5">
    <cellStyle name="Accent2" xfId="4" builtinId="33"/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2F38-66BF-4AB0-A22B-10E8E339A67A}">
  <dimension ref="A1:F34"/>
  <sheetViews>
    <sheetView showGridLines="0" showRowColHeaders="0" tabSelected="1" topLeftCell="A21" zoomScale="130" zoomScaleNormal="130" workbookViewId="0">
      <selection activeCell="B4" sqref="B4:C4"/>
    </sheetView>
  </sheetViews>
  <sheetFormatPr defaultColWidth="0" defaultRowHeight="14.5" zeroHeight="1" x14ac:dyDescent="0.35"/>
  <cols>
    <col min="1" max="1" width="2.7265625" style="2" customWidth="1"/>
    <col min="2" max="2" width="38.08984375" bestFit="1" customWidth="1"/>
    <col min="3" max="3" width="10.453125" customWidth="1"/>
    <col min="4" max="4" width="7.08984375" customWidth="1"/>
    <col min="5" max="5" width="12.81640625" bestFit="1" customWidth="1"/>
    <col min="6" max="6" width="3.81640625" customWidth="1"/>
    <col min="7" max="9" width="8.7265625" hidden="1" customWidth="1"/>
    <col min="10" max="16384" width="8.7265625" hidden="1"/>
  </cols>
  <sheetData>
    <row r="1" spans="1:5" ht="15" thickBot="1" x14ac:dyDescent="0.4"/>
    <row r="2" spans="1:5" ht="26.5" thickTop="1" x14ac:dyDescent="0.6">
      <c r="B2" s="51" t="s">
        <v>9</v>
      </c>
      <c r="C2" s="52"/>
      <c r="D2" s="52"/>
      <c r="E2" s="53"/>
    </row>
    <row r="3" spans="1:5" ht="15" thickBot="1" x14ac:dyDescent="0.4">
      <c r="B3" s="45" t="s">
        <v>11</v>
      </c>
      <c r="C3" s="46"/>
      <c r="D3" s="9">
        <v>6000</v>
      </c>
      <c r="E3" s="10"/>
    </row>
    <row r="4" spans="1:5" ht="15" thickBot="1" x14ac:dyDescent="0.4">
      <c r="B4" s="47" t="s">
        <v>10</v>
      </c>
      <c r="C4" s="48"/>
      <c r="D4" s="11">
        <v>1.089E-2</v>
      </c>
      <c r="E4" s="12"/>
    </row>
    <row r="5" spans="1:5" ht="15" thickBot="1" x14ac:dyDescent="0.4">
      <c r="B5" s="41" t="s">
        <v>12</v>
      </c>
      <c r="C5" s="42"/>
      <c r="D5" s="43">
        <f>D3*30%</f>
        <v>1800</v>
      </c>
      <c r="E5" s="44"/>
    </row>
    <row r="6" spans="1:5" ht="15" thickTop="1" x14ac:dyDescent="0.35"/>
    <row r="7" spans="1:5" ht="26" x14ac:dyDescent="0.6">
      <c r="B7" s="3" t="s">
        <v>3</v>
      </c>
      <c r="C7" s="4"/>
      <c r="D7" s="4"/>
      <c r="E7" s="4"/>
    </row>
    <row r="8" spans="1:5" ht="16" thickBot="1" x14ac:dyDescent="0.4">
      <c r="B8" s="49" t="s">
        <v>4</v>
      </c>
      <c r="C8" s="50"/>
      <c r="D8" s="24">
        <v>1800</v>
      </c>
      <c r="E8" s="25"/>
    </row>
    <row r="9" spans="1:5" ht="16" thickBot="1" x14ac:dyDescent="0.4">
      <c r="B9" s="35" t="s">
        <v>5</v>
      </c>
      <c r="C9" s="36"/>
      <c r="D9" s="26">
        <v>12</v>
      </c>
      <c r="E9" s="27"/>
    </row>
    <row r="10" spans="1:5" ht="16" thickBot="1" x14ac:dyDescent="0.4">
      <c r="B10" s="35" t="s">
        <v>0</v>
      </c>
      <c r="C10" s="36"/>
      <c r="D10" s="39">
        <f>Rendimento_Carteira</f>
        <v>1.089E-2</v>
      </c>
      <c r="E10" s="40"/>
    </row>
    <row r="11" spans="1:5" ht="16" thickBot="1" x14ac:dyDescent="0.4">
      <c r="B11" s="35" t="s">
        <v>1</v>
      </c>
      <c r="C11" s="36"/>
      <c r="D11" s="28">
        <f>FV(taxa_mensal,Tempo_Investimento_Anos*12,-Aporte)</f>
        <v>621043.34861834638</v>
      </c>
      <c r="E11" s="29"/>
    </row>
    <row r="12" spans="1:5" ht="16" thickBot="1" x14ac:dyDescent="0.4">
      <c r="B12" s="37" t="s">
        <v>2</v>
      </c>
      <c r="C12" s="38"/>
      <c r="D12" s="30">
        <f>patrimonio*Rendimento_Carteira</f>
        <v>6763.1620664537922</v>
      </c>
      <c r="E12" s="31"/>
    </row>
    <row r="13" spans="1:5" ht="15" thickTop="1" x14ac:dyDescent="0.35"/>
    <row r="14" spans="1:5" ht="26" x14ac:dyDescent="0.6">
      <c r="B14" s="22" t="s">
        <v>6</v>
      </c>
      <c r="C14" s="23"/>
      <c r="D14" s="23"/>
      <c r="E14" s="23"/>
    </row>
    <row r="15" spans="1:5" x14ac:dyDescent="0.35">
      <c r="B15" s="5" t="s">
        <v>7</v>
      </c>
      <c r="C15" s="13" t="s">
        <v>8</v>
      </c>
      <c r="D15" s="14"/>
      <c r="E15" s="6" t="s">
        <v>19</v>
      </c>
    </row>
    <row r="16" spans="1:5" ht="16" thickBot="1" x14ac:dyDescent="0.4">
      <c r="A16" s="2">
        <v>2</v>
      </c>
      <c r="B16" s="32" t="s">
        <v>13</v>
      </c>
      <c r="C16" s="16">
        <f>FV($D$10,$A16*12,-Aporte)</f>
        <v>49068.022561709426</v>
      </c>
      <c r="D16" s="17"/>
      <c r="E16" s="7">
        <f>C16*Rendimento_Carteira</f>
        <v>534.35076569701562</v>
      </c>
    </row>
    <row r="17" spans="1:5" ht="16" thickBot="1" x14ac:dyDescent="0.4">
      <c r="A17" s="2">
        <v>5</v>
      </c>
      <c r="B17" s="33" t="s">
        <v>14</v>
      </c>
      <c r="C17" s="18">
        <f>FV($D$10,$A17*12,-Aporte)</f>
        <v>151287.22658613007</v>
      </c>
      <c r="D17" s="19"/>
      <c r="E17" s="7">
        <f>C17*Rendimento_Carteira</f>
        <v>1647.5178975229564</v>
      </c>
    </row>
    <row r="18" spans="1:5" ht="16" thickBot="1" x14ac:dyDescent="0.4">
      <c r="A18" s="2">
        <v>10</v>
      </c>
      <c r="B18" s="33" t="s">
        <v>15</v>
      </c>
      <c r="C18" s="18">
        <f>FV($D$10,$A18*12,-Aporte)</f>
        <v>441045.79398740473</v>
      </c>
      <c r="D18" s="19"/>
      <c r="E18" s="7">
        <f>C18*Rendimento_Carteira</f>
        <v>4802.9886965228379</v>
      </c>
    </row>
    <row r="19" spans="1:5" ht="16" thickBot="1" x14ac:dyDescent="0.4">
      <c r="A19" s="2">
        <v>20</v>
      </c>
      <c r="B19" s="33" t="s">
        <v>16</v>
      </c>
      <c r="C19" s="18">
        <f>FV($D$10,$A19*12,-Aporte)</f>
        <v>2058946.0119583905</v>
      </c>
      <c r="D19" s="19"/>
      <c r="E19" s="7">
        <f>C19*Rendimento_Carteira</f>
        <v>22421.922070226872</v>
      </c>
    </row>
    <row r="20" spans="1:5" ht="16" thickBot="1" x14ac:dyDescent="0.4">
      <c r="A20" s="2">
        <v>30</v>
      </c>
      <c r="B20" s="33" t="s">
        <v>17</v>
      </c>
      <c r="C20" s="18">
        <f>FV($D$10,$A20*12,-Aporte)</f>
        <v>7993933.1516051972</v>
      </c>
      <c r="D20" s="19"/>
      <c r="E20" s="7">
        <f>C20*Rendimento_Carteira</f>
        <v>87053.932020980603</v>
      </c>
    </row>
    <row r="21" spans="1:5" ht="16" thickBot="1" x14ac:dyDescent="0.4">
      <c r="A21" s="2">
        <v>40</v>
      </c>
      <c r="B21" s="34" t="s">
        <v>18</v>
      </c>
      <c r="C21" s="20">
        <f>FV($D$10,$A21*12,-Aporte)</f>
        <v>29765407.038880907</v>
      </c>
      <c r="D21" s="21"/>
      <c r="E21" s="8">
        <f>C21*Rendimento_Carteira</f>
        <v>324145.28265341307</v>
      </c>
    </row>
    <row r="22" spans="1:5" ht="15" thickTop="1" x14ac:dyDescent="0.35"/>
    <row r="23" spans="1:5" x14ac:dyDescent="0.35">
      <c r="B23" s="61" t="s">
        <v>20</v>
      </c>
      <c r="C23" s="62" t="s">
        <v>21</v>
      </c>
      <c r="D23" s="62"/>
      <c r="E23" s="62"/>
    </row>
    <row r="24" spans="1:5" ht="15.5" x14ac:dyDescent="0.35">
      <c r="B24" s="54" t="s">
        <v>22</v>
      </c>
      <c r="C24" s="15">
        <f>Aporte</f>
        <v>1800</v>
      </c>
      <c r="D24" s="55"/>
      <c r="E24" s="55"/>
    </row>
    <row r="25" spans="1:5" x14ac:dyDescent="0.35"/>
    <row r="26" spans="1:5" x14ac:dyDescent="0.35">
      <c r="B26" s="57" t="s">
        <v>24</v>
      </c>
      <c r="C26" s="57" t="s">
        <v>32</v>
      </c>
      <c r="D26" s="63" t="s">
        <v>23</v>
      </c>
      <c r="E26" s="63"/>
    </row>
    <row r="27" spans="1:5" x14ac:dyDescent="0.35">
      <c r="B27" s="68" t="s">
        <v>25</v>
      </c>
      <c r="C27" s="69">
        <f>VLOOKUP($C$23&amp;$B27,'Planilha Auxiliar'!$B$2:$E$20,4,0)</f>
        <v>0.3</v>
      </c>
      <c r="D27" s="64">
        <f>C27*$C$24</f>
        <v>540</v>
      </c>
      <c r="E27" s="64"/>
    </row>
    <row r="28" spans="1:5" x14ac:dyDescent="0.35">
      <c r="B28" s="68" t="s">
        <v>26</v>
      </c>
      <c r="C28" s="69">
        <f>VLOOKUP($C$23&amp;$B28,'Planilha Auxiliar'!$B$2:$E$20,4,0)</f>
        <v>0.2</v>
      </c>
      <c r="D28" s="64">
        <f>C28*$C$24</f>
        <v>360</v>
      </c>
      <c r="E28" s="64"/>
    </row>
    <row r="29" spans="1:5" x14ac:dyDescent="0.35">
      <c r="B29" s="68" t="s">
        <v>27</v>
      </c>
      <c r="C29" s="69">
        <f>VLOOKUP($C$23&amp;$B29,'Planilha Auxiliar'!$B$2:$E$20,4,0)</f>
        <v>0.15</v>
      </c>
      <c r="D29" s="64">
        <f>C29*$C$24</f>
        <v>270</v>
      </c>
      <c r="E29" s="64"/>
    </row>
    <row r="30" spans="1:5" x14ac:dyDescent="0.35">
      <c r="B30" s="68" t="s">
        <v>28</v>
      </c>
      <c r="C30" s="69">
        <f>VLOOKUP($C$23&amp;$B30,'Planilha Auxiliar'!$B$2:$E$20,4,0)</f>
        <v>0.1</v>
      </c>
      <c r="D30" s="64">
        <f>C30*$C$24</f>
        <v>180</v>
      </c>
      <c r="E30" s="64"/>
    </row>
    <row r="31" spans="1:5" x14ac:dyDescent="0.35">
      <c r="B31" s="68" t="s">
        <v>29</v>
      </c>
      <c r="C31" s="69">
        <f>VLOOKUP($C$23&amp;$B31,'Planilha Auxiliar'!$B$2:$E$20,4,0)</f>
        <v>0.15</v>
      </c>
      <c r="D31" s="64">
        <f>C31*$C$24</f>
        <v>270</v>
      </c>
      <c r="E31" s="64"/>
    </row>
    <row r="32" spans="1:5" x14ac:dyDescent="0.35">
      <c r="B32" s="68" t="s">
        <v>30</v>
      </c>
      <c r="C32" s="69">
        <f>VLOOKUP($C$23&amp;$B32,'Planilha Auxiliar'!$B$2:$E$20,4,0)</f>
        <v>0.1</v>
      </c>
      <c r="D32" s="64">
        <f>C32*$C$24</f>
        <v>180</v>
      </c>
      <c r="E32" s="64"/>
    </row>
    <row r="33" spans="2:5" x14ac:dyDescent="0.35">
      <c r="B33" s="57" t="s">
        <v>31</v>
      </c>
      <c r="C33" s="58">
        <f>SUM(C27:C32)</f>
        <v>1</v>
      </c>
      <c r="D33" s="59">
        <f>SUM(D27:E32)</f>
        <v>1800</v>
      </c>
      <c r="E33" s="60"/>
    </row>
    <row r="34" spans="2:5" x14ac:dyDescent="0.35"/>
  </sheetData>
  <mergeCells count="36">
    <mergeCell ref="D30:E30"/>
    <mergeCell ref="D31:E31"/>
    <mergeCell ref="D32:E32"/>
    <mergeCell ref="C23:E23"/>
    <mergeCell ref="C24:E24"/>
    <mergeCell ref="D26:E26"/>
    <mergeCell ref="D33:E33"/>
    <mergeCell ref="D27:E27"/>
    <mergeCell ref="D28:E28"/>
    <mergeCell ref="D29:E29"/>
    <mergeCell ref="C17:D17"/>
    <mergeCell ref="C18:D18"/>
    <mergeCell ref="C19:D19"/>
    <mergeCell ref="C20:D20"/>
    <mergeCell ref="C21:D21"/>
    <mergeCell ref="B14:E14"/>
    <mergeCell ref="D9:E9"/>
    <mergeCell ref="D10:E10"/>
    <mergeCell ref="D11:E11"/>
    <mergeCell ref="D12:E12"/>
    <mergeCell ref="C15:D15"/>
    <mergeCell ref="C16:D16"/>
    <mergeCell ref="D5:E5"/>
    <mergeCell ref="B8:C8"/>
    <mergeCell ref="B9:C9"/>
    <mergeCell ref="B11:C11"/>
    <mergeCell ref="B12:C12"/>
    <mergeCell ref="B7:E7"/>
    <mergeCell ref="D8:E8"/>
    <mergeCell ref="B10:C10"/>
    <mergeCell ref="B2:E2"/>
    <mergeCell ref="B3:C3"/>
    <mergeCell ref="B4:C4"/>
    <mergeCell ref="B5:C5"/>
    <mergeCell ref="D3:E3"/>
    <mergeCell ref="D4:E4"/>
  </mergeCells>
  <dataValidations count="1">
    <dataValidation type="list" allowBlank="1" showInputMessage="1" showErrorMessage="1" sqref="C23" xr:uid="{C3934495-464D-428E-8894-4A134FED5C26}">
      <formula1>"Conservador, Moderado, Agressivo"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C6B5-9E59-424A-B6BC-639E2FA61ABD}">
  <dimension ref="A1:E21"/>
  <sheetViews>
    <sheetView showGridLines="0" workbookViewId="0">
      <selection activeCell="E1" sqref="E1:E1048576"/>
    </sheetView>
  </sheetViews>
  <sheetFormatPr defaultColWidth="0" defaultRowHeight="14.5" zeroHeight="1" x14ac:dyDescent="0.35"/>
  <cols>
    <col min="1" max="1" width="1.453125" customWidth="1"/>
    <col min="2" max="2" width="26.26953125" bestFit="1" customWidth="1"/>
    <col min="3" max="3" width="11.453125" bestFit="1" customWidth="1"/>
    <col min="4" max="4" width="15.36328125" bestFit="1" customWidth="1"/>
    <col min="5" max="5" width="9.90625" bestFit="1" customWidth="1"/>
    <col min="6" max="6" width="1.36328125" customWidth="1"/>
    <col min="7" max="16384" width="8.7265625" hidden="1"/>
  </cols>
  <sheetData>
    <row r="1" spans="2:5" x14ac:dyDescent="0.35"/>
    <row r="2" spans="2:5" x14ac:dyDescent="0.35">
      <c r="B2" s="57" t="s">
        <v>35</v>
      </c>
      <c r="C2" s="57" t="s">
        <v>20</v>
      </c>
      <c r="D2" s="57" t="s">
        <v>24</v>
      </c>
      <c r="E2" s="57" t="s">
        <v>32</v>
      </c>
    </row>
    <row r="3" spans="2:5" x14ac:dyDescent="0.35">
      <c r="B3" t="str">
        <f>C3&amp;D3</f>
        <v>ConservadorPapel</v>
      </c>
      <c r="C3" t="s">
        <v>33</v>
      </c>
      <c r="D3" s="1" t="s">
        <v>25</v>
      </c>
      <c r="E3" s="56">
        <v>0.3</v>
      </c>
    </row>
    <row r="4" spans="2:5" x14ac:dyDescent="0.35">
      <c r="B4" t="str">
        <f t="shared" ref="B4:B20" si="0">C4&amp;D4</f>
        <v>ConservadorTijolo</v>
      </c>
      <c r="C4" t="s">
        <v>33</v>
      </c>
      <c r="D4" s="1" t="s">
        <v>26</v>
      </c>
      <c r="E4" s="56">
        <v>0.5</v>
      </c>
    </row>
    <row r="5" spans="2:5" x14ac:dyDescent="0.35">
      <c r="B5" t="str">
        <f t="shared" si="0"/>
        <v>ConservadorHíbridos</v>
      </c>
      <c r="C5" t="s">
        <v>33</v>
      </c>
      <c r="D5" s="1" t="s">
        <v>27</v>
      </c>
      <c r="E5" s="56">
        <v>0.1</v>
      </c>
    </row>
    <row r="6" spans="2:5" x14ac:dyDescent="0.35">
      <c r="B6" t="str">
        <f t="shared" si="0"/>
        <v>ConservadorFOF's</v>
      </c>
      <c r="C6" t="s">
        <v>33</v>
      </c>
      <c r="D6" s="1" t="s">
        <v>28</v>
      </c>
      <c r="E6" s="56">
        <v>0.1</v>
      </c>
    </row>
    <row r="7" spans="2:5" x14ac:dyDescent="0.35">
      <c r="B7" t="str">
        <f t="shared" si="0"/>
        <v>ConservadorDesenvolvimento</v>
      </c>
      <c r="C7" t="s">
        <v>33</v>
      </c>
      <c r="D7" s="1" t="s">
        <v>29</v>
      </c>
      <c r="E7" s="56">
        <v>0</v>
      </c>
    </row>
    <row r="8" spans="2:5" ht="15" thickBot="1" x14ac:dyDescent="0.4">
      <c r="B8" s="65" t="str">
        <f t="shared" si="0"/>
        <v>ConservadorHotelarias</v>
      </c>
      <c r="C8" s="65" t="s">
        <v>33</v>
      </c>
      <c r="D8" s="66" t="s">
        <v>30</v>
      </c>
      <c r="E8" s="67">
        <v>0</v>
      </c>
    </row>
    <row r="9" spans="2:5" x14ac:dyDescent="0.35">
      <c r="B9" t="str">
        <f t="shared" si="0"/>
        <v>ModeradoPapel</v>
      </c>
      <c r="C9" t="s">
        <v>34</v>
      </c>
      <c r="D9" s="1" t="s">
        <v>25</v>
      </c>
      <c r="E9" s="56">
        <v>0.4</v>
      </c>
    </row>
    <row r="10" spans="2:5" x14ac:dyDescent="0.35">
      <c r="B10" t="str">
        <f t="shared" si="0"/>
        <v>ModeradoTijolo</v>
      </c>
      <c r="C10" t="s">
        <v>34</v>
      </c>
      <c r="D10" s="1" t="s">
        <v>26</v>
      </c>
      <c r="E10" s="56">
        <v>0.3</v>
      </c>
    </row>
    <row r="11" spans="2:5" x14ac:dyDescent="0.35">
      <c r="B11" t="str">
        <f t="shared" si="0"/>
        <v>ModeradoHíbridos</v>
      </c>
      <c r="C11" t="s">
        <v>34</v>
      </c>
      <c r="D11" s="1" t="s">
        <v>27</v>
      </c>
      <c r="E11" s="56">
        <v>0.1</v>
      </c>
    </row>
    <row r="12" spans="2:5" x14ac:dyDescent="0.35">
      <c r="B12" t="str">
        <f t="shared" si="0"/>
        <v>ModeradoFOF's</v>
      </c>
      <c r="C12" t="s">
        <v>34</v>
      </c>
      <c r="D12" s="1" t="s">
        <v>28</v>
      </c>
      <c r="E12" s="56">
        <v>0.1</v>
      </c>
    </row>
    <row r="13" spans="2:5" x14ac:dyDescent="0.35">
      <c r="B13" t="str">
        <f t="shared" si="0"/>
        <v>ModeradoDesenvolvimento</v>
      </c>
      <c r="C13" t="s">
        <v>34</v>
      </c>
      <c r="D13" s="1" t="s">
        <v>29</v>
      </c>
      <c r="E13" s="56">
        <v>0.05</v>
      </c>
    </row>
    <row r="14" spans="2:5" ht="15" thickBot="1" x14ac:dyDescent="0.4">
      <c r="B14" s="65" t="str">
        <f t="shared" si="0"/>
        <v>ModeradoHotelarias</v>
      </c>
      <c r="C14" s="65" t="s">
        <v>34</v>
      </c>
      <c r="D14" s="66" t="s">
        <v>30</v>
      </c>
      <c r="E14" s="67">
        <v>0.05</v>
      </c>
    </row>
    <row r="15" spans="2:5" x14ac:dyDescent="0.35">
      <c r="B15" t="str">
        <f t="shared" si="0"/>
        <v>AgressivoPapel</v>
      </c>
      <c r="C15" t="s">
        <v>21</v>
      </c>
      <c r="D15" s="1" t="s">
        <v>25</v>
      </c>
      <c r="E15" s="56">
        <v>0.3</v>
      </c>
    </row>
    <row r="16" spans="2:5" x14ac:dyDescent="0.35">
      <c r="B16" t="str">
        <f t="shared" si="0"/>
        <v>AgressivoTijolo</v>
      </c>
      <c r="C16" t="s">
        <v>21</v>
      </c>
      <c r="D16" s="1" t="s">
        <v>26</v>
      </c>
      <c r="E16" s="56">
        <v>0.2</v>
      </c>
    </row>
    <row r="17" spans="2:5" x14ac:dyDescent="0.35">
      <c r="B17" t="str">
        <f t="shared" si="0"/>
        <v>AgressivoHíbridos</v>
      </c>
      <c r="C17" t="s">
        <v>21</v>
      </c>
      <c r="D17" s="1" t="s">
        <v>27</v>
      </c>
      <c r="E17" s="56">
        <v>0.15</v>
      </c>
    </row>
    <row r="18" spans="2:5" x14ac:dyDescent="0.35">
      <c r="B18" t="str">
        <f t="shared" si="0"/>
        <v>AgressivoFOF's</v>
      </c>
      <c r="C18" t="s">
        <v>21</v>
      </c>
      <c r="D18" s="1" t="s">
        <v>28</v>
      </c>
      <c r="E18" s="56">
        <v>0.1</v>
      </c>
    </row>
    <row r="19" spans="2:5" x14ac:dyDescent="0.35">
      <c r="B19" t="str">
        <f t="shared" si="0"/>
        <v>AgressivoDesenvolvimento</v>
      </c>
      <c r="C19" t="s">
        <v>21</v>
      </c>
      <c r="D19" s="1" t="s">
        <v>29</v>
      </c>
      <c r="E19" s="56">
        <v>0.15</v>
      </c>
    </row>
    <row r="20" spans="2:5" ht="15" thickBot="1" x14ac:dyDescent="0.4">
      <c r="B20" s="65" t="str">
        <f t="shared" si="0"/>
        <v>AgressivoHotelarias</v>
      </c>
      <c r="C20" s="65" t="s">
        <v>21</v>
      </c>
      <c r="D20" s="66" t="s">
        <v>30</v>
      </c>
      <c r="E20" s="67">
        <v>0.1</v>
      </c>
    </row>
    <row r="21" spans="2:5" x14ac:dyDescent="0.35"/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InvestimentoCom</vt:lpstr>
      <vt:lpstr>Planilha Auxiliar</vt:lpstr>
      <vt:lpstr>Aporte</vt:lpstr>
      <vt:lpstr>patrimonio</vt:lpstr>
      <vt:lpstr>Rendimento_Carteira</vt:lpstr>
      <vt:lpstr>Salario</vt:lpstr>
      <vt:lpstr>sugestao_investimento</vt:lpstr>
      <vt:lpstr>taxa_mensal</vt:lpstr>
      <vt:lpstr>Tempo_Investimento_Anos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Vijande Garbin</dc:creator>
  <cp:lastModifiedBy>Guilherme Vijande Garbin</cp:lastModifiedBy>
  <dcterms:created xsi:type="dcterms:W3CDTF">2015-06-05T18:17:20Z</dcterms:created>
  <dcterms:modified xsi:type="dcterms:W3CDTF">2025-05-20T23:22:45Z</dcterms:modified>
</cp:coreProperties>
</file>