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1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gupt\Desktop\FIN7082 Special Topics in Finance\Final Project\"/>
    </mc:Choice>
  </mc:AlternateContent>
  <xr:revisionPtr revIDLastSave="0" documentId="13_ncr:1_{841C4E7E-9D19-4255-A75A-49293C4B17A4}" xr6:coauthVersionLast="47" xr6:coauthVersionMax="47" xr10:uidLastSave="{00000000-0000-0000-0000-000000000000}"/>
  <bookViews>
    <workbookView xWindow="-108" yWindow="-108" windowWidth="23256" windowHeight="12576" tabRatio="900" activeTab="3" xr2:uid="{8BAB6D39-FDC7-4292-A2DE-BACFF65EB178}"/>
  </bookViews>
  <sheets>
    <sheet name="Assumptions" sheetId="14" r:id="rId1"/>
    <sheet name="Introduction" sheetId="27" r:id="rId2"/>
    <sheet name="Store Locations" sheetId="28" r:id="rId3"/>
    <sheet name="DCF Valuation" sheetId="12" r:id="rId4"/>
    <sheet name="WACC" sheetId="15" r:id="rId5"/>
    <sheet name="IS" sheetId="2" r:id="rId6"/>
    <sheet name="BS" sheetId="5" r:id="rId7"/>
    <sheet name="Operational BS" sheetId="10" r:id="rId8"/>
    <sheet name="Dep &amp; Lease Schedule" sheetId="13" r:id="rId9"/>
    <sheet name="IS Dash" sheetId="23" r:id="rId10"/>
    <sheet name="BS Dash" sheetId="24" r:id="rId11"/>
    <sheet name="IS Analysis" sheetId="22" r:id="rId12"/>
    <sheet name="BS Analysis" sheetId="25" r:id="rId13"/>
    <sheet name="Ratio Analysis" sheetId="29" r:id="rId14"/>
    <sheet name="Regression" sheetId="20" r:id="rId15"/>
    <sheet name="Workings&gt;&gt;" sheetId="9" r:id="rId16"/>
    <sheet name="Beta" sheetId="16" r:id="rId17"/>
    <sheet name="S&amp;P 500" sheetId="21" r:id="rId18"/>
    <sheet name="BS 2020" sheetId="3" r:id="rId19"/>
    <sheet name="BS 2018" sheetId="8" r:id="rId20"/>
    <sheet name="IS 2020" sheetId="1" r:id="rId21"/>
    <sheet name="IS 2018" sheetId="7" r:id="rId22"/>
    <sheet name="CFS 2020" sheetId="4" r:id="rId23"/>
    <sheet name="CFS 2018" sheetId="6" r:id="rId24"/>
    <sheet name="Template" sheetId="11" r:id="rId25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12" l="1"/>
  <c r="B45" i="12"/>
  <c r="B44" i="12"/>
  <c r="B43" i="12"/>
  <c r="B42" i="12"/>
  <c r="B41" i="12"/>
  <c r="C28" i="12"/>
  <c r="B18" i="15"/>
  <c r="T31" i="25"/>
  <c r="S31" i="25"/>
  <c r="R31" i="25"/>
  <c r="Q31" i="25"/>
  <c r="M31" i="25"/>
  <c r="L31" i="25"/>
  <c r="K31" i="25"/>
  <c r="J31" i="25"/>
  <c r="I31" i="25"/>
  <c r="T30" i="25"/>
  <c r="S30" i="25"/>
  <c r="R30" i="25"/>
  <c r="Q30" i="25"/>
  <c r="M30" i="25"/>
  <c r="L30" i="25"/>
  <c r="K30" i="25"/>
  <c r="J30" i="25"/>
  <c r="I30" i="25"/>
  <c r="T29" i="25"/>
  <c r="S29" i="25"/>
  <c r="R29" i="25"/>
  <c r="Q29" i="25"/>
  <c r="M29" i="25"/>
  <c r="L29" i="25"/>
  <c r="K29" i="25"/>
  <c r="J29" i="25"/>
  <c r="I29" i="25"/>
  <c r="T28" i="25"/>
  <c r="S28" i="25"/>
  <c r="R28" i="25"/>
  <c r="Q28" i="25"/>
  <c r="M28" i="25"/>
  <c r="L28" i="25"/>
  <c r="K28" i="25"/>
  <c r="J28" i="25"/>
  <c r="I28" i="25"/>
  <c r="T27" i="25"/>
  <c r="S27" i="25"/>
  <c r="R27" i="25"/>
  <c r="Q27" i="25"/>
  <c r="M27" i="25"/>
  <c r="L27" i="25"/>
  <c r="K27" i="25"/>
  <c r="J27" i="25"/>
  <c r="I27" i="25"/>
  <c r="T26" i="25"/>
  <c r="S26" i="25"/>
  <c r="R26" i="25"/>
  <c r="Q26" i="25"/>
  <c r="M26" i="25"/>
  <c r="L26" i="25"/>
  <c r="K26" i="25"/>
  <c r="J26" i="25"/>
  <c r="I26" i="25"/>
  <c r="T25" i="25"/>
  <c r="S25" i="25"/>
  <c r="R25" i="25"/>
  <c r="Q25" i="25"/>
  <c r="M25" i="25"/>
  <c r="L25" i="25"/>
  <c r="K25" i="25"/>
  <c r="J25" i="25"/>
  <c r="I25" i="25"/>
  <c r="M24" i="25"/>
  <c r="L24" i="25"/>
  <c r="K24" i="25"/>
  <c r="J24" i="25"/>
  <c r="I24" i="25"/>
  <c r="M23" i="25"/>
  <c r="L23" i="25"/>
  <c r="K23" i="25"/>
  <c r="J23" i="25"/>
  <c r="I23" i="25"/>
  <c r="T21" i="25"/>
  <c r="S21" i="25"/>
  <c r="R21" i="25"/>
  <c r="Q21" i="25"/>
  <c r="M21" i="25"/>
  <c r="L21" i="25"/>
  <c r="K21" i="25"/>
  <c r="J21" i="25"/>
  <c r="I21" i="25"/>
  <c r="T20" i="25"/>
  <c r="S20" i="25"/>
  <c r="R20" i="25"/>
  <c r="Q20" i="25"/>
  <c r="M20" i="25"/>
  <c r="L20" i="25"/>
  <c r="K20" i="25"/>
  <c r="J20" i="25"/>
  <c r="I20" i="25"/>
  <c r="T19" i="25"/>
  <c r="S19" i="25"/>
  <c r="M19" i="25"/>
  <c r="L19" i="25"/>
  <c r="K19" i="25"/>
  <c r="J19" i="25"/>
  <c r="I19" i="25"/>
  <c r="T18" i="25"/>
  <c r="S18" i="25"/>
  <c r="R18" i="25"/>
  <c r="Q18" i="25"/>
  <c r="M18" i="25"/>
  <c r="L18" i="25"/>
  <c r="K18" i="25"/>
  <c r="J18" i="25"/>
  <c r="I18" i="25"/>
  <c r="T17" i="25"/>
  <c r="S17" i="25"/>
  <c r="R17" i="25"/>
  <c r="Q17" i="25"/>
  <c r="M17" i="25"/>
  <c r="L17" i="25"/>
  <c r="K17" i="25"/>
  <c r="J17" i="25"/>
  <c r="I17" i="25"/>
  <c r="T16" i="25"/>
  <c r="S16" i="25"/>
  <c r="R16" i="25"/>
  <c r="Q16" i="25"/>
  <c r="M16" i="25"/>
  <c r="L16" i="25"/>
  <c r="K16" i="25"/>
  <c r="J16" i="25"/>
  <c r="I16" i="25"/>
  <c r="T15" i="25"/>
  <c r="S15" i="25"/>
  <c r="R15" i="25"/>
  <c r="Q15" i="25"/>
  <c r="M15" i="25"/>
  <c r="L15" i="25"/>
  <c r="K15" i="25"/>
  <c r="J15" i="25"/>
  <c r="I15" i="25"/>
  <c r="T12" i="25"/>
  <c r="S12" i="25"/>
  <c r="R12" i="25"/>
  <c r="Q12" i="25"/>
  <c r="M12" i="25"/>
  <c r="L12" i="25"/>
  <c r="K12" i="25"/>
  <c r="J12" i="25"/>
  <c r="I12" i="25"/>
  <c r="T11" i="25"/>
  <c r="S11" i="25"/>
  <c r="R11" i="25"/>
  <c r="Q11" i="25"/>
  <c r="M11" i="25"/>
  <c r="L11" i="25"/>
  <c r="K11" i="25"/>
  <c r="J11" i="25"/>
  <c r="I11" i="25"/>
  <c r="T10" i="25"/>
  <c r="S10" i="25"/>
  <c r="R10" i="25"/>
  <c r="Q10" i="25"/>
  <c r="M10" i="25"/>
  <c r="L10" i="25"/>
  <c r="K10" i="25"/>
  <c r="J10" i="25"/>
  <c r="I10" i="25"/>
  <c r="T9" i="25"/>
  <c r="S9" i="25"/>
  <c r="M9" i="25"/>
  <c r="L9" i="25"/>
  <c r="K9" i="25"/>
  <c r="J9" i="25"/>
  <c r="I9" i="25"/>
  <c r="T8" i="25"/>
  <c r="S8" i="25"/>
  <c r="R8" i="25"/>
  <c r="Q8" i="25"/>
  <c r="M8" i="25"/>
  <c r="L8" i="25"/>
  <c r="K8" i="25"/>
  <c r="J8" i="25"/>
  <c r="I8" i="25"/>
  <c r="T7" i="25"/>
  <c r="S7" i="25"/>
  <c r="R7" i="25"/>
  <c r="Q7" i="25"/>
  <c r="M7" i="25"/>
  <c r="L7" i="25"/>
  <c r="K7" i="25"/>
  <c r="J7" i="25"/>
  <c r="I7" i="25"/>
  <c r="T6" i="25"/>
  <c r="S6" i="25"/>
  <c r="R6" i="25"/>
  <c r="Q6" i="25"/>
  <c r="M6" i="25"/>
  <c r="L6" i="25"/>
  <c r="K6" i="25"/>
  <c r="J6" i="25"/>
  <c r="I6" i="25"/>
  <c r="T5" i="25"/>
  <c r="S5" i="25"/>
  <c r="R5" i="25"/>
  <c r="Q5" i="25"/>
  <c r="M5" i="25"/>
  <c r="L5" i="25"/>
  <c r="K5" i="25"/>
  <c r="J5" i="25"/>
  <c r="I5" i="25"/>
  <c r="T4" i="25"/>
  <c r="S4" i="25"/>
  <c r="R4" i="25"/>
  <c r="Q4" i="25"/>
  <c r="M4" i="25"/>
  <c r="L4" i="25"/>
  <c r="K4" i="25"/>
  <c r="J4" i="25"/>
  <c r="I4" i="25"/>
  <c r="T3" i="25"/>
  <c r="S3" i="25"/>
  <c r="R3" i="25"/>
  <c r="Q3" i="25"/>
  <c r="M3" i="25"/>
  <c r="L3" i="25"/>
  <c r="K3" i="25"/>
  <c r="J3" i="25"/>
  <c r="I3" i="25"/>
  <c r="F56" i="22"/>
  <c r="E56" i="22"/>
  <c r="D56" i="22"/>
  <c r="C56" i="22"/>
  <c r="F55" i="22"/>
  <c r="E55" i="22"/>
  <c r="D55" i="22"/>
  <c r="C55" i="22"/>
  <c r="F54" i="22"/>
  <c r="E54" i="22"/>
  <c r="D54" i="22"/>
  <c r="C54" i="22"/>
  <c r="F53" i="22"/>
  <c r="E53" i="22"/>
  <c r="D53" i="22"/>
  <c r="C53" i="22"/>
  <c r="F52" i="22"/>
  <c r="E52" i="22"/>
  <c r="D52" i="22"/>
  <c r="C52" i="22"/>
  <c r="F51" i="22"/>
  <c r="E51" i="22"/>
  <c r="D51" i="22"/>
  <c r="C51" i="22"/>
  <c r="F50" i="22"/>
  <c r="E50" i="22"/>
  <c r="D50" i="22"/>
  <c r="C50" i="22"/>
  <c r="F49" i="22"/>
  <c r="E49" i="22"/>
  <c r="D49" i="22"/>
  <c r="C49" i="22"/>
  <c r="F48" i="22"/>
  <c r="E48" i="22"/>
  <c r="D48" i="22"/>
  <c r="C48" i="22"/>
  <c r="F47" i="22"/>
  <c r="E47" i="22"/>
  <c r="D47" i="22"/>
  <c r="C47" i="22"/>
  <c r="F46" i="22"/>
  <c r="E46" i="22"/>
  <c r="D46" i="22"/>
  <c r="C46" i="22"/>
  <c r="F45" i="22"/>
  <c r="E45" i="22"/>
  <c r="D45" i="22"/>
  <c r="C45" i="22"/>
  <c r="F44" i="22"/>
  <c r="E44" i="22"/>
  <c r="D44" i="22"/>
  <c r="C44" i="22"/>
  <c r="F43" i="22"/>
  <c r="E43" i="22"/>
  <c r="D43" i="22"/>
  <c r="C43" i="22"/>
  <c r="F42" i="22"/>
  <c r="E42" i="22"/>
  <c r="D42" i="22"/>
  <c r="C42" i="22"/>
  <c r="F41" i="22"/>
  <c r="E41" i="22"/>
  <c r="D41" i="22"/>
  <c r="C41" i="22"/>
  <c r="F40" i="22"/>
  <c r="E40" i="22"/>
  <c r="D40" i="22"/>
  <c r="C40" i="22"/>
  <c r="F37" i="22"/>
  <c r="E37" i="22"/>
  <c r="D37" i="22"/>
  <c r="C37" i="22"/>
  <c r="B37" i="22"/>
  <c r="F36" i="22"/>
  <c r="E36" i="22"/>
  <c r="D36" i="22"/>
  <c r="C36" i="22"/>
  <c r="B36" i="22"/>
  <c r="F35" i="22"/>
  <c r="E35" i="22"/>
  <c r="D35" i="22"/>
  <c r="C35" i="22"/>
  <c r="B35" i="22"/>
  <c r="F34" i="22"/>
  <c r="E34" i="22"/>
  <c r="D34" i="22"/>
  <c r="C34" i="22"/>
  <c r="B34" i="22"/>
  <c r="F33" i="22"/>
  <c r="E33" i="22"/>
  <c r="D33" i="22"/>
  <c r="C33" i="22"/>
  <c r="B33" i="22"/>
  <c r="F32" i="22"/>
  <c r="E32" i="22"/>
  <c r="D32" i="22"/>
  <c r="C32" i="22"/>
  <c r="B32" i="22"/>
  <c r="F31" i="22"/>
  <c r="E31" i="22"/>
  <c r="D31" i="22"/>
  <c r="C31" i="22"/>
  <c r="B31" i="22"/>
  <c r="F30" i="22"/>
  <c r="E30" i="22"/>
  <c r="D30" i="22"/>
  <c r="C30" i="22"/>
  <c r="B30" i="22"/>
  <c r="F29" i="22"/>
  <c r="E29" i="22"/>
  <c r="D29" i="22"/>
  <c r="C29" i="22"/>
  <c r="B29" i="22"/>
  <c r="F28" i="22"/>
  <c r="E28" i="22"/>
  <c r="D28" i="22"/>
  <c r="C28" i="22"/>
  <c r="B28" i="22"/>
  <c r="F27" i="22"/>
  <c r="E27" i="22"/>
  <c r="D27" i="22"/>
  <c r="C27" i="22"/>
  <c r="B27" i="22"/>
  <c r="F26" i="22"/>
  <c r="E26" i="22"/>
  <c r="D26" i="22"/>
  <c r="C26" i="22"/>
  <c r="B26" i="22"/>
  <c r="F25" i="22"/>
  <c r="E25" i="22"/>
  <c r="D25" i="22"/>
  <c r="C25" i="22"/>
  <c r="B25" i="22"/>
  <c r="F24" i="22"/>
  <c r="E24" i="22"/>
  <c r="D24" i="22"/>
  <c r="C24" i="22"/>
  <c r="B24" i="22"/>
  <c r="F23" i="22"/>
  <c r="E23" i="22"/>
  <c r="D23" i="22"/>
  <c r="C23" i="22"/>
  <c r="B23" i="22"/>
  <c r="F22" i="22"/>
  <c r="E22" i="22"/>
  <c r="D22" i="22"/>
  <c r="C22" i="22"/>
  <c r="B22" i="22"/>
  <c r="F21" i="22"/>
  <c r="E21" i="22"/>
  <c r="D21" i="22"/>
  <c r="C21" i="22"/>
  <c r="B21" i="22"/>
  <c r="L10" i="22"/>
  <c r="K10" i="22"/>
  <c r="J10" i="22"/>
  <c r="I10" i="22"/>
  <c r="L9" i="22"/>
  <c r="K9" i="22"/>
  <c r="J9" i="22"/>
  <c r="I9" i="22"/>
  <c r="L8" i="22"/>
  <c r="K8" i="22"/>
  <c r="J8" i="22"/>
  <c r="I8" i="22"/>
  <c r="L7" i="22"/>
  <c r="K7" i="22"/>
  <c r="J7" i="22"/>
  <c r="I7" i="22"/>
  <c r="L6" i="22"/>
  <c r="K6" i="22"/>
  <c r="J6" i="22"/>
  <c r="I6" i="22"/>
  <c r="L5" i="22"/>
  <c r="K5" i="22"/>
  <c r="J5" i="22"/>
  <c r="I5" i="22"/>
  <c r="L4" i="22"/>
  <c r="K4" i="22"/>
  <c r="J4" i="22"/>
  <c r="I4" i="22"/>
  <c r="L2" i="22"/>
  <c r="K2" i="22"/>
  <c r="J2" i="22"/>
  <c r="I2" i="22"/>
  <c r="C13" i="15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31" i="21"/>
  <c r="C32" i="21"/>
  <c r="C33" i="21"/>
  <c r="C34" i="21"/>
  <c r="C35" i="21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67" i="21"/>
  <c r="C168" i="21"/>
  <c r="C169" i="21"/>
  <c r="C170" i="21"/>
  <c r="C171" i="21"/>
  <c r="C172" i="21"/>
  <c r="C173" i="21"/>
  <c r="C174" i="21"/>
  <c r="C175" i="21"/>
  <c r="C176" i="21"/>
  <c r="C177" i="21"/>
  <c r="C178" i="21"/>
  <c r="C179" i="21"/>
  <c r="C180" i="21"/>
  <c r="C181" i="21"/>
  <c r="C182" i="21"/>
  <c r="C183" i="21"/>
  <c r="C184" i="21"/>
  <c r="C185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15" i="21"/>
  <c r="C216" i="21"/>
  <c r="C217" i="21"/>
  <c r="C218" i="21"/>
  <c r="C219" i="21"/>
  <c r="C220" i="21"/>
  <c r="C221" i="21"/>
  <c r="C222" i="21"/>
  <c r="C223" i="21"/>
  <c r="C224" i="21"/>
  <c r="C225" i="21"/>
  <c r="C226" i="21"/>
  <c r="C227" i="21"/>
  <c r="C228" i="21"/>
  <c r="C229" i="21"/>
  <c r="C230" i="21"/>
  <c r="C231" i="21"/>
  <c r="C232" i="21"/>
  <c r="C233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53" i="21"/>
  <c r="C254" i="21"/>
  <c r="C255" i="21"/>
  <c r="C256" i="21"/>
  <c r="C257" i="21"/>
  <c r="C258" i="21"/>
  <c r="C259" i="21"/>
  <c r="C4" i="21"/>
  <c r="G2" i="21" s="1"/>
  <c r="G3" i="21" s="1"/>
  <c r="C14" i="15"/>
  <c r="C12" i="15"/>
  <c r="H12" i="12" l="1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2001" i="16"/>
  <c r="G2002" i="16"/>
  <c r="G2003" i="16"/>
  <c r="G2004" i="16"/>
  <c r="G2005" i="16"/>
  <c r="G2006" i="16"/>
  <c r="G2007" i="16"/>
  <c r="G2008" i="16"/>
  <c r="G2009" i="16"/>
  <c r="G2010" i="16"/>
  <c r="G2011" i="16"/>
  <c r="G2012" i="16"/>
  <c r="G2013" i="16"/>
  <c r="G2014" i="16"/>
  <c r="G2015" i="16"/>
  <c r="G2016" i="16"/>
  <c r="G2017" i="16"/>
  <c r="G2018" i="16"/>
  <c r="G2019" i="16"/>
  <c r="G2020" i="16"/>
  <c r="G2021" i="16"/>
  <c r="G2022" i="16"/>
  <c r="G2023" i="16"/>
  <c r="G2024" i="16"/>
  <c r="G2025" i="16"/>
  <c r="G2026" i="16"/>
  <c r="G2027" i="16"/>
  <c r="G2028" i="16"/>
  <c r="G2029" i="16"/>
  <c r="G2030" i="16"/>
  <c r="G2031" i="16"/>
  <c r="G2032" i="16"/>
  <c r="G2033" i="16"/>
  <c r="G2034" i="16"/>
  <c r="G2035" i="16"/>
  <c r="G2036" i="16"/>
  <c r="G2037" i="16"/>
  <c r="G2038" i="16"/>
  <c r="G2039" i="16"/>
  <c r="G2040" i="16"/>
  <c r="G2041" i="16"/>
  <c r="G2042" i="16"/>
  <c r="G2043" i="16"/>
  <c r="G2044" i="16"/>
  <c r="G2045" i="16"/>
  <c r="G2046" i="16"/>
  <c r="G2047" i="16"/>
  <c r="G2048" i="16"/>
  <c r="G2049" i="16"/>
  <c r="G2050" i="16"/>
  <c r="G2051" i="16"/>
  <c r="G2052" i="16"/>
  <c r="G2053" i="16"/>
  <c r="G2054" i="16"/>
  <c r="G2055" i="16"/>
  <c r="G2056" i="16"/>
  <c r="G2057" i="16"/>
  <c r="G2058" i="16"/>
  <c r="G2059" i="16"/>
  <c r="G2060" i="16"/>
  <c r="G2061" i="16"/>
  <c r="G2062" i="16"/>
  <c r="G2063" i="16"/>
  <c r="G2064" i="16"/>
  <c r="G2065" i="16"/>
  <c r="G2066" i="16"/>
  <c r="G2067" i="16"/>
  <c r="G2068" i="16"/>
  <c r="G2069" i="16"/>
  <c r="G2070" i="16"/>
  <c r="G2071" i="16"/>
  <c r="G2072" i="16"/>
  <c r="G2073" i="16"/>
  <c r="G2074" i="16"/>
  <c r="G2075" i="16"/>
  <c r="G2076" i="16"/>
  <c r="G2077" i="16"/>
  <c r="G2078" i="16"/>
  <c r="G2079" i="16"/>
  <c r="G2080" i="16"/>
  <c r="G2081" i="16"/>
  <c r="G2082" i="16"/>
  <c r="G2083" i="16"/>
  <c r="G2084" i="16"/>
  <c r="G2085" i="16"/>
  <c r="G2086" i="16"/>
  <c r="G2087" i="16"/>
  <c r="G2088" i="16"/>
  <c r="G2089" i="16"/>
  <c r="G2090" i="16"/>
  <c r="G2091" i="16"/>
  <c r="G2092" i="16"/>
  <c r="G2093" i="16"/>
  <c r="G2094" i="16"/>
  <c r="G2095" i="16"/>
  <c r="G2096" i="16"/>
  <c r="G2097" i="16"/>
  <c r="G2098" i="16"/>
  <c r="G2099" i="16"/>
  <c r="G2100" i="16"/>
  <c r="G2101" i="16"/>
  <c r="G2102" i="16"/>
  <c r="G2103" i="16"/>
  <c r="G2104" i="16"/>
  <c r="G2105" i="16"/>
  <c r="G2106" i="16"/>
  <c r="G2107" i="16"/>
  <c r="G2108" i="16"/>
  <c r="G2109" i="16"/>
  <c r="G2110" i="16"/>
  <c r="G2111" i="16"/>
  <c r="G2112" i="16"/>
  <c r="G2113" i="16"/>
  <c r="G2114" i="16"/>
  <c r="G2115" i="16"/>
  <c r="G2116" i="16"/>
  <c r="G2117" i="16"/>
  <c r="G2118" i="16"/>
  <c r="G2119" i="16"/>
  <c r="G2120" i="16"/>
  <c r="G2121" i="16"/>
  <c r="G2122" i="16"/>
  <c r="G2123" i="16"/>
  <c r="G2124" i="16"/>
  <c r="G2125" i="16"/>
  <c r="G2126" i="16"/>
  <c r="G2127" i="16"/>
  <c r="G2128" i="16"/>
  <c r="G2129" i="16"/>
  <c r="G2130" i="16"/>
  <c r="G2131" i="16"/>
  <c r="G2132" i="16"/>
  <c r="G2133" i="16"/>
  <c r="G2134" i="16"/>
  <c r="G2135" i="16"/>
  <c r="G2136" i="16"/>
  <c r="G2137" i="16"/>
  <c r="G2138" i="16"/>
  <c r="G2139" i="16"/>
  <c r="G2140" i="16"/>
  <c r="G2141" i="16"/>
  <c r="G2142" i="16"/>
  <c r="G2143" i="16"/>
  <c r="G2144" i="16"/>
  <c r="G2145" i="16"/>
  <c r="G2146" i="16"/>
  <c r="G2147" i="16"/>
  <c r="G2148" i="16"/>
  <c r="G2149" i="16"/>
  <c r="G2150" i="16"/>
  <c r="G2151" i="16"/>
  <c r="G2152" i="16"/>
  <c r="G2153" i="16"/>
  <c r="G2154" i="16"/>
  <c r="G2155" i="16"/>
  <c r="G2156" i="16"/>
  <c r="G2157" i="16"/>
  <c r="G2158" i="16"/>
  <c r="G2159" i="16"/>
  <c r="G2160" i="16"/>
  <c r="G2161" i="16"/>
  <c r="G2162" i="16"/>
  <c r="G2163" i="16"/>
  <c r="G2164" i="16"/>
  <c r="G2165" i="16"/>
  <c r="G2166" i="16"/>
  <c r="G2167" i="16"/>
  <c r="G2168" i="16"/>
  <c r="G2169" i="16"/>
  <c r="G2170" i="16"/>
  <c r="G2171" i="16"/>
  <c r="G2172" i="16"/>
  <c r="G2173" i="16"/>
  <c r="G2174" i="16"/>
  <c r="G2175" i="16"/>
  <c r="G2176" i="16"/>
  <c r="G2177" i="16"/>
  <c r="G2178" i="16"/>
  <c r="G2179" i="16"/>
  <c r="G2180" i="16"/>
  <c r="G2181" i="16"/>
  <c r="G2182" i="16"/>
  <c r="G2183" i="16"/>
  <c r="G2184" i="16"/>
  <c r="G2185" i="16"/>
  <c r="G2186" i="16"/>
  <c r="G2187" i="16"/>
  <c r="G2188" i="16"/>
  <c r="G2189" i="16"/>
  <c r="G2190" i="16"/>
  <c r="G2191" i="16"/>
  <c r="G2192" i="16"/>
  <c r="G2193" i="16"/>
  <c r="G2194" i="16"/>
  <c r="G2195" i="16"/>
  <c r="G2196" i="16"/>
  <c r="G2197" i="16"/>
  <c r="G2198" i="16"/>
  <c r="G2199" i="16"/>
  <c r="G2200" i="16"/>
  <c r="G2201" i="16"/>
  <c r="G2202" i="16"/>
  <c r="G2203" i="16"/>
  <c r="G2204" i="16"/>
  <c r="G2205" i="16"/>
  <c r="G2206" i="16"/>
  <c r="G2207" i="16"/>
  <c r="G2208" i="16"/>
  <c r="G2209" i="16"/>
  <c r="G2210" i="16"/>
  <c r="G2211" i="16"/>
  <c r="G2212" i="16"/>
  <c r="G2213" i="16"/>
  <c r="G2214" i="16"/>
  <c r="G2215" i="16"/>
  <c r="G2216" i="16"/>
  <c r="G2217" i="16"/>
  <c r="G2218" i="16"/>
  <c r="G2219" i="16"/>
  <c r="G2220" i="16"/>
  <c r="G2221" i="16"/>
  <c r="G2222" i="16"/>
  <c r="G2223" i="16"/>
  <c r="G2224" i="16"/>
  <c r="G2225" i="16"/>
  <c r="G2226" i="16"/>
  <c r="G2227" i="16"/>
  <c r="G2228" i="16"/>
  <c r="G2229" i="16"/>
  <c r="G2230" i="16"/>
  <c r="G2231" i="16"/>
  <c r="G2232" i="16"/>
  <c r="G2233" i="16"/>
  <c r="G2234" i="16"/>
  <c r="G2235" i="16"/>
  <c r="G2236" i="16"/>
  <c r="G2237" i="16"/>
  <c r="G2238" i="16"/>
  <c r="G2239" i="16"/>
  <c r="G2240" i="16"/>
  <c r="G2241" i="16"/>
  <c r="G2242" i="16"/>
  <c r="G2243" i="16"/>
  <c r="G2244" i="16"/>
  <c r="G2245" i="16"/>
  <c r="G2246" i="16"/>
  <c r="G2247" i="16"/>
  <c r="G2248" i="16"/>
  <c r="G2249" i="16"/>
  <c r="G2250" i="16"/>
  <c r="G2251" i="16"/>
  <c r="G2252" i="16"/>
  <c r="G2253" i="16"/>
  <c r="G2254" i="16"/>
  <c r="G2255" i="16"/>
  <c r="G2256" i="16"/>
  <c r="G2257" i="16"/>
  <c r="G2258" i="16"/>
  <c r="G2259" i="16"/>
  <c r="G2260" i="16"/>
  <c r="G2261" i="16"/>
  <c r="G2262" i="16"/>
  <c r="G2263" i="16"/>
  <c r="G2264" i="16"/>
  <c r="G2265" i="16"/>
  <c r="G2266" i="16"/>
  <c r="G2267" i="16"/>
  <c r="G2268" i="16"/>
  <c r="G2269" i="16"/>
  <c r="G2270" i="16"/>
  <c r="G2271" i="16"/>
  <c r="G2272" i="16"/>
  <c r="G2273" i="16"/>
  <c r="G2274" i="16"/>
  <c r="G2275" i="16"/>
  <c r="G2276" i="16"/>
  <c r="G2277" i="16"/>
  <c r="G2278" i="16"/>
  <c r="G2279" i="16"/>
  <c r="G2280" i="16"/>
  <c r="G2281" i="16"/>
  <c r="G2282" i="16"/>
  <c r="G2283" i="16"/>
  <c r="G2284" i="16"/>
  <c r="G2285" i="16"/>
  <c r="G2286" i="16"/>
  <c r="G2287" i="16"/>
  <c r="G2288" i="16"/>
  <c r="G2289" i="16"/>
  <c r="G2290" i="16"/>
  <c r="G2291" i="16"/>
  <c r="G2292" i="16"/>
  <c r="G2293" i="16"/>
  <c r="G2294" i="16"/>
  <c r="G2295" i="16"/>
  <c r="G2296" i="16"/>
  <c r="G2297" i="16"/>
  <c r="G2298" i="16"/>
  <c r="G2299" i="16"/>
  <c r="G2300" i="16"/>
  <c r="G2301" i="16"/>
  <c r="G2302" i="16"/>
  <c r="G2303" i="16"/>
  <c r="G2304" i="16"/>
  <c r="G2305" i="16"/>
  <c r="G2306" i="16"/>
  <c r="G2307" i="16"/>
  <c r="G2308" i="16"/>
  <c r="G2309" i="16"/>
  <c r="G2310" i="16"/>
  <c r="G2311" i="16"/>
  <c r="G2312" i="16"/>
  <c r="G2313" i="16"/>
  <c r="G2314" i="16"/>
  <c r="G2315" i="16"/>
  <c r="G2316" i="16"/>
  <c r="G2317" i="16"/>
  <c r="G2318" i="16"/>
  <c r="G2319" i="16"/>
  <c r="G2320" i="16"/>
  <c r="G2321" i="16"/>
  <c r="G2322" i="16"/>
  <c r="G2323" i="16"/>
  <c r="G2324" i="16"/>
  <c r="G2325" i="16"/>
  <c r="G2326" i="16"/>
  <c r="G2327" i="16"/>
  <c r="G2328" i="16"/>
  <c r="G2329" i="16"/>
  <c r="G2330" i="16"/>
  <c r="G2331" i="16"/>
  <c r="G2332" i="16"/>
  <c r="G2333" i="16"/>
  <c r="G2334" i="16"/>
  <c r="G2335" i="16"/>
  <c r="G2336" i="16"/>
  <c r="G2337" i="16"/>
  <c r="G2338" i="16"/>
  <c r="G2339" i="16"/>
  <c r="G2340" i="16"/>
  <c r="G2341" i="16"/>
  <c r="G2342" i="16"/>
  <c r="G2343" i="16"/>
  <c r="G2344" i="16"/>
  <c r="G2345" i="16"/>
  <c r="G2346" i="16"/>
  <c r="G2347" i="16"/>
  <c r="G2348" i="16"/>
  <c r="G2349" i="16"/>
  <c r="G2350" i="16"/>
  <c r="G2351" i="16"/>
  <c r="G2352" i="16"/>
  <c r="G2353" i="16"/>
  <c r="G2354" i="16"/>
  <c r="G2355" i="16"/>
  <c r="G2356" i="16"/>
  <c r="G2357" i="16"/>
  <c r="G2358" i="16"/>
  <c r="G2359" i="16"/>
  <c r="G2360" i="16"/>
  <c r="G2361" i="16"/>
  <c r="G2362" i="16"/>
  <c r="G2363" i="16"/>
  <c r="G2364" i="16"/>
  <c r="G2365" i="16"/>
  <c r="G2366" i="16"/>
  <c r="G2367" i="16"/>
  <c r="G2368" i="16"/>
  <c r="G2369" i="16"/>
  <c r="G2370" i="16"/>
  <c r="G2371" i="16"/>
  <c r="G2372" i="16"/>
  <c r="G2373" i="16"/>
  <c r="G2374" i="16"/>
  <c r="G2375" i="16"/>
  <c r="G2376" i="16"/>
  <c r="G2377" i="16"/>
  <c r="G2378" i="16"/>
  <c r="G2379" i="16"/>
  <c r="G2380" i="16"/>
  <c r="G2381" i="16"/>
  <c r="G2382" i="16"/>
  <c r="G2383" i="16"/>
  <c r="G2384" i="16"/>
  <c r="G2385" i="16"/>
  <c r="G2386" i="16"/>
  <c r="G2387" i="16"/>
  <c r="G2388" i="16"/>
  <c r="G2389" i="16"/>
  <c r="G2390" i="16"/>
  <c r="G2391" i="16"/>
  <c r="G2392" i="16"/>
  <c r="G2393" i="16"/>
  <c r="G2394" i="16"/>
  <c r="G2395" i="16"/>
  <c r="G2396" i="16"/>
  <c r="G2397" i="16"/>
  <c r="G2398" i="16"/>
  <c r="G2399" i="16"/>
  <c r="G2400" i="16"/>
  <c r="G2401" i="16"/>
  <c r="G2402" i="16"/>
  <c r="G2403" i="16"/>
  <c r="G2404" i="16"/>
  <c r="G2405" i="16"/>
  <c r="G2406" i="16"/>
  <c r="G2407" i="16"/>
  <c r="G2408" i="16"/>
  <c r="G2409" i="16"/>
  <c r="G2410" i="16"/>
  <c r="G2411" i="16"/>
  <c r="G2412" i="16"/>
  <c r="G2413" i="16"/>
  <c r="G2414" i="16"/>
  <c r="G2415" i="16"/>
  <c r="G2416" i="16"/>
  <c r="G2417" i="16"/>
  <c r="G2418" i="16"/>
  <c r="G2419" i="16"/>
  <c r="G2420" i="16"/>
  <c r="G2421" i="16"/>
  <c r="G2422" i="16"/>
  <c r="G2423" i="16"/>
  <c r="G2424" i="16"/>
  <c r="G2425" i="16"/>
  <c r="G2426" i="16"/>
  <c r="G2427" i="16"/>
  <c r="G2428" i="16"/>
  <c r="G2429" i="16"/>
  <c r="G2430" i="16"/>
  <c r="G2431" i="16"/>
  <c r="G2432" i="16"/>
  <c r="G2433" i="16"/>
  <c r="G2434" i="16"/>
  <c r="G2435" i="16"/>
  <c r="G2436" i="16"/>
  <c r="G2437" i="16"/>
  <c r="G2438" i="16"/>
  <c r="G2439" i="16"/>
  <c r="G2440" i="16"/>
  <c r="G2441" i="16"/>
  <c r="G2442" i="16"/>
  <c r="G2443" i="16"/>
  <c r="G2444" i="16"/>
  <c r="G2445" i="16"/>
  <c r="G2446" i="16"/>
  <c r="G2447" i="16"/>
  <c r="G2448" i="16"/>
  <c r="G2449" i="16"/>
  <c r="G2450" i="16"/>
  <c r="G2451" i="16"/>
  <c r="G2452" i="16"/>
  <c r="G2453" i="16"/>
  <c r="G2454" i="16"/>
  <c r="G2455" i="16"/>
  <c r="G2456" i="16"/>
  <c r="G2457" i="16"/>
  <c r="G2458" i="16"/>
  <c r="G2459" i="16"/>
  <c r="G2460" i="16"/>
  <c r="G2461" i="16"/>
  <c r="G2462" i="16"/>
  <c r="G2463" i="16"/>
  <c r="G2464" i="16"/>
  <c r="G2465" i="16"/>
  <c r="G2466" i="16"/>
  <c r="G2467" i="16"/>
  <c r="G2468" i="16"/>
  <c r="G2469" i="16"/>
  <c r="G2470" i="16"/>
  <c r="G2471" i="16"/>
  <c r="G2472" i="16"/>
  <c r="G2473" i="16"/>
  <c r="G2474" i="16"/>
  <c r="G2475" i="16"/>
  <c r="G2476" i="16"/>
  <c r="G2477" i="16"/>
  <c r="G2478" i="16"/>
  <c r="G2479" i="16"/>
  <c r="G2480" i="16"/>
  <c r="G2481" i="16"/>
  <c r="G2482" i="16"/>
  <c r="G2483" i="16"/>
  <c r="G2484" i="16"/>
  <c r="G2485" i="16"/>
  <c r="G2486" i="16"/>
  <c r="G2487" i="16"/>
  <c r="G2488" i="16"/>
  <c r="G2489" i="16"/>
  <c r="G2490" i="16"/>
  <c r="G2491" i="16"/>
  <c r="G2492" i="16"/>
  <c r="G2493" i="16"/>
  <c r="G2494" i="16"/>
  <c r="G2495" i="16"/>
  <c r="G2496" i="16"/>
  <c r="G2497" i="16"/>
  <c r="G2498" i="16"/>
  <c r="G2499" i="16"/>
  <c r="G2500" i="16"/>
  <c r="G2501" i="16"/>
  <c r="G2502" i="16"/>
  <c r="G2503" i="16"/>
  <c r="G2504" i="16"/>
  <c r="G2505" i="16"/>
  <c r="G2506" i="16"/>
  <c r="G2507" i="16"/>
  <c r="G2508" i="16"/>
  <c r="G2509" i="16"/>
  <c r="G2510" i="16"/>
  <c r="G2511" i="16"/>
  <c r="G2512" i="16"/>
  <c r="G2513" i="16"/>
  <c r="G2514" i="16"/>
  <c r="G2515" i="16"/>
  <c r="G2516" i="16"/>
  <c r="G2517" i="16"/>
  <c r="G2518" i="16"/>
  <c r="G2519" i="16"/>
  <c r="G2520" i="16"/>
  <c r="G2521" i="16"/>
  <c r="G2522" i="16"/>
  <c r="G2523" i="16"/>
  <c r="G2524" i="16"/>
  <c r="G2525" i="16"/>
  <c r="G2526" i="16"/>
  <c r="G2527" i="16"/>
  <c r="G2528" i="16"/>
  <c r="G2529" i="16"/>
  <c r="G2530" i="16"/>
  <c r="G2531" i="16"/>
  <c r="G2532" i="16"/>
  <c r="G2533" i="16"/>
  <c r="G2534" i="16"/>
  <c r="G2535" i="16"/>
  <c r="G2536" i="16"/>
  <c r="G2537" i="16"/>
  <c r="G2538" i="16"/>
  <c r="G2539" i="16"/>
  <c r="G2540" i="16"/>
  <c r="G2541" i="16"/>
  <c r="G2542" i="16"/>
  <c r="G2543" i="16"/>
  <c r="G2544" i="16"/>
  <c r="G2545" i="16"/>
  <c r="G2546" i="16"/>
  <c r="G2547" i="16"/>
  <c r="G2548" i="16"/>
  <c r="G2549" i="16"/>
  <c r="G2550" i="16"/>
  <c r="G2551" i="16"/>
  <c r="G2552" i="16"/>
  <c r="G2553" i="16"/>
  <c r="G2554" i="16"/>
  <c r="G2555" i="16"/>
  <c r="G2556" i="16"/>
  <c r="G2557" i="16"/>
  <c r="G2558" i="16"/>
  <c r="G2559" i="16"/>
  <c r="G2560" i="16"/>
  <c r="G2561" i="16"/>
  <c r="G2562" i="16"/>
  <c r="G2563" i="16"/>
  <c r="G2564" i="16"/>
  <c r="G2565" i="16"/>
  <c r="G2566" i="16"/>
  <c r="G2567" i="16"/>
  <c r="G2568" i="16"/>
  <c r="G2569" i="16"/>
  <c r="G2570" i="16"/>
  <c r="G2571" i="16"/>
  <c r="G2572" i="16"/>
  <c r="G2573" i="16"/>
  <c r="G2574" i="16"/>
  <c r="G2575" i="16"/>
  <c r="G2576" i="16"/>
  <c r="G2577" i="16"/>
  <c r="G2578" i="16"/>
  <c r="G2579" i="16"/>
  <c r="G2580" i="16"/>
  <c r="G2581" i="16"/>
  <c r="G2582" i="16"/>
  <c r="G2583" i="16"/>
  <c r="G2584" i="16"/>
  <c r="G2585" i="16"/>
  <c r="G2586" i="16"/>
  <c r="G2587" i="16"/>
  <c r="G2588" i="16"/>
  <c r="G2589" i="16"/>
  <c r="G2590" i="16"/>
  <c r="G2591" i="16"/>
  <c r="G2592" i="16"/>
  <c r="G2593" i="16"/>
  <c r="G2594" i="16"/>
  <c r="G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C1787" i="16"/>
  <c r="C1788" i="16"/>
  <c r="C1789" i="16"/>
  <c r="C1790" i="16"/>
  <c r="C1791" i="16"/>
  <c r="C1792" i="16"/>
  <c r="C1793" i="16"/>
  <c r="C1794" i="16"/>
  <c r="C1795" i="16"/>
  <c r="C1796" i="16"/>
  <c r="C1797" i="16"/>
  <c r="C1798" i="16"/>
  <c r="C1799" i="16"/>
  <c r="C1800" i="16"/>
  <c r="C1801" i="16"/>
  <c r="C1802" i="16"/>
  <c r="C1803" i="16"/>
  <c r="C1804" i="16"/>
  <c r="C1805" i="16"/>
  <c r="C1806" i="16"/>
  <c r="C1807" i="16"/>
  <c r="C1808" i="16"/>
  <c r="C1809" i="16"/>
  <c r="C1810" i="16"/>
  <c r="C1811" i="16"/>
  <c r="C1812" i="16"/>
  <c r="C1813" i="16"/>
  <c r="C1814" i="16"/>
  <c r="C1815" i="16"/>
  <c r="C1816" i="16"/>
  <c r="C1817" i="16"/>
  <c r="C1818" i="16"/>
  <c r="C1819" i="16"/>
  <c r="C1820" i="16"/>
  <c r="C1821" i="16"/>
  <c r="C1822" i="16"/>
  <c r="C1823" i="16"/>
  <c r="C1824" i="16"/>
  <c r="C1825" i="16"/>
  <c r="C1826" i="16"/>
  <c r="C1827" i="16"/>
  <c r="C1828" i="16"/>
  <c r="C1829" i="16"/>
  <c r="C1830" i="16"/>
  <c r="C1831" i="16"/>
  <c r="C1832" i="16"/>
  <c r="C1833" i="16"/>
  <c r="C1834" i="16"/>
  <c r="C1835" i="16"/>
  <c r="C1836" i="16"/>
  <c r="C1837" i="16"/>
  <c r="C1838" i="16"/>
  <c r="C1839" i="16"/>
  <c r="C1840" i="16"/>
  <c r="C1841" i="16"/>
  <c r="C1842" i="16"/>
  <c r="C1843" i="16"/>
  <c r="C1844" i="16"/>
  <c r="C1845" i="16"/>
  <c r="C1846" i="16"/>
  <c r="C1847" i="16"/>
  <c r="C1848" i="16"/>
  <c r="C1849" i="16"/>
  <c r="C1850" i="16"/>
  <c r="C1851" i="16"/>
  <c r="C1852" i="16"/>
  <c r="C1853" i="16"/>
  <c r="C1854" i="16"/>
  <c r="C1855" i="16"/>
  <c r="C1856" i="16"/>
  <c r="C1857" i="16"/>
  <c r="C1858" i="16"/>
  <c r="C1859" i="16"/>
  <c r="C1860" i="16"/>
  <c r="C1861" i="16"/>
  <c r="C1862" i="16"/>
  <c r="C1863" i="16"/>
  <c r="C1864" i="16"/>
  <c r="C1865" i="16"/>
  <c r="C1866" i="16"/>
  <c r="C1867" i="16"/>
  <c r="C1868" i="16"/>
  <c r="C1869" i="16"/>
  <c r="C1870" i="16"/>
  <c r="C1871" i="16"/>
  <c r="C1872" i="16"/>
  <c r="C1873" i="16"/>
  <c r="C1874" i="16"/>
  <c r="C1875" i="16"/>
  <c r="C1876" i="16"/>
  <c r="C1877" i="16"/>
  <c r="C1878" i="16"/>
  <c r="C1879" i="16"/>
  <c r="C1880" i="16"/>
  <c r="C1881" i="16"/>
  <c r="C1882" i="16"/>
  <c r="C1883" i="16"/>
  <c r="C1884" i="16"/>
  <c r="C1885" i="16"/>
  <c r="C1886" i="16"/>
  <c r="C1887" i="16"/>
  <c r="C1888" i="16"/>
  <c r="C1889" i="16"/>
  <c r="C1890" i="16"/>
  <c r="C1891" i="16"/>
  <c r="C1892" i="16"/>
  <c r="C1893" i="16"/>
  <c r="C1894" i="16"/>
  <c r="C1895" i="16"/>
  <c r="C1896" i="16"/>
  <c r="C1897" i="16"/>
  <c r="C1898" i="16"/>
  <c r="C1899" i="16"/>
  <c r="C1900" i="16"/>
  <c r="C1901" i="16"/>
  <c r="C1902" i="16"/>
  <c r="C1903" i="16"/>
  <c r="C1904" i="16"/>
  <c r="C1905" i="16"/>
  <c r="C1906" i="16"/>
  <c r="C1907" i="16"/>
  <c r="C1908" i="16"/>
  <c r="C1909" i="16"/>
  <c r="C1910" i="16"/>
  <c r="C1911" i="16"/>
  <c r="C1912" i="16"/>
  <c r="C1913" i="16"/>
  <c r="C1914" i="16"/>
  <c r="C1915" i="16"/>
  <c r="C1916" i="16"/>
  <c r="C1917" i="16"/>
  <c r="C1918" i="16"/>
  <c r="C1919" i="16"/>
  <c r="C1920" i="16"/>
  <c r="C1921" i="16"/>
  <c r="C1922" i="16"/>
  <c r="C1923" i="16"/>
  <c r="C1924" i="16"/>
  <c r="C1925" i="16"/>
  <c r="C1926" i="16"/>
  <c r="C1927" i="16"/>
  <c r="C1928" i="16"/>
  <c r="C1929" i="16"/>
  <c r="C1930" i="16"/>
  <c r="C1931" i="16"/>
  <c r="C1932" i="16"/>
  <c r="C1933" i="16"/>
  <c r="C1934" i="16"/>
  <c r="C1935" i="16"/>
  <c r="C1936" i="16"/>
  <c r="C1937" i="16"/>
  <c r="C1938" i="16"/>
  <c r="C1939" i="16"/>
  <c r="C1940" i="16"/>
  <c r="C1941" i="16"/>
  <c r="C1942" i="16"/>
  <c r="C1943" i="16"/>
  <c r="C1944" i="16"/>
  <c r="C1945" i="16"/>
  <c r="C1946" i="16"/>
  <c r="C1947" i="16"/>
  <c r="C1948" i="16"/>
  <c r="C1949" i="16"/>
  <c r="C1950" i="16"/>
  <c r="C1951" i="16"/>
  <c r="C1952" i="16"/>
  <c r="C1953" i="16"/>
  <c r="C1954" i="16"/>
  <c r="C1955" i="16"/>
  <c r="C1956" i="16"/>
  <c r="C1957" i="16"/>
  <c r="C1958" i="16"/>
  <c r="C1959" i="16"/>
  <c r="C1960" i="16"/>
  <c r="C1961" i="16"/>
  <c r="C1962" i="16"/>
  <c r="C1963" i="16"/>
  <c r="C1964" i="16"/>
  <c r="C1965" i="16"/>
  <c r="C1966" i="16"/>
  <c r="C1967" i="16"/>
  <c r="C1968" i="16"/>
  <c r="C1969" i="16"/>
  <c r="C1970" i="16"/>
  <c r="C1971" i="16"/>
  <c r="C1972" i="16"/>
  <c r="C1973" i="16"/>
  <c r="C1974" i="16"/>
  <c r="C1975" i="16"/>
  <c r="C1976" i="16"/>
  <c r="C1977" i="16"/>
  <c r="C1978" i="16"/>
  <c r="C1979" i="16"/>
  <c r="C1980" i="16"/>
  <c r="C1981" i="16"/>
  <c r="C1982" i="16"/>
  <c r="C1983" i="16"/>
  <c r="C1984" i="16"/>
  <c r="C1985" i="16"/>
  <c r="C1986" i="16"/>
  <c r="C1987" i="16"/>
  <c r="C1988" i="16"/>
  <c r="C1989" i="16"/>
  <c r="C1990" i="16"/>
  <c r="C1991" i="16"/>
  <c r="C1992" i="16"/>
  <c r="C1993" i="16"/>
  <c r="C1994" i="16"/>
  <c r="C1995" i="16"/>
  <c r="C1996" i="16"/>
  <c r="C1997" i="16"/>
  <c r="C1998" i="16"/>
  <c r="C1999" i="16"/>
  <c r="C2000" i="16"/>
  <c r="C2001" i="16"/>
  <c r="C2002" i="16"/>
  <c r="C2003" i="16"/>
  <c r="C2004" i="16"/>
  <c r="C2005" i="16"/>
  <c r="C2006" i="16"/>
  <c r="C2007" i="16"/>
  <c r="C2008" i="16"/>
  <c r="C2009" i="16"/>
  <c r="C2010" i="16"/>
  <c r="C2011" i="16"/>
  <c r="C2012" i="16"/>
  <c r="C2013" i="16"/>
  <c r="C2014" i="16"/>
  <c r="C2015" i="16"/>
  <c r="C2016" i="16"/>
  <c r="C2017" i="16"/>
  <c r="C2018" i="16"/>
  <c r="C2019" i="16"/>
  <c r="C2020" i="16"/>
  <c r="C2021" i="16"/>
  <c r="C2022" i="16"/>
  <c r="C2023" i="16"/>
  <c r="C2024" i="16"/>
  <c r="C2025" i="16"/>
  <c r="C2026" i="16"/>
  <c r="C2027" i="16"/>
  <c r="C2028" i="16"/>
  <c r="C2029" i="16"/>
  <c r="C2030" i="16"/>
  <c r="C2031" i="16"/>
  <c r="C2032" i="16"/>
  <c r="C2033" i="16"/>
  <c r="C2034" i="16"/>
  <c r="C2035" i="16"/>
  <c r="C2036" i="16"/>
  <c r="C2037" i="16"/>
  <c r="C2038" i="16"/>
  <c r="C2039" i="16"/>
  <c r="C2040" i="16"/>
  <c r="C2041" i="16"/>
  <c r="C2042" i="16"/>
  <c r="C2043" i="16"/>
  <c r="C2044" i="16"/>
  <c r="C2045" i="16"/>
  <c r="C2046" i="16"/>
  <c r="C2047" i="16"/>
  <c r="C2048" i="16"/>
  <c r="C2049" i="16"/>
  <c r="C2050" i="16"/>
  <c r="C2051" i="16"/>
  <c r="C2052" i="16"/>
  <c r="C2053" i="16"/>
  <c r="C2054" i="16"/>
  <c r="C2055" i="16"/>
  <c r="C2056" i="16"/>
  <c r="C2057" i="16"/>
  <c r="C2058" i="16"/>
  <c r="C2059" i="16"/>
  <c r="C2060" i="16"/>
  <c r="C2061" i="16"/>
  <c r="C2062" i="16"/>
  <c r="C2063" i="16"/>
  <c r="C2064" i="16"/>
  <c r="C2065" i="16"/>
  <c r="C2066" i="16"/>
  <c r="C2067" i="16"/>
  <c r="C2068" i="16"/>
  <c r="C2069" i="16"/>
  <c r="C2070" i="16"/>
  <c r="C2071" i="16"/>
  <c r="C2072" i="16"/>
  <c r="C2073" i="16"/>
  <c r="C2074" i="16"/>
  <c r="C2075" i="16"/>
  <c r="C2076" i="16"/>
  <c r="C2077" i="16"/>
  <c r="C2078" i="16"/>
  <c r="C2079" i="16"/>
  <c r="C2080" i="16"/>
  <c r="C2081" i="16"/>
  <c r="C2082" i="16"/>
  <c r="C2083" i="16"/>
  <c r="C2084" i="16"/>
  <c r="C2085" i="16"/>
  <c r="C2086" i="16"/>
  <c r="C2087" i="16"/>
  <c r="C2088" i="16"/>
  <c r="C2089" i="16"/>
  <c r="C2090" i="16"/>
  <c r="C2091" i="16"/>
  <c r="C2092" i="16"/>
  <c r="C2093" i="16"/>
  <c r="C2094" i="16"/>
  <c r="C2095" i="16"/>
  <c r="C2096" i="16"/>
  <c r="C2097" i="16"/>
  <c r="C2098" i="16"/>
  <c r="C2099" i="16"/>
  <c r="C2100" i="16"/>
  <c r="C2101" i="16"/>
  <c r="C2102" i="16"/>
  <c r="C2103" i="16"/>
  <c r="C2104" i="16"/>
  <c r="C2105" i="16"/>
  <c r="C2106" i="16"/>
  <c r="C2107" i="16"/>
  <c r="C2108" i="16"/>
  <c r="C2109" i="16"/>
  <c r="C2110" i="16"/>
  <c r="C2111" i="16"/>
  <c r="C2112" i="16"/>
  <c r="C2113" i="16"/>
  <c r="C2114" i="16"/>
  <c r="C2115" i="16"/>
  <c r="C2116" i="16"/>
  <c r="C2117" i="16"/>
  <c r="C2118" i="16"/>
  <c r="C2119" i="16"/>
  <c r="C2120" i="16"/>
  <c r="C2121" i="16"/>
  <c r="C2122" i="16"/>
  <c r="C2123" i="16"/>
  <c r="C2124" i="16"/>
  <c r="C2125" i="16"/>
  <c r="C2126" i="16"/>
  <c r="C2127" i="16"/>
  <c r="C2128" i="16"/>
  <c r="C2129" i="16"/>
  <c r="C2130" i="16"/>
  <c r="C2131" i="16"/>
  <c r="C2132" i="16"/>
  <c r="C2133" i="16"/>
  <c r="C2134" i="16"/>
  <c r="C2135" i="16"/>
  <c r="C2136" i="16"/>
  <c r="C2137" i="16"/>
  <c r="C2138" i="16"/>
  <c r="C2139" i="16"/>
  <c r="C2140" i="16"/>
  <c r="C2141" i="16"/>
  <c r="C2142" i="16"/>
  <c r="C2143" i="16"/>
  <c r="C2144" i="16"/>
  <c r="C2145" i="16"/>
  <c r="C2146" i="16"/>
  <c r="C2147" i="16"/>
  <c r="C2148" i="16"/>
  <c r="C2149" i="16"/>
  <c r="C2150" i="16"/>
  <c r="C2151" i="16"/>
  <c r="C2152" i="16"/>
  <c r="C2153" i="16"/>
  <c r="C2154" i="16"/>
  <c r="C2155" i="16"/>
  <c r="C2156" i="16"/>
  <c r="C2157" i="16"/>
  <c r="C2158" i="16"/>
  <c r="C2159" i="16"/>
  <c r="C2160" i="16"/>
  <c r="C2161" i="16"/>
  <c r="C2162" i="16"/>
  <c r="C2163" i="16"/>
  <c r="C2164" i="16"/>
  <c r="C2165" i="16"/>
  <c r="C2166" i="16"/>
  <c r="C2167" i="16"/>
  <c r="C2168" i="16"/>
  <c r="C2169" i="16"/>
  <c r="C2170" i="16"/>
  <c r="C2171" i="16"/>
  <c r="C2172" i="16"/>
  <c r="C2173" i="16"/>
  <c r="C2174" i="16"/>
  <c r="C2175" i="16"/>
  <c r="C2176" i="16"/>
  <c r="C2177" i="16"/>
  <c r="C2178" i="16"/>
  <c r="C2179" i="16"/>
  <c r="C2180" i="16"/>
  <c r="C2181" i="16"/>
  <c r="C2182" i="16"/>
  <c r="C2183" i="16"/>
  <c r="C2184" i="16"/>
  <c r="C2185" i="16"/>
  <c r="C2186" i="16"/>
  <c r="C2187" i="16"/>
  <c r="C2188" i="16"/>
  <c r="C2189" i="16"/>
  <c r="C2190" i="16"/>
  <c r="C2191" i="16"/>
  <c r="C2192" i="16"/>
  <c r="C2193" i="16"/>
  <c r="C2194" i="16"/>
  <c r="C2195" i="16"/>
  <c r="C2196" i="16"/>
  <c r="C2197" i="16"/>
  <c r="C2198" i="16"/>
  <c r="C2199" i="16"/>
  <c r="C2200" i="16"/>
  <c r="C2201" i="16"/>
  <c r="C2202" i="16"/>
  <c r="C2203" i="16"/>
  <c r="C2204" i="16"/>
  <c r="C2205" i="16"/>
  <c r="C2206" i="16"/>
  <c r="C2207" i="16"/>
  <c r="C2208" i="16"/>
  <c r="C2209" i="16"/>
  <c r="C2210" i="16"/>
  <c r="C2211" i="16"/>
  <c r="C2212" i="16"/>
  <c r="C2213" i="16"/>
  <c r="C2214" i="16"/>
  <c r="C2215" i="16"/>
  <c r="C2216" i="16"/>
  <c r="C2217" i="16"/>
  <c r="C2218" i="16"/>
  <c r="C2219" i="16"/>
  <c r="C2220" i="16"/>
  <c r="C2221" i="16"/>
  <c r="C2222" i="16"/>
  <c r="C2223" i="16"/>
  <c r="C2224" i="16"/>
  <c r="C2225" i="16"/>
  <c r="C2226" i="16"/>
  <c r="C2227" i="16"/>
  <c r="C2228" i="16"/>
  <c r="C2229" i="16"/>
  <c r="C2230" i="16"/>
  <c r="C2231" i="16"/>
  <c r="C2232" i="16"/>
  <c r="C2233" i="16"/>
  <c r="C2234" i="16"/>
  <c r="C2235" i="16"/>
  <c r="C2236" i="16"/>
  <c r="C2237" i="16"/>
  <c r="C2238" i="16"/>
  <c r="C2239" i="16"/>
  <c r="C2240" i="16"/>
  <c r="C2241" i="16"/>
  <c r="C2242" i="16"/>
  <c r="C2243" i="16"/>
  <c r="C2244" i="16"/>
  <c r="C2245" i="16"/>
  <c r="C2246" i="16"/>
  <c r="C2247" i="16"/>
  <c r="C2248" i="16"/>
  <c r="C2249" i="16"/>
  <c r="C2250" i="16"/>
  <c r="C2251" i="16"/>
  <c r="C2252" i="16"/>
  <c r="C2253" i="16"/>
  <c r="C2254" i="16"/>
  <c r="C2255" i="16"/>
  <c r="C2256" i="16"/>
  <c r="C2257" i="16"/>
  <c r="C2258" i="16"/>
  <c r="C2259" i="16"/>
  <c r="C2260" i="16"/>
  <c r="C2261" i="16"/>
  <c r="C2262" i="16"/>
  <c r="C2263" i="16"/>
  <c r="C2264" i="16"/>
  <c r="C2265" i="16"/>
  <c r="C2266" i="16"/>
  <c r="C2267" i="16"/>
  <c r="C2268" i="16"/>
  <c r="C2269" i="16"/>
  <c r="C2270" i="16"/>
  <c r="C2271" i="16"/>
  <c r="C2272" i="16"/>
  <c r="C2273" i="16"/>
  <c r="C2274" i="16"/>
  <c r="C2275" i="16"/>
  <c r="C2276" i="16"/>
  <c r="C2277" i="16"/>
  <c r="C2278" i="16"/>
  <c r="C2279" i="16"/>
  <c r="C2280" i="16"/>
  <c r="C2281" i="16"/>
  <c r="C2282" i="16"/>
  <c r="C2283" i="16"/>
  <c r="C2284" i="16"/>
  <c r="C2285" i="16"/>
  <c r="C2286" i="16"/>
  <c r="C2287" i="16"/>
  <c r="C2288" i="16"/>
  <c r="C2289" i="16"/>
  <c r="C2290" i="16"/>
  <c r="C2291" i="16"/>
  <c r="C2292" i="16"/>
  <c r="C2293" i="16"/>
  <c r="C2294" i="16"/>
  <c r="C2295" i="16"/>
  <c r="C2296" i="16"/>
  <c r="C2297" i="16"/>
  <c r="C2298" i="16"/>
  <c r="C2299" i="16"/>
  <c r="C2300" i="16"/>
  <c r="C2301" i="16"/>
  <c r="C2302" i="16"/>
  <c r="C2303" i="16"/>
  <c r="C2304" i="16"/>
  <c r="C2305" i="16"/>
  <c r="C2306" i="16"/>
  <c r="C2307" i="16"/>
  <c r="C2308" i="16"/>
  <c r="C2309" i="16"/>
  <c r="C2310" i="16"/>
  <c r="C2311" i="16"/>
  <c r="C2312" i="16"/>
  <c r="C2313" i="16"/>
  <c r="C2314" i="16"/>
  <c r="C2315" i="16"/>
  <c r="C2316" i="16"/>
  <c r="C2317" i="16"/>
  <c r="C2318" i="16"/>
  <c r="C2319" i="16"/>
  <c r="C2320" i="16"/>
  <c r="C2321" i="16"/>
  <c r="C2322" i="16"/>
  <c r="C2323" i="16"/>
  <c r="C2324" i="16"/>
  <c r="C2325" i="16"/>
  <c r="C2326" i="16"/>
  <c r="C2327" i="16"/>
  <c r="C2328" i="16"/>
  <c r="C2329" i="16"/>
  <c r="C2330" i="16"/>
  <c r="C2331" i="16"/>
  <c r="C2332" i="16"/>
  <c r="C2333" i="16"/>
  <c r="C2334" i="16"/>
  <c r="C2335" i="16"/>
  <c r="C2336" i="16"/>
  <c r="C2337" i="16"/>
  <c r="C2338" i="16"/>
  <c r="C2339" i="16"/>
  <c r="C2340" i="16"/>
  <c r="C2341" i="16"/>
  <c r="C2342" i="16"/>
  <c r="C2343" i="16"/>
  <c r="C2344" i="16"/>
  <c r="C2345" i="16"/>
  <c r="C2346" i="16"/>
  <c r="C2347" i="16"/>
  <c r="C2348" i="16"/>
  <c r="C2349" i="16"/>
  <c r="C2350" i="16"/>
  <c r="C2351" i="16"/>
  <c r="C2352" i="16"/>
  <c r="C2353" i="16"/>
  <c r="C2354" i="16"/>
  <c r="C2355" i="16"/>
  <c r="C2356" i="16"/>
  <c r="C2357" i="16"/>
  <c r="C2358" i="16"/>
  <c r="C2359" i="16"/>
  <c r="C2360" i="16"/>
  <c r="C2361" i="16"/>
  <c r="C2362" i="16"/>
  <c r="C2363" i="16"/>
  <c r="C2364" i="16"/>
  <c r="C2365" i="16"/>
  <c r="C2366" i="16"/>
  <c r="C2367" i="16"/>
  <c r="C2368" i="16"/>
  <c r="C2369" i="16"/>
  <c r="C2370" i="16"/>
  <c r="C2371" i="16"/>
  <c r="C2372" i="16"/>
  <c r="C2373" i="16"/>
  <c r="C2374" i="16"/>
  <c r="C2375" i="16"/>
  <c r="C2376" i="16"/>
  <c r="C2377" i="16"/>
  <c r="C2378" i="16"/>
  <c r="C2379" i="16"/>
  <c r="C2380" i="16"/>
  <c r="C2381" i="16"/>
  <c r="C2382" i="16"/>
  <c r="C2383" i="16"/>
  <c r="C2384" i="16"/>
  <c r="C2385" i="16"/>
  <c r="C2386" i="16"/>
  <c r="C2387" i="16"/>
  <c r="C2388" i="16"/>
  <c r="C2389" i="16"/>
  <c r="C2390" i="16"/>
  <c r="C2391" i="16"/>
  <c r="C2392" i="16"/>
  <c r="C2393" i="16"/>
  <c r="C2394" i="16"/>
  <c r="C2395" i="16"/>
  <c r="C2396" i="16"/>
  <c r="C2397" i="16"/>
  <c r="C2398" i="16"/>
  <c r="C2399" i="16"/>
  <c r="C2400" i="16"/>
  <c r="C2401" i="16"/>
  <c r="C2402" i="16"/>
  <c r="C2403" i="16"/>
  <c r="C2404" i="16"/>
  <c r="C2405" i="16"/>
  <c r="C2406" i="16"/>
  <c r="C2407" i="16"/>
  <c r="C2408" i="16"/>
  <c r="C2409" i="16"/>
  <c r="C2410" i="16"/>
  <c r="C2411" i="16"/>
  <c r="C2412" i="16"/>
  <c r="C2413" i="16"/>
  <c r="C2414" i="16"/>
  <c r="C2415" i="16"/>
  <c r="C2416" i="16"/>
  <c r="C2417" i="16"/>
  <c r="C2418" i="16"/>
  <c r="C2419" i="16"/>
  <c r="C2420" i="16"/>
  <c r="C2421" i="16"/>
  <c r="C2422" i="16"/>
  <c r="C2423" i="16"/>
  <c r="C2424" i="16"/>
  <c r="C2425" i="16"/>
  <c r="C2426" i="16"/>
  <c r="C2427" i="16"/>
  <c r="C2428" i="16"/>
  <c r="C2429" i="16"/>
  <c r="C2430" i="16"/>
  <c r="C2431" i="16"/>
  <c r="C2432" i="16"/>
  <c r="C2433" i="16"/>
  <c r="C2434" i="16"/>
  <c r="C2435" i="16"/>
  <c r="C2436" i="16"/>
  <c r="C2437" i="16"/>
  <c r="C2438" i="16"/>
  <c r="C2439" i="16"/>
  <c r="C2440" i="16"/>
  <c r="C2441" i="16"/>
  <c r="C2442" i="16"/>
  <c r="C2443" i="16"/>
  <c r="C2444" i="16"/>
  <c r="C2445" i="16"/>
  <c r="C2446" i="16"/>
  <c r="C2447" i="16"/>
  <c r="C2448" i="16"/>
  <c r="C2449" i="16"/>
  <c r="C2450" i="16"/>
  <c r="C2451" i="16"/>
  <c r="C2452" i="16"/>
  <c r="C2453" i="16"/>
  <c r="C2454" i="16"/>
  <c r="C2455" i="16"/>
  <c r="C2456" i="16"/>
  <c r="C2457" i="16"/>
  <c r="C2458" i="16"/>
  <c r="C2459" i="16"/>
  <c r="C2460" i="16"/>
  <c r="C2461" i="16"/>
  <c r="C2462" i="16"/>
  <c r="C2463" i="16"/>
  <c r="C2464" i="16"/>
  <c r="C2465" i="16"/>
  <c r="C2466" i="16"/>
  <c r="C2467" i="16"/>
  <c r="C2468" i="16"/>
  <c r="C2469" i="16"/>
  <c r="C2470" i="16"/>
  <c r="C2471" i="16"/>
  <c r="C2472" i="16"/>
  <c r="C2473" i="16"/>
  <c r="C2474" i="16"/>
  <c r="C2475" i="16"/>
  <c r="C2476" i="16"/>
  <c r="C2477" i="16"/>
  <c r="C2478" i="16"/>
  <c r="C2479" i="16"/>
  <c r="C2480" i="16"/>
  <c r="C2481" i="16"/>
  <c r="C2482" i="16"/>
  <c r="C2483" i="16"/>
  <c r="C2484" i="16"/>
  <c r="C2485" i="16"/>
  <c r="C2486" i="16"/>
  <c r="C2487" i="16"/>
  <c r="C2488" i="16"/>
  <c r="C2489" i="16"/>
  <c r="C2490" i="16"/>
  <c r="C2491" i="16"/>
  <c r="C2492" i="16"/>
  <c r="C2493" i="16"/>
  <c r="C2494" i="16"/>
  <c r="C2495" i="16"/>
  <c r="C2496" i="16"/>
  <c r="C2497" i="16"/>
  <c r="C2498" i="16"/>
  <c r="C2499" i="16"/>
  <c r="C2500" i="16"/>
  <c r="C2501" i="16"/>
  <c r="C2502" i="16"/>
  <c r="C2503" i="16"/>
  <c r="C2504" i="16"/>
  <c r="C2505" i="16"/>
  <c r="C2506" i="16"/>
  <c r="C2507" i="16"/>
  <c r="C2508" i="16"/>
  <c r="C2509" i="16"/>
  <c r="C2510" i="16"/>
  <c r="C2511" i="16"/>
  <c r="C2512" i="16"/>
  <c r="C2513" i="16"/>
  <c r="C2514" i="16"/>
  <c r="C2515" i="16"/>
  <c r="C2516" i="16"/>
  <c r="C2517" i="16"/>
  <c r="C2518" i="16"/>
  <c r="C2519" i="16"/>
  <c r="C2520" i="16"/>
  <c r="C2521" i="16"/>
  <c r="C2522" i="16"/>
  <c r="C2523" i="16"/>
  <c r="C2524" i="16"/>
  <c r="C2525" i="16"/>
  <c r="C2526" i="16"/>
  <c r="C2527" i="16"/>
  <c r="C2528" i="16"/>
  <c r="C2529" i="16"/>
  <c r="C2530" i="16"/>
  <c r="C2531" i="16"/>
  <c r="C2532" i="16"/>
  <c r="C2533" i="16"/>
  <c r="C2534" i="16"/>
  <c r="C2535" i="16"/>
  <c r="C2536" i="16"/>
  <c r="C2537" i="16"/>
  <c r="C2538" i="16"/>
  <c r="C2539" i="16"/>
  <c r="C2540" i="16"/>
  <c r="C2541" i="16"/>
  <c r="C2542" i="16"/>
  <c r="C2543" i="16"/>
  <c r="C2544" i="16"/>
  <c r="C2545" i="16"/>
  <c r="C2546" i="16"/>
  <c r="C2547" i="16"/>
  <c r="C2548" i="16"/>
  <c r="C2549" i="16"/>
  <c r="C2550" i="16"/>
  <c r="C2551" i="16"/>
  <c r="C2552" i="16"/>
  <c r="C2553" i="16"/>
  <c r="C2554" i="16"/>
  <c r="C2555" i="16"/>
  <c r="C2556" i="16"/>
  <c r="C2557" i="16"/>
  <c r="C2558" i="16"/>
  <c r="C2559" i="16"/>
  <c r="C2560" i="16"/>
  <c r="C2561" i="16"/>
  <c r="C2562" i="16"/>
  <c r="C2563" i="16"/>
  <c r="C2564" i="16"/>
  <c r="C2565" i="16"/>
  <c r="C2566" i="16"/>
  <c r="C2567" i="16"/>
  <c r="C2568" i="16"/>
  <c r="C2569" i="16"/>
  <c r="C2570" i="16"/>
  <c r="C2571" i="16"/>
  <c r="C2572" i="16"/>
  <c r="C2573" i="16"/>
  <c r="C2574" i="16"/>
  <c r="C2575" i="16"/>
  <c r="C2576" i="16"/>
  <c r="C2577" i="16"/>
  <c r="C2578" i="16"/>
  <c r="C2579" i="16"/>
  <c r="C2580" i="16"/>
  <c r="C2581" i="16"/>
  <c r="C2582" i="16"/>
  <c r="C2583" i="16"/>
  <c r="C2584" i="16"/>
  <c r="C2585" i="16"/>
  <c r="C2586" i="16"/>
  <c r="C2587" i="16"/>
  <c r="C2588" i="16"/>
  <c r="C2589" i="16"/>
  <c r="C2590" i="16"/>
  <c r="C2591" i="16"/>
  <c r="C2592" i="16"/>
  <c r="C2593" i="16"/>
  <c r="C2594" i="16"/>
  <c r="C3" i="16"/>
  <c r="C6" i="15"/>
  <c r="B26" i="15"/>
  <c r="B25" i="15"/>
  <c r="B27" i="15" s="1"/>
  <c r="C27" i="15"/>
  <c r="C26" i="15"/>
  <c r="C25" i="15"/>
  <c r="B19" i="15"/>
  <c r="C21" i="15" s="1"/>
  <c r="C8" i="15"/>
  <c r="C7" i="15"/>
  <c r="P34" i="5"/>
  <c r="P33" i="5"/>
  <c r="P32" i="5"/>
  <c r="P31" i="5"/>
  <c r="P30" i="5"/>
  <c r="P29" i="5"/>
  <c r="P28" i="5"/>
  <c r="P27" i="5"/>
  <c r="P24" i="5"/>
  <c r="P23" i="5"/>
  <c r="P22" i="5"/>
  <c r="P21" i="5"/>
  <c r="P20" i="5"/>
  <c r="P19" i="5"/>
  <c r="P18" i="5"/>
  <c r="P17" i="5"/>
  <c r="P14" i="5"/>
  <c r="P13" i="5"/>
  <c r="P12" i="5"/>
  <c r="P11" i="5"/>
  <c r="P10" i="5"/>
  <c r="P9" i="5"/>
  <c r="P8" i="5"/>
  <c r="P7" i="5"/>
  <c r="P6" i="5"/>
  <c r="Q1" i="5"/>
  <c r="R1" i="5" s="1"/>
  <c r="S1" i="5" s="1"/>
  <c r="T1" i="5" s="1"/>
  <c r="P1" i="5"/>
  <c r="C21" i="12"/>
  <c r="C18" i="12"/>
  <c r="C17" i="12"/>
  <c r="D35" i="5"/>
  <c r="E35" i="5"/>
  <c r="F35" i="5"/>
  <c r="C35" i="5"/>
  <c r="G21" i="5"/>
  <c r="H21" i="5" s="1"/>
  <c r="I21" i="5" s="1"/>
  <c r="J21" i="5" s="1"/>
  <c r="F21" i="5"/>
  <c r="G11" i="5"/>
  <c r="H11" i="5" s="1"/>
  <c r="F11" i="5"/>
  <c r="F23" i="5"/>
  <c r="G46" i="5"/>
  <c r="H46" i="5" s="1"/>
  <c r="I46" i="5" s="1"/>
  <c r="J46" i="5" s="1"/>
  <c r="F46" i="5"/>
  <c r="D46" i="5"/>
  <c r="E46" i="5"/>
  <c r="C46" i="5"/>
  <c r="F13" i="5"/>
  <c r="H41" i="5"/>
  <c r="I41" i="5" s="1"/>
  <c r="J41" i="5" s="1"/>
  <c r="G41" i="5"/>
  <c r="F41" i="5"/>
  <c r="D41" i="5"/>
  <c r="E41" i="5"/>
  <c r="C41" i="5"/>
  <c r="C19" i="2"/>
  <c r="F28" i="5"/>
  <c r="G28" i="5" s="1"/>
  <c r="H28" i="5" s="1"/>
  <c r="I28" i="5" s="1"/>
  <c r="J28" i="5" s="1"/>
  <c r="C16" i="10"/>
  <c r="C6" i="10"/>
  <c r="E9" i="5"/>
  <c r="E40" i="5" s="1"/>
  <c r="C9" i="5"/>
  <c r="C14" i="5" s="1"/>
  <c r="D6" i="5"/>
  <c r="E6" i="5"/>
  <c r="C6" i="5"/>
  <c r="D1" i="13"/>
  <c r="E1" i="13" s="1"/>
  <c r="F1" i="13" s="1"/>
  <c r="G1" i="13" s="1"/>
  <c r="H1" i="13" s="1"/>
  <c r="I1" i="13" s="1"/>
  <c r="J1" i="13" s="1"/>
  <c r="D30" i="12"/>
  <c r="D33" i="12" s="1"/>
  <c r="D29" i="12"/>
  <c r="D32" i="12" s="1"/>
  <c r="E28" i="12"/>
  <c r="E30" i="12" s="1"/>
  <c r="E33" i="12" s="1"/>
  <c r="E4" i="12" s="1"/>
  <c r="E11" i="12" s="1"/>
  <c r="D1" i="11"/>
  <c r="E1" i="11" s="1"/>
  <c r="F1" i="11" s="1"/>
  <c r="G1" i="11" s="1"/>
  <c r="H1" i="11" s="1"/>
  <c r="I1" i="11" s="1"/>
  <c r="J1" i="11" s="1"/>
  <c r="D1" i="10"/>
  <c r="E1" i="10" s="1"/>
  <c r="F1" i="10" s="1"/>
  <c r="G1" i="10" s="1"/>
  <c r="H1" i="10" s="1"/>
  <c r="I1" i="10" s="1"/>
  <c r="J1" i="10" s="1"/>
  <c r="N1" i="5"/>
  <c r="O1" i="5" s="1"/>
  <c r="E32" i="5"/>
  <c r="E31" i="5"/>
  <c r="F31" i="5" s="1"/>
  <c r="G31" i="5" s="1"/>
  <c r="H31" i="5" s="1"/>
  <c r="I31" i="5" s="1"/>
  <c r="J31" i="5" s="1"/>
  <c r="E30" i="5"/>
  <c r="F30" i="5" s="1"/>
  <c r="G30" i="5" s="1"/>
  <c r="H30" i="5" s="1"/>
  <c r="I30" i="5" s="1"/>
  <c r="J30" i="5" s="1"/>
  <c r="E29" i="5"/>
  <c r="F29" i="5" s="1"/>
  <c r="G29" i="5" s="1"/>
  <c r="H29" i="5" s="1"/>
  <c r="I29" i="5" s="1"/>
  <c r="J29" i="5" s="1"/>
  <c r="E28" i="5"/>
  <c r="E27" i="5"/>
  <c r="E9" i="10" s="1"/>
  <c r="D32" i="5"/>
  <c r="D31" i="5"/>
  <c r="D30" i="5"/>
  <c r="D29" i="5"/>
  <c r="D28" i="5"/>
  <c r="D27" i="5"/>
  <c r="D9" i="10" s="1"/>
  <c r="E23" i="5"/>
  <c r="E8" i="10" s="1"/>
  <c r="D23" i="5"/>
  <c r="D8" i="10" s="1"/>
  <c r="E22" i="5"/>
  <c r="F22" i="5" s="1"/>
  <c r="G22" i="5" s="1"/>
  <c r="H22" i="5" s="1"/>
  <c r="I22" i="5" s="1"/>
  <c r="J22" i="5" s="1"/>
  <c r="D22" i="5"/>
  <c r="D6" i="10" s="1"/>
  <c r="E21" i="5"/>
  <c r="E7" i="10" s="1"/>
  <c r="D21" i="5"/>
  <c r="D7" i="10" s="1"/>
  <c r="E19" i="5"/>
  <c r="D19" i="5"/>
  <c r="E18" i="5"/>
  <c r="D18" i="5"/>
  <c r="E17" i="5"/>
  <c r="D17" i="5"/>
  <c r="C28" i="5"/>
  <c r="C29" i="5"/>
  <c r="C30" i="5"/>
  <c r="C31" i="5"/>
  <c r="C32" i="5"/>
  <c r="C27" i="5"/>
  <c r="C9" i="10" s="1"/>
  <c r="C18" i="5"/>
  <c r="C19" i="5"/>
  <c r="C45" i="5" s="1"/>
  <c r="C21" i="5"/>
  <c r="C7" i="10" s="1"/>
  <c r="C22" i="5"/>
  <c r="C23" i="5"/>
  <c r="C8" i="10" s="1"/>
  <c r="C17" i="5"/>
  <c r="C20" i="5" s="1"/>
  <c r="C42" i="5" s="1"/>
  <c r="E13" i="5"/>
  <c r="E17" i="10" s="1"/>
  <c r="E12" i="5"/>
  <c r="E18" i="10" s="1"/>
  <c r="E11" i="5"/>
  <c r="E16" i="10" s="1"/>
  <c r="E10" i="5"/>
  <c r="E15" i="10" s="1"/>
  <c r="E8" i="5"/>
  <c r="E7" i="5"/>
  <c r="E39" i="5" s="1"/>
  <c r="D13" i="5"/>
  <c r="D17" i="10" s="1"/>
  <c r="D12" i="5"/>
  <c r="D18" i="10" s="1"/>
  <c r="D11" i="5"/>
  <c r="D16" i="10" s="1"/>
  <c r="D10" i="5"/>
  <c r="D15" i="10" s="1"/>
  <c r="D8" i="5"/>
  <c r="D7" i="5"/>
  <c r="C11" i="5"/>
  <c r="C12" i="5"/>
  <c r="C18" i="10" s="1"/>
  <c r="C13" i="5"/>
  <c r="C17" i="10" s="1"/>
  <c r="C10" i="5"/>
  <c r="C8" i="13" s="1"/>
  <c r="C7" i="5"/>
  <c r="C39" i="5" s="1"/>
  <c r="C8" i="5"/>
  <c r="C40" i="5" s="1"/>
  <c r="D1" i="5"/>
  <c r="E1" i="5" s="1"/>
  <c r="F1" i="5" s="1"/>
  <c r="G1" i="5" s="1"/>
  <c r="H1" i="5" s="1"/>
  <c r="I1" i="5" s="1"/>
  <c r="J1" i="5" s="1"/>
  <c r="B57" i="2"/>
  <c r="A57" i="2" s="1"/>
  <c r="A56" i="2"/>
  <c r="B49" i="2"/>
  <c r="C36" i="2"/>
  <c r="C39" i="2" s="1"/>
  <c r="C40" i="2" s="1"/>
  <c r="C35" i="2"/>
  <c r="C38" i="2" s="1"/>
  <c r="D34" i="2"/>
  <c r="D36" i="2" s="1"/>
  <c r="D39" i="2" s="1"/>
  <c r="D40" i="2" s="1"/>
  <c r="E31" i="2"/>
  <c r="F31" i="2" s="1"/>
  <c r="D31" i="2"/>
  <c r="C31" i="2"/>
  <c r="E14" i="2"/>
  <c r="D14" i="2"/>
  <c r="C14" i="2"/>
  <c r="D13" i="2"/>
  <c r="D47" i="2" s="1"/>
  <c r="E13" i="2"/>
  <c r="E47" i="2" s="1"/>
  <c r="C13" i="2"/>
  <c r="C47" i="2" s="1"/>
  <c r="D6" i="2"/>
  <c r="D43" i="2" s="1"/>
  <c r="E6" i="2"/>
  <c r="E43" i="2" s="1"/>
  <c r="C6" i="2"/>
  <c r="C43" i="2" s="1"/>
  <c r="E11" i="2"/>
  <c r="E46" i="2" s="1"/>
  <c r="D11" i="2"/>
  <c r="D46" i="2" s="1"/>
  <c r="C11" i="2"/>
  <c r="C46" i="2" s="1"/>
  <c r="D9" i="2"/>
  <c r="D45" i="2" s="1"/>
  <c r="E9" i="2"/>
  <c r="E45" i="2" s="1"/>
  <c r="C9" i="2"/>
  <c r="C45" i="2" s="1"/>
  <c r="D8" i="2"/>
  <c r="D44" i="2" s="1"/>
  <c r="E8" i="2"/>
  <c r="E44" i="2" s="1"/>
  <c r="C8" i="2"/>
  <c r="D5" i="2"/>
  <c r="D7" i="2" s="1"/>
  <c r="E5" i="2"/>
  <c r="E37" i="5" s="1"/>
  <c r="C5" i="2"/>
  <c r="D1" i="2"/>
  <c r="E1" i="2" s="1"/>
  <c r="F1" i="2" s="1"/>
  <c r="G1" i="2" s="1"/>
  <c r="H1" i="2" s="1"/>
  <c r="I1" i="2" s="1"/>
  <c r="J1" i="2" s="1"/>
  <c r="C29" i="15" l="1"/>
  <c r="C31" i="15" s="1"/>
  <c r="D34" i="12"/>
  <c r="D4" i="12"/>
  <c r="D11" i="12" s="1"/>
  <c r="E34" i="12"/>
  <c r="I11" i="5"/>
  <c r="D39" i="5"/>
  <c r="F39" i="5" s="1"/>
  <c r="G39" i="5" s="1"/>
  <c r="C44" i="5"/>
  <c r="E6" i="10"/>
  <c r="F27" i="5"/>
  <c r="G27" i="5" s="1"/>
  <c r="H27" i="5" s="1"/>
  <c r="I27" i="5" s="1"/>
  <c r="J27" i="5" s="1"/>
  <c r="E14" i="5"/>
  <c r="C43" i="5"/>
  <c r="F12" i="5"/>
  <c r="C37" i="5"/>
  <c r="D9" i="5"/>
  <c r="D14" i="5" s="1"/>
  <c r="C15" i="10"/>
  <c r="D8" i="13"/>
  <c r="E8" i="13"/>
  <c r="C7" i="13"/>
  <c r="C6" i="13" s="1"/>
  <c r="E29" i="2"/>
  <c r="F29" i="2" s="1"/>
  <c r="E7" i="13"/>
  <c r="D7" i="13"/>
  <c r="D37" i="5"/>
  <c r="F37" i="5" s="1"/>
  <c r="C14" i="10"/>
  <c r="D14" i="10"/>
  <c r="E14" i="10"/>
  <c r="D29" i="2"/>
  <c r="F28" i="12"/>
  <c r="E29" i="12"/>
  <c r="E32" i="12" s="1"/>
  <c r="D33" i="5"/>
  <c r="D11" i="10" s="1"/>
  <c r="C33" i="5"/>
  <c r="C11" i="10" s="1"/>
  <c r="C38" i="5"/>
  <c r="C24" i="5"/>
  <c r="D20" i="5"/>
  <c r="D43" i="5" s="1"/>
  <c r="E33" i="5"/>
  <c r="E11" i="10" s="1"/>
  <c r="E20" i="5"/>
  <c r="D38" i="5"/>
  <c r="E38" i="5"/>
  <c r="C27" i="2"/>
  <c r="E34" i="2"/>
  <c r="F34" i="2" s="1"/>
  <c r="F36" i="2" s="1"/>
  <c r="F39" i="2" s="1"/>
  <c r="F40" i="2" s="1"/>
  <c r="D35" i="2"/>
  <c r="D38" i="2" s="1"/>
  <c r="C44" i="2"/>
  <c r="D30" i="2"/>
  <c r="E24" i="2"/>
  <c r="D27" i="2"/>
  <c r="E30" i="2"/>
  <c r="F30" i="2" s="1"/>
  <c r="G30" i="2" s="1"/>
  <c r="H30" i="2" s="1"/>
  <c r="I30" i="2" s="1"/>
  <c r="J30" i="2" s="1"/>
  <c r="C25" i="2"/>
  <c r="C28" i="2"/>
  <c r="C30" i="2"/>
  <c r="G31" i="2"/>
  <c r="H31" i="2" s="1"/>
  <c r="I31" i="2" s="1"/>
  <c r="J31" i="2" s="1"/>
  <c r="E25" i="2"/>
  <c r="D10" i="2"/>
  <c r="D12" i="2" s="1"/>
  <c r="D25" i="2"/>
  <c r="E28" i="2"/>
  <c r="F5" i="2"/>
  <c r="E27" i="2"/>
  <c r="D24" i="2"/>
  <c r="D26" i="2"/>
  <c r="D28" i="2"/>
  <c r="E7" i="2"/>
  <c r="C7" i="2"/>
  <c r="C32" i="15" l="1"/>
  <c r="C34" i="15" s="1"/>
  <c r="C22" i="14" s="1"/>
  <c r="C19" i="10"/>
  <c r="J11" i="5"/>
  <c r="H39" i="5"/>
  <c r="F44" i="5"/>
  <c r="E24" i="5"/>
  <c r="E42" i="5"/>
  <c r="E44" i="5"/>
  <c r="F38" i="5"/>
  <c r="F9" i="5" s="1"/>
  <c r="E45" i="5"/>
  <c r="D45" i="5"/>
  <c r="F45" i="5" s="1"/>
  <c r="E43" i="5"/>
  <c r="F43" i="5" s="1"/>
  <c r="D24" i="5"/>
  <c r="D34" i="5" s="1"/>
  <c r="N32" i="5" s="1"/>
  <c r="D42" i="5"/>
  <c r="F42" i="5" s="1"/>
  <c r="G12" i="5"/>
  <c r="H12" i="5" s="1"/>
  <c r="I12" i="5" s="1"/>
  <c r="D40" i="5"/>
  <c r="F40" i="5" s="1"/>
  <c r="G40" i="5" s="1"/>
  <c r="D44" i="5"/>
  <c r="J12" i="5"/>
  <c r="M12" i="5"/>
  <c r="E35" i="2"/>
  <c r="E38" i="2" s="1"/>
  <c r="F10" i="5"/>
  <c r="G37" i="5"/>
  <c r="G29" i="2"/>
  <c r="F13" i="2"/>
  <c r="D15" i="2"/>
  <c r="D16" i="2" s="1"/>
  <c r="D6" i="13"/>
  <c r="D10" i="13" s="1"/>
  <c r="E6" i="13"/>
  <c r="E19" i="10"/>
  <c r="N18" i="5"/>
  <c r="G28" i="12"/>
  <c r="F30" i="12"/>
  <c r="F33" i="12" s="1"/>
  <c r="F4" i="12" s="1"/>
  <c r="F11" i="12" s="1"/>
  <c r="F29" i="12"/>
  <c r="F32" i="12" s="1"/>
  <c r="C12" i="10"/>
  <c r="C20" i="10" s="1"/>
  <c r="E12" i="10"/>
  <c r="D19" i="10"/>
  <c r="D12" i="10"/>
  <c r="D20" i="10" s="1"/>
  <c r="E34" i="5"/>
  <c r="O34" i="5" s="1"/>
  <c r="C34" i="5"/>
  <c r="M22" i="5" s="1"/>
  <c r="N31" i="5"/>
  <c r="N27" i="5"/>
  <c r="O9" i="5"/>
  <c r="N30" i="5"/>
  <c r="N22" i="5"/>
  <c r="N9" i="5"/>
  <c r="N24" i="5"/>
  <c r="N23" i="5"/>
  <c r="N29" i="5"/>
  <c r="M10" i="5"/>
  <c r="N17" i="5"/>
  <c r="M9" i="5"/>
  <c r="M11" i="5"/>
  <c r="M8" i="5"/>
  <c r="M13" i="5"/>
  <c r="M14" i="5"/>
  <c r="N33" i="5"/>
  <c r="N21" i="5"/>
  <c r="N20" i="5"/>
  <c r="N19" i="5"/>
  <c r="N28" i="5"/>
  <c r="M6" i="5"/>
  <c r="N34" i="5"/>
  <c r="M7" i="5"/>
  <c r="F35" i="2"/>
  <c r="F38" i="2" s="1"/>
  <c r="F28" i="2"/>
  <c r="G28" i="2" s="1"/>
  <c r="H28" i="2" s="1"/>
  <c r="I28" i="2" s="1"/>
  <c r="J28" i="2" s="1"/>
  <c r="G34" i="2"/>
  <c r="G36" i="2" s="1"/>
  <c r="G39" i="2" s="1"/>
  <c r="G40" i="2" s="1"/>
  <c r="F27" i="2"/>
  <c r="G27" i="2" s="1"/>
  <c r="H27" i="2" s="1"/>
  <c r="I27" i="2" s="1"/>
  <c r="J27" i="2" s="1"/>
  <c r="F14" i="2"/>
  <c r="E36" i="2"/>
  <c r="E39" i="2" s="1"/>
  <c r="E40" i="2" s="1"/>
  <c r="H34" i="2"/>
  <c r="H36" i="2" s="1"/>
  <c r="H39" i="2" s="1"/>
  <c r="H40" i="2" s="1"/>
  <c r="G35" i="2"/>
  <c r="G38" i="2" s="1"/>
  <c r="F47" i="2"/>
  <c r="G5" i="2"/>
  <c r="F6" i="2"/>
  <c r="C10" i="2"/>
  <c r="C26" i="2"/>
  <c r="E10" i="2"/>
  <c r="E12" i="2" s="1"/>
  <c r="E26" i="2"/>
  <c r="E20" i="10" l="1"/>
  <c r="G14" i="2"/>
  <c r="G13" i="5"/>
  <c r="G23" i="5"/>
  <c r="F34" i="12"/>
  <c r="G43" i="5"/>
  <c r="F8" i="13"/>
  <c r="F15" i="10"/>
  <c r="D8" i="12" s="1"/>
  <c r="G42" i="5"/>
  <c r="F20" i="5"/>
  <c r="F24" i="5" s="1"/>
  <c r="H40" i="5"/>
  <c r="G45" i="5"/>
  <c r="I39" i="5"/>
  <c r="G44" i="5"/>
  <c r="F18" i="5"/>
  <c r="G38" i="5"/>
  <c r="O21" i="5"/>
  <c r="E10" i="13"/>
  <c r="F10" i="13" s="1"/>
  <c r="E15" i="2"/>
  <c r="E16" i="2" s="1"/>
  <c r="H29" i="2"/>
  <c r="G13" i="2"/>
  <c r="G47" i="2" s="1"/>
  <c r="C12" i="2"/>
  <c r="C15" i="2" s="1"/>
  <c r="C16" i="2" s="1"/>
  <c r="C17" i="2" s="1"/>
  <c r="G10" i="5"/>
  <c r="H37" i="5"/>
  <c r="O27" i="5"/>
  <c r="O18" i="5"/>
  <c r="O19" i="5"/>
  <c r="O24" i="5"/>
  <c r="O32" i="5"/>
  <c r="O17" i="5"/>
  <c r="M24" i="5"/>
  <c r="M27" i="5"/>
  <c r="M19" i="5"/>
  <c r="M23" i="5"/>
  <c r="M18" i="5"/>
  <c r="G30" i="12"/>
  <c r="G33" i="12" s="1"/>
  <c r="G4" i="12" s="1"/>
  <c r="G11" i="12" s="1"/>
  <c r="G29" i="12"/>
  <c r="G32" i="12" s="1"/>
  <c r="H28" i="12"/>
  <c r="O29" i="5"/>
  <c r="O20" i="5"/>
  <c r="O30" i="5"/>
  <c r="O31" i="5"/>
  <c r="O23" i="5"/>
  <c r="O28" i="5"/>
  <c r="M31" i="5"/>
  <c r="M28" i="5"/>
  <c r="M29" i="5"/>
  <c r="M21" i="5"/>
  <c r="M34" i="5"/>
  <c r="M32" i="5"/>
  <c r="M17" i="5"/>
  <c r="M30" i="5"/>
  <c r="M33" i="5"/>
  <c r="O22" i="5"/>
  <c r="M20" i="5"/>
  <c r="O33" i="5"/>
  <c r="N10" i="5"/>
  <c r="N14" i="5"/>
  <c r="N12" i="5"/>
  <c r="N13" i="5"/>
  <c r="N11" i="5"/>
  <c r="N7" i="5"/>
  <c r="N8" i="5"/>
  <c r="N6" i="5"/>
  <c r="O10" i="5"/>
  <c r="O14" i="5"/>
  <c r="O8" i="5"/>
  <c r="O6" i="5"/>
  <c r="O11" i="5"/>
  <c r="O7" i="5"/>
  <c r="O13" i="5"/>
  <c r="O12" i="5"/>
  <c r="F9" i="2"/>
  <c r="F45" i="2" s="1"/>
  <c r="G6" i="2"/>
  <c r="G43" i="2" s="1"/>
  <c r="F8" i="2"/>
  <c r="F44" i="2" s="1"/>
  <c r="D17" i="2"/>
  <c r="D19" i="2" s="1"/>
  <c r="D48" i="2"/>
  <c r="F7" i="2"/>
  <c r="F43" i="2"/>
  <c r="I34" i="2"/>
  <c r="I36" i="2" s="1"/>
  <c r="I39" i="2" s="1"/>
  <c r="I40" i="2" s="1"/>
  <c r="H35" i="2"/>
  <c r="H38" i="2" s="1"/>
  <c r="G9" i="2"/>
  <c r="G45" i="2" s="1"/>
  <c r="H5" i="2"/>
  <c r="G8" i="2"/>
  <c r="G44" i="2" s="1"/>
  <c r="H14" i="2" l="1"/>
  <c r="H23" i="5"/>
  <c r="H13" i="5"/>
  <c r="G34" i="12"/>
  <c r="I40" i="5"/>
  <c r="G8" i="13"/>
  <c r="G15" i="10"/>
  <c r="E8" i="12" s="1"/>
  <c r="J39" i="5"/>
  <c r="H45" i="5"/>
  <c r="G19" i="5"/>
  <c r="H43" i="5"/>
  <c r="H38" i="5"/>
  <c r="G9" i="5"/>
  <c r="H44" i="5"/>
  <c r="G18" i="5"/>
  <c r="F19" i="5"/>
  <c r="H42" i="5"/>
  <c r="G20" i="5"/>
  <c r="F17" i="5"/>
  <c r="F7" i="13"/>
  <c r="F11" i="2" s="1"/>
  <c r="G10" i="13"/>
  <c r="C48" i="2"/>
  <c r="C51" i="2" s="1"/>
  <c r="I37" i="5"/>
  <c r="H10" i="5"/>
  <c r="I29" i="2"/>
  <c r="H13" i="2"/>
  <c r="H47" i="2" s="1"/>
  <c r="H10" i="13"/>
  <c r="G7" i="2"/>
  <c r="G26" i="2" s="1"/>
  <c r="H30" i="12"/>
  <c r="H33" i="12" s="1"/>
  <c r="H4" i="12" s="1"/>
  <c r="H11" i="12" s="1"/>
  <c r="H29" i="12"/>
  <c r="H32" i="12" s="1"/>
  <c r="F10" i="2"/>
  <c r="D51" i="2"/>
  <c r="D52" i="2"/>
  <c r="D53" i="2"/>
  <c r="C52" i="2"/>
  <c r="F26" i="2"/>
  <c r="D49" i="2"/>
  <c r="E17" i="2"/>
  <c r="E19" i="2" s="1"/>
  <c r="E48" i="2"/>
  <c r="J34" i="2"/>
  <c r="I35" i="2"/>
  <c r="I38" i="2" s="1"/>
  <c r="H6" i="2"/>
  <c r="H43" i="2" s="1"/>
  <c r="H8" i="2"/>
  <c r="H44" i="2" s="1"/>
  <c r="H9" i="2"/>
  <c r="H45" i="2" s="1"/>
  <c r="I5" i="2"/>
  <c r="I14" i="2" l="1"/>
  <c r="I23" i="5"/>
  <c r="I13" i="5"/>
  <c r="G24" i="5"/>
  <c r="G7" i="13"/>
  <c r="G11" i="2" s="1"/>
  <c r="G46" i="2" s="1"/>
  <c r="G14" i="5"/>
  <c r="H34" i="12"/>
  <c r="F6" i="13"/>
  <c r="I38" i="5"/>
  <c r="H9" i="5"/>
  <c r="I45" i="5"/>
  <c r="I42" i="5"/>
  <c r="H20" i="5"/>
  <c r="H19" i="5" s="1"/>
  <c r="G7" i="5"/>
  <c r="G8" i="5"/>
  <c r="Q8" i="5" s="1"/>
  <c r="H8" i="13"/>
  <c r="H7" i="13" s="1"/>
  <c r="H11" i="2" s="1"/>
  <c r="H15" i="10"/>
  <c r="F8" i="12" s="1"/>
  <c r="E6" i="12"/>
  <c r="I43" i="5"/>
  <c r="F46" i="2"/>
  <c r="D6" i="12"/>
  <c r="I44" i="5"/>
  <c r="G17" i="5"/>
  <c r="J40" i="5"/>
  <c r="C49" i="2"/>
  <c r="G10" i="2"/>
  <c r="G12" i="2" s="1"/>
  <c r="C53" i="2"/>
  <c r="I10" i="13"/>
  <c r="J37" i="5"/>
  <c r="I10" i="5"/>
  <c r="J29" i="2"/>
  <c r="J13" i="2" s="1"/>
  <c r="I13" i="2"/>
  <c r="I47" i="2" s="1"/>
  <c r="F12" i="2"/>
  <c r="E53" i="2"/>
  <c r="E51" i="2"/>
  <c r="E52" i="2"/>
  <c r="H7" i="2"/>
  <c r="H26" i="2" s="1"/>
  <c r="C57" i="2"/>
  <c r="C56" i="2"/>
  <c r="D57" i="2"/>
  <c r="D56" i="2"/>
  <c r="E49" i="2"/>
  <c r="J35" i="2"/>
  <c r="J38" i="2" s="1"/>
  <c r="J36" i="2"/>
  <c r="J39" i="2" s="1"/>
  <c r="J40" i="2" s="1"/>
  <c r="J5" i="2"/>
  <c r="I6" i="2"/>
  <c r="I8" i="2"/>
  <c r="I44" i="2" s="1"/>
  <c r="I9" i="2"/>
  <c r="I45" i="2" s="1"/>
  <c r="H18" i="5" l="1"/>
  <c r="H17" i="5"/>
  <c r="Q12" i="5"/>
  <c r="Q11" i="5"/>
  <c r="Q14" i="5"/>
  <c r="Q6" i="5"/>
  <c r="Q13" i="5"/>
  <c r="Q10" i="5"/>
  <c r="H10" i="2"/>
  <c r="G14" i="10"/>
  <c r="Q7" i="5"/>
  <c r="Q9" i="5"/>
  <c r="J14" i="2"/>
  <c r="J23" i="5"/>
  <c r="J13" i="5"/>
  <c r="H14" i="5"/>
  <c r="H24" i="5"/>
  <c r="G6" i="13"/>
  <c r="H46" i="2"/>
  <c r="F6" i="12"/>
  <c r="F15" i="2"/>
  <c r="F16" i="2" s="1"/>
  <c r="F48" i="2" s="1"/>
  <c r="F53" i="2" s="1"/>
  <c r="D5" i="12"/>
  <c r="J44" i="5"/>
  <c r="J45" i="5"/>
  <c r="I8" i="13"/>
  <c r="I7" i="13" s="1"/>
  <c r="I11" i="2" s="1"/>
  <c r="I15" i="10"/>
  <c r="G8" i="12" s="1"/>
  <c r="G15" i="2"/>
  <c r="G16" i="2" s="1"/>
  <c r="G48" i="2" s="1"/>
  <c r="E5" i="12"/>
  <c r="J43" i="5"/>
  <c r="H7" i="5"/>
  <c r="H8" i="5"/>
  <c r="J42" i="5"/>
  <c r="J20" i="5" s="1"/>
  <c r="I20" i="5"/>
  <c r="J38" i="5"/>
  <c r="J9" i="5" s="1"/>
  <c r="I9" i="5"/>
  <c r="H6" i="13"/>
  <c r="J10" i="5"/>
  <c r="J10" i="13"/>
  <c r="H12" i="2"/>
  <c r="F17" i="2"/>
  <c r="F19" i="2" s="1"/>
  <c r="F32" i="5" s="1"/>
  <c r="F33" i="5" s="1"/>
  <c r="F34" i="5" s="1"/>
  <c r="D58" i="2"/>
  <c r="D60" i="2" s="1"/>
  <c r="C58" i="2"/>
  <c r="C60" i="2" s="1"/>
  <c r="J6" i="2"/>
  <c r="J7" i="2" s="1"/>
  <c r="J26" i="2" s="1"/>
  <c r="E57" i="2"/>
  <c r="E56" i="2"/>
  <c r="J8" i="2"/>
  <c r="J44" i="2" s="1"/>
  <c r="J47" i="2"/>
  <c r="J9" i="2"/>
  <c r="J45" i="2" s="1"/>
  <c r="I7" i="2"/>
  <c r="I26" i="2" s="1"/>
  <c r="I43" i="2"/>
  <c r="I24" i="5" l="1"/>
  <c r="J24" i="5"/>
  <c r="R12" i="5"/>
  <c r="R11" i="5"/>
  <c r="R14" i="5"/>
  <c r="R6" i="5"/>
  <c r="R10" i="5"/>
  <c r="R13" i="5"/>
  <c r="R9" i="5"/>
  <c r="J19" i="5"/>
  <c r="I14" i="5"/>
  <c r="R8" i="5"/>
  <c r="J14" i="5"/>
  <c r="T9" i="5" s="1"/>
  <c r="R7" i="5"/>
  <c r="F51" i="2"/>
  <c r="F49" i="2"/>
  <c r="F52" i="2"/>
  <c r="G53" i="2"/>
  <c r="G52" i="2"/>
  <c r="G49" i="2"/>
  <c r="G56" i="2" s="1"/>
  <c r="G51" i="2"/>
  <c r="I46" i="2"/>
  <c r="G6" i="12"/>
  <c r="I7" i="5"/>
  <c r="I8" i="5"/>
  <c r="H15" i="2"/>
  <c r="H16" i="2" s="1"/>
  <c r="H48" i="2" s="1"/>
  <c r="H49" i="2" s="1"/>
  <c r="H56" i="2" s="1"/>
  <c r="F5" i="12"/>
  <c r="J7" i="5"/>
  <c r="I17" i="5"/>
  <c r="I18" i="5"/>
  <c r="J8" i="13"/>
  <c r="J7" i="13" s="1"/>
  <c r="J11" i="2" s="1"/>
  <c r="J15" i="10"/>
  <c r="H8" i="12" s="1"/>
  <c r="H14" i="10"/>
  <c r="F7" i="12" s="1"/>
  <c r="J17" i="5"/>
  <c r="J18" i="5"/>
  <c r="G17" i="2"/>
  <c r="G19" i="2" s="1"/>
  <c r="G32" i="5" s="1"/>
  <c r="I19" i="5"/>
  <c r="J8" i="5"/>
  <c r="T8" i="5" s="1"/>
  <c r="I6" i="13"/>
  <c r="F56" i="2"/>
  <c r="F57" i="2"/>
  <c r="J43" i="2"/>
  <c r="J10" i="2"/>
  <c r="E58" i="2"/>
  <c r="E60" i="2" s="1"/>
  <c r="I10" i="2"/>
  <c r="S8" i="5" l="1"/>
  <c r="T13" i="5"/>
  <c r="T7" i="5"/>
  <c r="S7" i="5"/>
  <c r="S11" i="5"/>
  <c r="S14" i="5"/>
  <c r="S6" i="5"/>
  <c r="S12" i="5"/>
  <c r="S10" i="5"/>
  <c r="S13" i="5"/>
  <c r="G33" i="5"/>
  <c r="T14" i="5"/>
  <c r="T6" i="5"/>
  <c r="T11" i="5"/>
  <c r="T12" i="5"/>
  <c r="S9" i="5"/>
  <c r="T10" i="5"/>
  <c r="F9" i="12"/>
  <c r="G57" i="2"/>
  <c r="G58" i="2" s="1"/>
  <c r="G60" i="2" s="1"/>
  <c r="J6" i="13"/>
  <c r="H17" i="2"/>
  <c r="H19" i="2" s="1"/>
  <c r="H32" i="5" s="1"/>
  <c r="J46" i="2"/>
  <c r="H6" i="12"/>
  <c r="I14" i="10"/>
  <c r="G7" i="12" s="1"/>
  <c r="J14" i="10"/>
  <c r="H53" i="2"/>
  <c r="H52" i="2"/>
  <c r="H51" i="2"/>
  <c r="F58" i="2"/>
  <c r="F60" i="2" s="1"/>
  <c r="I12" i="2"/>
  <c r="J12" i="2"/>
  <c r="H57" i="2"/>
  <c r="H58" i="2" s="1"/>
  <c r="H60" i="2" s="1"/>
  <c r="H7" i="12" l="1"/>
  <c r="H33" i="5"/>
  <c r="G34" i="5"/>
  <c r="Q33" i="5" s="1"/>
  <c r="J15" i="2"/>
  <c r="J16" i="2" s="1"/>
  <c r="J48" i="2" s="1"/>
  <c r="J49" i="2" s="1"/>
  <c r="J57" i="2" s="1"/>
  <c r="H5" i="12"/>
  <c r="H9" i="12" s="1"/>
  <c r="I15" i="2"/>
  <c r="I16" i="2" s="1"/>
  <c r="I48" i="2" s="1"/>
  <c r="G5" i="12"/>
  <c r="G9" i="12" s="1"/>
  <c r="J52" i="2"/>
  <c r="J17" i="2" l="1"/>
  <c r="J19" i="2" s="1"/>
  <c r="J32" i="5" s="1"/>
  <c r="J51" i="2"/>
  <c r="J33" i="5"/>
  <c r="Q29" i="5"/>
  <c r="Q34" i="5"/>
  <c r="Q28" i="5"/>
  <c r="Q22" i="5"/>
  <c r="Q30" i="5"/>
  <c r="Q31" i="5"/>
  <c r="Q27" i="5"/>
  <c r="Q21" i="5"/>
  <c r="Q23" i="5"/>
  <c r="Q20" i="5"/>
  <c r="Q18" i="5"/>
  <c r="Q19" i="5"/>
  <c r="Q24" i="5"/>
  <c r="Q17" i="5"/>
  <c r="G35" i="5"/>
  <c r="Q32" i="5"/>
  <c r="J53" i="2"/>
  <c r="H34" i="5"/>
  <c r="R33" i="5" s="1"/>
  <c r="C15" i="12"/>
  <c r="I17" i="2"/>
  <c r="I19" i="2" s="1"/>
  <c r="I32" i="5" s="1"/>
  <c r="J56" i="2"/>
  <c r="J58" i="2" s="1"/>
  <c r="J60" i="2" s="1"/>
  <c r="I53" i="2"/>
  <c r="I51" i="2"/>
  <c r="I49" i="2"/>
  <c r="I52" i="2"/>
  <c r="J34" i="5" l="1"/>
  <c r="T33" i="5"/>
  <c r="I33" i="5"/>
  <c r="R28" i="5"/>
  <c r="R22" i="5"/>
  <c r="R31" i="5"/>
  <c r="R27" i="5"/>
  <c r="R21" i="5"/>
  <c r="R34" i="5"/>
  <c r="R30" i="5"/>
  <c r="R29" i="5"/>
  <c r="R23" i="5"/>
  <c r="R19" i="5"/>
  <c r="R17" i="5"/>
  <c r="R20" i="5"/>
  <c r="R18" i="5"/>
  <c r="R24" i="5"/>
  <c r="H35" i="5"/>
  <c r="R32" i="5"/>
  <c r="I56" i="2"/>
  <c r="I57" i="2"/>
  <c r="I34" i="5" l="1"/>
  <c r="S33" i="5" s="1"/>
  <c r="T34" i="5"/>
  <c r="T30" i="5"/>
  <c r="T31" i="5"/>
  <c r="T27" i="5"/>
  <c r="T21" i="5"/>
  <c r="T29" i="5"/>
  <c r="T28" i="5"/>
  <c r="T22" i="5"/>
  <c r="T20" i="5"/>
  <c r="T23" i="5"/>
  <c r="T24" i="5"/>
  <c r="T19" i="5"/>
  <c r="T18" i="5"/>
  <c r="J35" i="5"/>
  <c r="T17" i="5"/>
  <c r="T32" i="5"/>
  <c r="I58" i="2"/>
  <c r="I60" i="2" s="1"/>
  <c r="F7" i="5"/>
  <c r="F14" i="10" s="1"/>
  <c r="F8" i="5"/>
  <c r="S31" i="5" l="1"/>
  <c r="S27" i="5"/>
  <c r="S21" i="5"/>
  <c r="S28" i="5"/>
  <c r="S34" i="5"/>
  <c r="S30" i="5"/>
  <c r="S29" i="5"/>
  <c r="S22" i="5"/>
  <c r="S23" i="5"/>
  <c r="S20" i="5"/>
  <c r="S19" i="5"/>
  <c r="S17" i="5"/>
  <c r="S18" i="5"/>
  <c r="I35" i="5"/>
  <c r="S24" i="5"/>
  <c r="S32" i="5"/>
  <c r="D7" i="12"/>
  <c r="D9" i="12" s="1"/>
  <c r="E7" i="12"/>
  <c r="E9" i="12" s="1"/>
  <c r="G49" i="5"/>
  <c r="H49" i="5"/>
  <c r="I49" i="5"/>
  <c r="J49" i="5"/>
  <c r="F14" i="5"/>
  <c r="F49" i="5" s="1"/>
  <c r="C14" i="12" l="1"/>
  <c r="C16" i="12" s="1"/>
  <c r="C19" i="12" s="1"/>
  <c r="C23" i="12" s="1"/>
  <c r="C26" i="12" l="1"/>
  <c r="B39" i="12"/>
</calcChain>
</file>

<file path=xl/sharedStrings.xml><?xml version="1.0" encoding="utf-8"?>
<sst xmlns="http://schemas.openxmlformats.org/spreadsheetml/2006/main" count="639" uniqueCount="297">
  <si>
    <t>Consolidated Statements Of Operations - USD ($) shares in Millions, $ in Millions</t>
  </si>
  <si>
    <t>12 Months Ended</t>
  </si>
  <si>
    <t>Dec. 31, 2020</t>
  </si>
  <si>
    <t>Dec. 31, 2019</t>
  </si>
  <si>
    <t>Dec. 31, 2018</t>
  </si>
  <si>
    <t>Total net sales</t>
  </si>
  <si>
    <t>Operating expenses:</t>
  </si>
  <si>
    <t>Cost of sales</t>
  </si>
  <si>
    <t>Fulfillment</t>
  </si>
  <si>
    <t>Technology and content</t>
  </si>
  <si>
    <t>Marketing</t>
  </si>
  <si>
    <t>General and administrative</t>
  </si>
  <si>
    <t>Other operating expense (income), net</t>
  </si>
  <si>
    <t>Total operating expenses</t>
  </si>
  <si>
    <t>Operating income</t>
  </si>
  <si>
    <t>Interest income</t>
  </si>
  <si>
    <t>Interest expense</t>
  </si>
  <si>
    <t>Other income (expense), net</t>
  </si>
  <si>
    <t>Total non-operating income (expense)</t>
  </si>
  <si>
    <t>Income before income taxes</t>
  </si>
  <si>
    <t>Provision for income taxes</t>
  </si>
  <si>
    <t>Equity-method investment activity, net of tax</t>
  </si>
  <si>
    <t>Net income</t>
  </si>
  <si>
    <t>Weighted-average shares used in computation of earnings per share:</t>
  </si>
  <si>
    <t>Basic (in shares)</t>
  </si>
  <si>
    <t>Diluted (in shares)</t>
  </si>
  <si>
    <t>Net product sales</t>
  </si>
  <si>
    <t>Net service sales</t>
  </si>
  <si>
    <t>Consolidated Balance Sheets - USD ($) $ in Millions</t>
  </si>
  <si>
    <t>Current assets:</t>
  </si>
  <si>
    <t>Cash and cash equivalents</t>
  </si>
  <si>
    <t>Marketable securities</t>
  </si>
  <si>
    <t>Inventories</t>
  </si>
  <si>
    <t>Accounts receivable, net and other</t>
  </si>
  <si>
    <t>Total current assets</t>
  </si>
  <si>
    <t>Property and equipment, net</t>
  </si>
  <si>
    <t>Operating leases</t>
  </si>
  <si>
    <t>Goodwill</t>
  </si>
  <si>
    <t>Other assets</t>
  </si>
  <si>
    <t>Total assets</t>
  </si>
  <si>
    <t>Current liabilities:</t>
  </si>
  <si>
    <t>Accounts payable</t>
  </si>
  <si>
    <t>Accrued expenses and other</t>
  </si>
  <si>
    <t>Unearned revenue</t>
  </si>
  <si>
    <t>Total current liabilities</t>
  </si>
  <si>
    <t>Long-term lease liabilities</t>
  </si>
  <si>
    <t>Long-term debt</t>
  </si>
  <si>
    <t>Other long-term liabilities</t>
  </si>
  <si>
    <t>Commitments and contingencies (Note 7)</t>
  </si>
  <si>
    <t xml:space="preserve"> </t>
  </si>
  <si>
    <t>Stockholders’ equity:</t>
  </si>
  <si>
    <t>Preferred stock, $0.01 par value: Authorized shares - 500 Issued and outstanding shares - none</t>
  </si>
  <si>
    <t>Common stock, $0.01 par value: Authorized shares - 5,000 Issued shares - 521 and 527 Outstanding shares - 498 and 503</t>
  </si>
  <si>
    <t>Treasury stock, at cost</t>
  </si>
  <si>
    <t>Additional paid-in capital</t>
  </si>
  <si>
    <t>Accumulated other comprehensive income (loss)</t>
  </si>
  <si>
    <t>Retained earnings</t>
  </si>
  <si>
    <t>Total stockholders’ equity</t>
  </si>
  <si>
    <t>Total liabilities and stockholders’ equity</t>
  </si>
  <si>
    <t>Consolidated Statements of Cash Flows - USD ($) $ in Millions</t>
  </si>
  <si>
    <t>Statement of Cash Flows [Abstract]</t>
  </si>
  <si>
    <t>CASH, CASH EQUIVALENTS, AND RESTRICTED CASH, BEGINNING OF PERIOD</t>
  </si>
  <si>
    <t>OPERATING ACTIVITIES:</t>
  </si>
  <si>
    <t>Adjustments to reconcile net income to net cash from operating activities:</t>
  </si>
  <si>
    <t>Depreciation and amortization of property and equipment and capitalized content costs, operating lease assets, and other</t>
  </si>
  <si>
    <t>Stock-based compensation</t>
  </si>
  <si>
    <t>Other expense (income), net</t>
  </si>
  <si>
    <t>Deferred income taxes</t>
  </si>
  <si>
    <t>Changes in operating assets and liabilities:</t>
  </si>
  <si>
    <t>Net cash provided by (used in) operating activities</t>
  </si>
  <si>
    <t>INVESTING ACTIVITIES:</t>
  </si>
  <si>
    <t>Purchases of property and equipment</t>
  </si>
  <si>
    <t>Proceeds from property and equipment sales and incentives</t>
  </si>
  <si>
    <t>Acquisitions, net of cash acquired, and other</t>
  </si>
  <si>
    <t>Sales and maturities of marketable securities</t>
  </si>
  <si>
    <t>Purchases of marketable securities</t>
  </si>
  <si>
    <t>Net cash provided by (used in) investing activities</t>
  </si>
  <si>
    <t>FINANCING ACTIVITIES:</t>
  </si>
  <si>
    <t>Proceeds from short-term debt, and other</t>
  </si>
  <si>
    <t>Repayments of short-term debt, and other</t>
  </si>
  <si>
    <t>Proceeds from long-term debt</t>
  </si>
  <si>
    <t>Repayments of long-term debt</t>
  </si>
  <si>
    <t>Principal repayments of finance leases</t>
  </si>
  <si>
    <t>Principal repayments of financing obligations</t>
  </si>
  <si>
    <t>Net cash provided by (used in) financing activities</t>
  </si>
  <si>
    <t>Foreign currency effect on cash, cash equivalents, and restricted cash</t>
  </si>
  <si>
    <t>Net increase (decrease) in cash, cash equivalents, and restricted cash</t>
  </si>
  <si>
    <t>CASH, CASH EQUIVALENTS, AND RESTRICTED CASH, END OF PERIOD</t>
  </si>
  <si>
    <t>Dec. 31, 2017</t>
  </si>
  <si>
    <t>Dec. 31, 2016</t>
  </si>
  <si>
    <t>Depreciation of property and equipment and other amortization, including capitalized content costs</t>
  </si>
  <si>
    <t>Other operating expense, net</t>
  </si>
  <si>
    <t>Proceeds from property and equipment incentives</t>
  </si>
  <si>
    <t>Proceeds from long-term debt and other</t>
  </si>
  <si>
    <t>Repayments of long-term debt and other</t>
  </si>
  <si>
    <t>Principal repayments of capital lease obligations</t>
  </si>
  <si>
    <t>Principal repayments of finance lease obligations</t>
  </si>
  <si>
    <t>SUPPLEMENTAL CASH FLOW INFORMATION:</t>
  </si>
  <si>
    <t>Cash paid for interest on long-term debt</t>
  </si>
  <si>
    <t>Cash paid for interest on capital and finance lease obligations</t>
  </si>
  <si>
    <t>Cash paid for income taxes, net of refunds</t>
  </si>
  <si>
    <t>Property and equipment acquired under capital leases</t>
  </si>
  <si>
    <t>Property and equipment acquired under build-to-suit leases</t>
  </si>
  <si>
    <t>Diluted earnings per share</t>
  </si>
  <si>
    <t>Basic earnings per share</t>
  </si>
  <si>
    <t>Operating income (loss)</t>
  </si>
  <si>
    <t>Marketing Expense</t>
  </si>
  <si>
    <t>Common stock, $0.01 par value: Authorized shares - 5,000 Issued shares - 507 and 514 Outstanding shares - 484 and 491</t>
  </si>
  <si>
    <t>Accumulated other comprehensive loss</t>
  </si>
  <si>
    <t>USD $000'</t>
  </si>
  <si>
    <t>Income Statement:</t>
  </si>
  <si>
    <t>Revenue</t>
  </si>
  <si>
    <t>COGS</t>
  </si>
  <si>
    <t>Gross Profit</t>
  </si>
  <si>
    <t>SG&amp;A</t>
  </si>
  <si>
    <t>EBITDA</t>
  </si>
  <si>
    <t>Depreciation</t>
  </si>
  <si>
    <t>Interest</t>
  </si>
  <si>
    <t>EBT</t>
  </si>
  <si>
    <t>Taxes</t>
  </si>
  <si>
    <t>Net Income</t>
  </si>
  <si>
    <t>Assumptions:</t>
  </si>
  <si>
    <t>Revenue Growth</t>
  </si>
  <si>
    <t>COGS as a % of revenue</t>
  </si>
  <si>
    <t>Gross Profit as a % of revenue</t>
  </si>
  <si>
    <t>SG&amp;A as a % of revenue</t>
  </si>
  <si>
    <t>Other Operating Expenses as % of revenue</t>
  </si>
  <si>
    <t>Other Operating Expense (Income)</t>
  </si>
  <si>
    <t>Tax Rate</t>
  </si>
  <si>
    <t>Other Income as a % of revenue</t>
  </si>
  <si>
    <t>Time Period</t>
  </si>
  <si>
    <t>Monthly Data</t>
  </si>
  <si>
    <t>Annual Data</t>
  </si>
  <si>
    <t>Monthly Period</t>
  </si>
  <si>
    <t>Annual Period</t>
  </si>
  <si>
    <t>Cost Analysis</t>
  </si>
  <si>
    <t>Other Income (Expense)</t>
  </si>
  <si>
    <t>Total</t>
  </si>
  <si>
    <t>Average</t>
  </si>
  <si>
    <t>Weighted Average</t>
  </si>
  <si>
    <t>Median</t>
  </si>
  <si>
    <t>Stub or Full year</t>
  </si>
  <si>
    <t>Return Total Expenses</t>
  </si>
  <si>
    <t>Error Check</t>
  </si>
  <si>
    <t>Total Expenses</t>
  </si>
  <si>
    <t>Particulars:</t>
  </si>
  <si>
    <t>Balance Sheet:</t>
  </si>
  <si>
    <t>Preferred stock</t>
  </si>
  <si>
    <t>Common stock</t>
  </si>
  <si>
    <t>Total Liabilities</t>
  </si>
  <si>
    <t>Common Size Balance Sheet</t>
  </si>
  <si>
    <t>Net Financial Debt</t>
  </si>
  <si>
    <t>Lease Liabilities</t>
  </si>
  <si>
    <t>Other Liabilities</t>
  </si>
  <si>
    <t>Preferred Stock</t>
  </si>
  <si>
    <t>Minority Interest</t>
  </si>
  <si>
    <t>Equity</t>
  </si>
  <si>
    <t>Enterprise Value</t>
  </si>
  <si>
    <t>Net Working Capital</t>
  </si>
  <si>
    <t>Fixed Assets</t>
  </si>
  <si>
    <t>Other Assets</t>
  </si>
  <si>
    <t>Operational Balance Sheet</t>
  </si>
  <si>
    <t>EBIT</t>
  </si>
  <si>
    <t>Add Depreciation and other non cash expenses</t>
  </si>
  <si>
    <t>Less Increse in Fixed Assets at Cost (CAPEX)</t>
  </si>
  <si>
    <t>Less Change in Net Working Capital</t>
  </si>
  <si>
    <t>Free Cash Flows to Firm (FCFF)</t>
  </si>
  <si>
    <t>Interest as a % of average debt</t>
  </si>
  <si>
    <t>Depreciation Forecast:</t>
  </si>
  <si>
    <t>Property, Plant &amp; Equipment, Gross</t>
  </si>
  <si>
    <t>Property, Plant &amp; Equipment, Net</t>
  </si>
  <si>
    <t>Depreciation as a % of Gross PPE</t>
  </si>
  <si>
    <t>Property and Equipment, net as a % of Sales</t>
  </si>
  <si>
    <t>Less Dividends</t>
  </si>
  <si>
    <t>Retained Earnings</t>
  </si>
  <si>
    <t>Cash and Marketable securities</t>
  </si>
  <si>
    <t>Inventories as a % of Total Current Assets</t>
  </si>
  <si>
    <t>Accounts Receivable as a % of Total Current Assets</t>
  </si>
  <si>
    <t>Total Current Liabilties as a % of Sales</t>
  </si>
  <si>
    <t>Total Current Assets as a % of Sales</t>
  </si>
  <si>
    <t>Accounts payable as a % of Total Liabilties</t>
  </si>
  <si>
    <t>Accrued expenses and other as a % of Total Liabilties</t>
  </si>
  <si>
    <t>Unearned revenue as a % of Total Liabilties</t>
  </si>
  <si>
    <t>Operating Lease</t>
  </si>
  <si>
    <t>All values in blue are hardcoded numbers and values in black are formulas.</t>
  </si>
  <si>
    <t>Values in blue also represent actual numbers</t>
  </si>
  <si>
    <t>I have reproduced Amazon's Balance Sheet and Income statement for the purposes of forecasting free cash flows.</t>
  </si>
  <si>
    <t>I have followed the approach given in Simon Benninga (Chapters 1-5) for this project.</t>
  </si>
  <si>
    <t>I have estimated the revenue growth to be 40% next year and decreasing thereafter.</t>
  </si>
  <si>
    <t>Sales = Initial sales * (1 + Sales growth )^ year</t>
  </si>
  <si>
    <t>Costs of goods sold = Sales * Costs of goods sold/Sales</t>
  </si>
  <si>
    <t>SG&amp;A and Other operating expenses are considered as a percentage of sales. I have taken a median percentage based on 2018,2019 and 2020 figures.</t>
  </si>
  <si>
    <t xml:space="preserve">Interest is considered as a percentage of average debt balances </t>
  </si>
  <si>
    <t>I have assumed debt to be constant.</t>
  </si>
  <si>
    <t>Property and equipment</t>
  </si>
  <si>
    <t>Other Assets as a % of Sales</t>
  </si>
  <si>
    <t>Other long-term liabilities as a % of sales</t>
  </si>
  <si>
    <t>Lease Schedule</t>
  </si>
  <si>
    <t>Operating Lease Liabilties</t>
  </si>
  <si>
    <t>Finance Lease Liabiltites</t>
  </si>
  <si>
    <t>Present Value of FCFF</t>
  </si>
  <si>
    <t>Terminal Value</t>
  </si>
  <si>
    <t>WACC</t>
  </si>
  <si>
    <t>Long term Growth rate</t>
  </si>
  <si>
    <t>Present Value of Terminal Value</t>
  </si>
  <si>
    <t>Sum of Present Value</t>
  </si>
  <si>
    <t>Add Cash &amp; Marketable Securities</t>
  </si>
  <si>
    <t>Less Debt</t>
  </si>
  <si>
    <t>Equity Value</t>
  </si>
  <si>
    <t>Number of Shares Outstanding</t>
  </si>
  <si>
    <t>Share Price/Share</t>
  </si>
  <si>
    <t>Number of shares of common stock outstanding as of January 20,2021</t>
  </si>
  <si>
    <t>Free Cash Flows:</t>
  </si>
  <si>
    <t>After tax Cost of debt</t>
  </si>
  <si>
    <t>Cost of Debt:</t>
  </si>
  <si>
    <t>Cost of Equity:</t>
  </si>
  <si>
    <t>Price as on 14/22/2021</t>
  </si>
  <si>
    <t>Shares Outstanding</t>
  </si>
  <si>
    <t>Market Capitalization</t>
  </si>
  <si>
    <t>Value of Equity (in millions)</t>
  </si>
  <si>
    <t>Value of Equity (Number of shares outstanding*Current Price per share):</t>
  </si>
  <si>
    <t>Value of Debt:</t>
  </si>
  <si>
    <t>Long Term Debt</t>
  </si>
  <si>
    <t>Less Cash &amp; Marketable Securities</t>
  </si>
  <si>
    <t>Net Debt</t>
  </si>
  <si>
    <t>Marginal Tax Rate</t>
  </si>
  <si>
    <t>Date</t>
  </si>
  <si>
    <t xml:space="preserve"> Close</t>
  </si>
  <si>
    <t>Close</t>
  </si>
  <si>
    <t>S&amp;P 500</t>
  </si>
  <si>
    <t>AMAZON</t>
  </si>
  <si>
    <t>Return AMZN</t>
  </si>
  <si>
    <t>Return SP 500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</si>
  <si>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</si>
  <si>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</si>
  <si>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</si>
  <si>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</si>
  <si>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</si>
  <si>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</si>
  <si>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</si>
  <si>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</si>
  <si>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</si>
  <si>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</si>
  <si>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</si>
  <si>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</si>
  <si>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</si>
  <si>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</si>
  <si>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</si>
  <si>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</si>
  <si>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</si>
  <si>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</si>
  <si>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</si>
  <si>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</si>
  <si>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</si>
  <si>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</si>
  <si>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Beta</t>
  </si>
  <si>
    <t>RESIDUAL OUTPUT</t>
  </si>
  <si>
    <t>Observation</t>
  </si>
  <si>
    <t>Predicted Return AMZN</t>
  </si>
  <si>
    <t>Residuals</t>
  </si>
  <si>
    <t>Cost of Equity (Rf + beta*(Rm-Rf)</t>
  </si>
  <si>
    <t>Return on Market (Rm)</t>
  </si>
  <si>
    <t>https://www.cnbc.com/quotes/US10Y</t>
  </si>
  <si>
    <t>Debt + Equity</t>
  </si>
  <si>
    <t>Weight of Debt</t>
  </si>
  <si>
    <t>Weight of Equity</t>
  </si>
  <si>
    <t>Price</t>
  </si>
  <si>
    <t>Average monthly return</t>
  </si>
  <si>
    <t>Annualized return</t>
  </si>
  <si>
    <t>https://www.cnbc.com/quotes/US30Y</t>
  </si>
  <si>
    <t>Risk free rate (Rf) - US 30 Year Treasury Yield</t>
  </si>
  <si>
    <t>Operating expenses</t>
  </si>
  <si>
    <t>Other income</t>
  </si>
  <si>
    <t>Common Size Analysis_Income Statement</t>
  </si>
  <si>
    <t>G&amp;A</t>
  </si>
  <si>
    <t>Other operating expense</t>
  </si>
  <si>
    <t>Trend Analysis_Income Statement</t>
  </si>
  <si>
    <t>Consolidated Balance Sheets - Common Size Analysis</t>
  </si>
  <si>
    <t>Balance Sheet Trend Analysis</t>
  </si>
  <si>
    <t>Accounts receivable</t>
  </si>
  <si>
    <t>Introduction</t>
  </si>
  <si>
    <t>Store Locations</t>
  </si>
  <si>
    <t>Ratio Analysis</t>
  </si>
  <si>
    <t>USD millions</t>
  </si>
  <si>
    <t>Weighted Average Cost of Capital (WACC)</t>
  </si>
  <si>
    <t>Regression Summary</t>
  </si>
  <si>
    <t>Discount Rate &amp; Long term growth rate</t>
  </si>
  <si>
    <t>I have assumed a long term growth rate of 3% as the company cannot grow indefinitely at high growth levels</t>
  </si>
  <si>
    <t>(Calculations shown in WACC tab)</t>
  </si>
  <si>
    <t>Recommendation</t>
  </si>
  <si>
    <t>Sensitivity Analysis:</t>
  </si>
  <si>
    <t>Price as on 7/26/2021</t>
  </si>
  <si>
    <t>_stub</t>
  </si>
  <si>
    <t>Revenue growth assumptions</t>
  </si>
  <si>
    <t>Growth Rate</t>
  </si>
  <si>
    <t>Share price</t>
  </si>
  <si>
    <t>Cost of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</si>
</sst>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(* #,##0.00_);_(* \(#,##0.00\);_(* &quot;-&quot;??_);_(@_)"/>
    <numFmt numFmtId="164" formatCode="_(&quot;$ &quot;#,##0_);_(&quot;$ &quot;\(#,##0\)"/>
    <numFmt numFmtId="165" formatCode="_(&quot;$ &quot;#,##0.00_);_(&quot;$ &quot;\(#,##0.00\)"/>
    <numFmt numFmtId="166" formatCode="0&quot;A&quot;"/>
    <numFmt numFmtId="167" formatCode="0&quot;E&quot;"/>
    <numFmt numFmtId="168" formatCode="0.0%"/>
    <numFmt numFmtId="169" formatCode="&quot;$&quot;#,##0"/>
    <numFmt numFmtId="170" formatCode="_(* #,##0_);_(* \(#,##0\);_(* &quot;-&quot;??_);_(@_)"/>
    <numFmt numFmtId="171" formatCode="0.00000"/>
    <numFmt numFmtId="172" formatCode="0.0000"/>
    <numFmt numFmtId="174" formatCode="mm/dd/yy;@"/>
    <numFmt numFmtId="177" formatCode="&quot;$&quot;#,##0.0"/>
  </numFmts>
  <fonts count="21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b/>
      <sz val="11"/>
      <color theme="0"/>
      <name val="Arial Narrow"/>
      <family val="2"/>
    </font>
    <font>
      <sz val="11"/>
      <color rgb="FF000099"/>
      <name val="Arial Narrow"/>
      <family val="2"/>
    </font>
    <font>
      <b/>
      <sz val="11"/>
      <color theme="1"/>
      <name val="Arial Narrow"/>
      <family val="2"/>
    </font>
    <font>
      <b/>
      <sz val="11"/>
      <color rgb="FF000099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b/>
      <sz val="11"/>
      <name val="Calibri"/>
      <family val="2"/>
    </font>
    <font>
      <u/>
      <sz val="11"/>
      <color theme="1"/>
      <name val="Arial Narrow"/>
      <family val="2"/>
    </font>
    <font>
      <b/>
      <u/>
      <sz val="11"/>
      <color theme="1"/>
      <name val="Arial Narrow"/>
      <family val="2"/>
    </font>
    <font>
      <b/>
      <sz val="12"/>
      <color theme="1"/>
      <name val="Arial Narrow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0000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9" fillId="0" borderId="0" applyNumberFormat="0" applyFill="0" applyBorder="0" applyAlignment="0" applyProtection="0"/>
  </cellStyleXfs>
  <cellXfs count="205">
    <xf numFmtId="0" fontId="0" fillId="0" borderId="0" xfId="0"/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top" wrapText="1"/>
    </xf>
    <xf numFmtId="164" fontId="2" fillId="0" borderId="0" xfId="0" applyNumberFormat="1" applyFont="1" applyAlignment="1">
      <alignment horizontal="right" vertical="top"/>
    </xf>
    <xf numFmtId="0" fontId="1" fillId="0" borderId="0" xfId="0" applyFont="1" applyAlignment="1">
      <alignment vertical="top" wrapText="1"/>
    </xf>
    <xf numFmtId="37" fontId="2" fillId="0" borderId="0" xfId="0" applyNumberFormat="1" applyFont="1" applyAlignment="1">
      <alignment horizontal="right" vertical="top"/>
    </xf>
    <xf numFmtId="165" fontId="2" fillId="0" borderId="0" xfId="0" applyNumberFormat="1" applyFont="1" applyAlignment="1">
      <alignment horizontal="right" vertical="top"/>
    </xf>
    <xf numFmtId="0" fontId="1" fillId="0" borderId="0" xfId="0" applyFont="1" applyAlignment="1">
      <alignment horizontal="center" vertical="center" wrapText="1"/>
    </xf>
    <xf numFmtId="0" fontId="4" fillId="0" borderId="0" xfId="0" applyFont="1"/>
    <xf numFmtId="0" fontId="5" fillId="2" borderId="0" xfId="0" applyFont="1" applyFill="1"/>
    <xf numFmtId="166" fontId="5" fillId="2" borderId="0" xfId="0" applyNumberFormat="1" applyFont="1" applyFill="1"/>
    <xf numFmtId="167" fontId="5" fillId="2" borderId="0" xfId="0" applyNumberFormat="1" applyFont="1" applyFill="1"/>
    <xf numFmtId="37" fontId="4" fillId="0" borderId="0" xfId="0" applyNumberFormat="1" applyFont="1"/>
    <xf numFmtId="37" fontId="4" fillId="0" borderId="1" xfId="0" applyNumberFormat="1" applyFont="1" applyBorder="1"/>
    <xf numFmtId="168" fontId="0" fillId="0" borderId="0" xfId="2" applyNumberFormat="1" applyFont="1"/>
    <xf numFmtId="168" fontId="4" fillId="0" borderId="0" xfId="2" applyNumberFormat="1" applyFont="1"/>
    <xf numFmtId="43" fontId="4" fillId="0" borderId="0" xfId="1" applyFont="1"/>
    <xf numFmtId="37" fontId="6" fillId="0" borderId="0" xfId="0" applyNumberFormat="1" applyFont="1"/>
    <xf numFmtId="37" fontId="6" fillId="0" borderId="1" xfId="0" applyNumberFormat="1" applyFont="1" applyBorder="1"/>
    <xf numFmtId="0" fontId="7" fillId="0" borderId="0" xfId="0" applyFont="1"/>
    <xf numFmtId="37" fontId="9" fillId="0" borderId="0" xfId="0" applyNumberFormat="1" applyFont="1"/>
    <xf numFmtId="0" fontId="4" fillId="0" borderId="3" xfId="0" applyFont="1" applyBorder="1"/>
    <xf numFmtId="0" fontId="7" fillId="0" borderId="3" xfId="0" applyFont="1" applyBorder="1"/>
    <xf numFmtId="0" fontId="0" fillId="0" borderId="0" xfId="0"/>
    <xf numFmtId="0" fontId="2" fillId="0" borderId="0" xfId="0" applyFont="1" applyAlignment="1">
      <alignment horizontal="center" vertical="center" wrapText="1"/>
    </xf>
    <xf numFmtId="14" fontId="4" fillId="0" borderId="0" xfId="0" applyNumberFormat="1" applyFont="1"/>
    <xf numFmtId="14" fontId="6" fillId="0" borderId="0" xfId="0" applyNumberFormat="1" applyFont="1"/>
    <xf numFmtId="2" fontId="4" fillId="0" borderId="0" xfId="0" applyNumberFormat="1" applyFont="1"/>
    <xf numFmtId="169" fontId="8" fillId="0" borderId="0" xfId="0" applyNumberFormat="1" applyFont="1"/>
    <xf numFmtId="169" fontId="10" fillId="0" borderId="0" xfId="0" applyNumberFormat="1" applyFont="1"/>
    <xf numFmtId="169" fontId="7" fillId="0" borderId="2" xfId="0" applyNumberFormat="1" applyFont="1" applyBorder="1"/>
    <xf numFmtId="0" fontId="4" fillId="0" borderId="1" xfId="0" applyFont="1" applyBorder="1"/>
    <xf numFmtId="1" fontId="4" fillId="0" borderId="0" xfId="0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4" fillId="0" borderId="0" xfId="0" applyNumberFormat="1" applyFont="1" applyAlignment="1">
      <alignment horizontal="right"/>
    </xf>
    <xf numFmtId="170" fontId="6" fillId="0" borderId="0" xfId="1" applyNumberFormat="1" applyFont="1"/>
    <xf numFmtId="0" fontId="4" fillId="0" borderId="0" xfId="0" applyFont="1" applyAlignment="1">
      <alignment horizontal="right"/>
    </xf>
    <xf numFmtId="1" fontId="4" fillId="0" borderId="1" xfId="0" applyNumberFormat="1" applyFont="1" applyBorder="1"/>
    <xf numFmtId="170" fontId="9" fillId="0" borderId="0" xfId="1" applyNumberFormat="1" applyFont="1"/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/>
    <xf numFmtId="0" fontId="11" fillId="0" borderId="0" xfId="0" applyFont="1" applyAlignment="1">
      <alignment vertical="top" wrapText="1"/>
    </xf>
    <xf numFmtId="0" fontId="0" fillId="0" borderId="0" xfId="0"/>
    <xf numFmtId="37" fontId="6" fillId="0" borderId="3" xfId="0" applyNumberFormat="1" applyFont="1" applyBorder="1"/>
    <xf numFmtId="169" fontId="8" fillId="0" borderId="4" xfId="0" applyNumberFormat="1" applyFont="1" applyBorder="1"/>
    <xf numFmtId="0" fontId="13" fillId="0" borderId="0" xfId="0" applyFont="1"/>
    <xf numFmtId="0" fontId="14" fillId="0" borderId="3" xfId="0" applyFont="1" applyBorder="1"/>
    <xf numFmtId="37" fontId="6" fillId="0" borderId="0" xfId="0" applyNumberFormat="1" applyFont="1" applyBorder="1"/>
    <xf numFmtId="37" fontId="6" fillId="0" borderId="5" xfId="0" applyNumberFormat="1" applyFont="1" applyBorder="1"/>
    <xf numFmtId="167" fontId="5" fillId="0" borderId="0" xfId="0" applyNumberFormat="1" applyFont="1" applyFill="1"/>
    <xf numFmtId="0" fontId="4" fillId="0" borderId="0" xfId="0" applyFont="1" applyFill="1"/>
    <xf numFmtId="169" fontId="0" fillId="0" borderId="0" xfId="0" applyNumberFormat="1"/>
    <xf numFmtId="9" fontId="4" fillId="0" borderId="0" xfId="2" applyFont="1"/>
    <xf numFmtId="9" fontId="6" fillId="0" borderId="0" xfId="2" applyFont="1"/>
    <xf numFmtId="9" fontId="6" fillId="0" borderId="1" xfId="2" applyFont="1" applyBorder="1"/>
    <xf numFmtId="9" fontId="8" fillId="0" borderId="4" xfId="2" applyFont="1" applyBorder="1"/>
    <xf numFmtId="9" fontId="6" fillId="0" borderId="5" xfId="2" applyFont="1" applyBorder="1"/>
    <xf numFmtId="37" fontId="9" fillId="0" borderId="1" xfId="0" applyNumberFormat="1" applyFont="1" applyBorder="1"/>
    <xf numFmtId="169" fontId="10" fillId="0" borderId="4" xfId="0" applyNumberFormat="1" applyFont="1" applyBorder="1"/>
    <xf numFmtId="0" fontId="15" fillId="0" borderId="0" xfId="0" applyFont="1"/>
    <xf numFmtId="0" fontId="7" fillId="0" borderId="0" xfId="0" applyFont="1" applyFill="1"/>
    <xf numFmtId="0" fontId="0" fillId="0" borderId="0" xfId="0" applyFill="1"/>
    <xf numFmtId="0" fontId="1" fillId="0" borderId="0" xfId="0" applyFont="1" applyFill="1" applyAlignment="1">
      <alignment vertical="top" wrapText="1"/>
    </xf>
    <xf numFmtId="169" fontId="15" fillId="0" borderId="0" xfId="0" applyNumberFormat="1" applyFont="1"/>
    <xf numFmtId="0" fontId="4" fillId="0" borderId="0" xfId="0" applyFont="1" applyBorder="1"/>
    <xf numFmtId="0" fontId="0" fillId="0" borderId="0" xfId="0" applyBorder="1"/>
    <xf numFmtId="37" fontId="4" fillId="0" borderId="0" xfId="0" applyNumberFormat="1" applyFont="1" applyBorder="1"/>
    <xf numFmtId="37" fontId="7" fillId="0" borderId="0" xfId="0" applyNumberFormat="1" applyFont="1" applyBorder="1"/>
    <xf numFmtId="0" fontId="7" fillId="0" borderId="0" xfId="0" applyFont="1" applyBorder="1"/>
    <xf numFmtId="0" fontId="7" fillId="0" borderId="1" xfId="0" applyFont="1" applyFill="1" applyBorder="1"/>
    <xf numFmtId="9" fontId="7" fillId="0" borderId="0" xfId="2" applyFont="1" applyFill="1" applyBorder="1"/>
    <xf numFmtId="9" fontId="4" fillId="0" borderId="0" xfId="2" applyFont="1" applyFill="1" applyBorder="1"/>
    <xf numFmtId="37" fontId="6" fillId="0" borderId="0" xfId="0" applyNumberFormat="1" applyFont="1" applyFill="1"/>
    <xf numFmtId="37" fontId="6" fillId="0" borderId="1" xfId="0" applyNumberFormat="1" applyFont="1" applyFill="1" applyBorder="1"/>
    <xf numFmtId="37" fontId="6" fillId="0" borderId="3" xfId="0" applyNumberFormat="1" applyFont="1" applyFill="1" applyBorder="1"/>
    <xf numFmtId="37" fontId="6" fillId="0" borderId="0" xfId="0" applyNumberFormat="1" applyFont="1" applyFill="1" applyBorder="1"/>
    <xf numFmtId="37" fontId="6" fillId="0" borderId="5" xfId="0" applyNumberFormat="1" applyFont="1" applyFill="1" applyBorder="1"/>
    <xf numFmtId="37" fontId="9" fillId="0" borderId="0" xfId="0" applyNumberFormat="1" applyFont="1" applyBorder="1"/>
    <xf numFmtId="169" fontId="7" fillId="0" borderId="0" xfId="0" applyNumberFormat="1" applyFont="1" applyBorder="1"/>
    <xf numFmtId="43" fontId="9" fillId="0" borderId="0" xfId="1" applyFont="1" applyBorder="1"/>
    <xf numFmtId="43" fontId="6" fillId="0" borderId="0" xfId="1" applyFont="1" applyBorder="1"/>
    <xf numFmtId="169" fontId="8" fillId="0" borderId="0" xfId="0" applyNumberFormat="1" applyFont="1" applyBorder="1"/>
    <xf numFmtId="168" fontId="6" fillId="3" borderId="0" xfId="2" applyNumberFormat="1" applyFont="1" applyFill="1"/>
    <xf numFmtId="0" fontId="0" fillId="0" borderId="0" xfId="0" applyFill="1" applyBorder="1"/>
    <xf numFmtId="0" fontId="4" fillId="0" borderId="0" xfId="0" applyFont="1" applyFill="1" applyBorder="1"/>
    <xf numFmtId="37" fontId="9" fillId="0" borderId="0" xfId="0" applyNumberFormat="1" applyFont="1" applyFill="1"/>
    <xf numFmtId="37" fontId="4" fillId="0" borderId="0" xfId="0" applyNumberFormat="1" applyFont="1" applyFill="1" applyBorder="1"/>
    <xf numFmtId="0" fontId="7" fillId="0" borderId="0" xfId="0" applyFont="1" applyFill="1" applyBorder="1"/>
    <xf numFmtId="37" fontId="9" fillId="0" borderId="0" xfId="0" applyNumberFormat="1" applyFont="1" applyFill="1" applyBorder="1"/>
    <xf numFmtId="169" fontId="10" fillId="0" borderId="0" xfId="0" applyNumberFormat="1" applyFont="1" applyFill="1" applyBorder="1"/>
    <xf numFmtId="169" fontId="0" fillId="0" borderId="0" xfId="0" applyNumberFormat="1" applyFill="1" applyBorder="1"/>
    <xf numFmtId="9" fontId="9" fillId="0" borderId="0" xfId="2" applyFont="1" applyFill="1" applyBorder="1"/>
    <xf numFmtId="9" fontId="4" fillId="0" borderId="0" xfId="0" applyNumberFormat="1" applyFont="1"/>
    <xf numFmtId="169" fontId="4" fillId="0" borderId="0" xfId="0" applyNumberFormat="1" applyFont="1"/>
    <xf numFmtId="169" fontId="7" fillId="0" borderId="0" xfId="0" applyNumberFormat="1" applyFont="1"/>
    <xf numFmtId="169" fontId="6" fillId="0" borderId="4" xfId="0" applyNumberFormat="1" applyFont="1" applyFill="1" applyBorder="1"/>
    <xf numFmtId="169" fontId="6" fillId="0" borderId="4" xfId="0" applyNumberFormat="1" applyFont="1" applyBorder="1"/>
    <xf numFmtId="0" fontId="4" fillId="0" borderId="0" xfId="0" applyFont="1" applyFill="1" applyBorder="1" applyAlignment="1">
      <alignment horizontal="left"/>
    </xf>
    <xf numFmtId="169" fontId="10" fillId="0" borderId="0" xfId="0" applyNumberFormat="1" applyFont="1" applyBorder="1"/>
    <xf numFmtId="169" fontId="7" fillId="0" borderId="4" xfId="0" applyNumberFormat="1" applyFont="1" applyBorder="1"/>
    <xf numFmtId="0" fontId="12" fillId="0" borderId="0" xfId="0" applyFont="1" applyFill="1" applyBorder="1"/>
    <xf numFmtId="37" fontId="9" fillId="0" borderId="3" xfId="0" applyNumberFormat="1" applyFont="1" applyBorder="1"/>
    <xf numFmtId="37" fontId="9" fillId="0" borderId="5" xfId="0" applyNumberFormat="1" applyFont="1" applyBorder="1"/>
    <xf numFmtId="169" fontId="9" fillId="0" borderId="4" xfId="0" applyNumberFormat="1" applyFont="1" applyBorder="1"/>
    <xf numFmtId="1" fontId="6" fillId="0" borderId="0" xfId="0" applyNumberFormat="1" applyFont="1"/>
    <xf numFmtId="0" fontId="0" fillId="3" borderId="0" xfId="0" applyFill="1" applyAlignment="1">
      <alignment horizontal="right"/>
    </xf>
    <xf numFmtId="169" fontId="0" fillId="3" borderId="0" xfId="0" applyNumberFormat="1" applyFill="1" applyAlignment="1">
      <alignment horizontal="right"/>
    </xf>
    <xf numFmtId="169" fontId="9" fillId="0" borderId="0" xfId="0" applyNumberFormat="1" applyFont="1" applyBorder="1"/>
    <xf numFmtId="3" fontId="4" fillId="0" borderId="0" xfId="0" applyNumberFormat="1" applyFont="1"/>
    <xf numFmtId="10" fontId="4" fillId="0" borderId="0" xfId="2" applyNumberFormat="1" applyFont="1"/>
    <xf numFmtId="0" fontId="7" fillId="0" borderId="1" xfId="0" applyFont="1" applyBorder="1"/>
    <xf numFmtId="14" fontId="0" fillId="0" borderId="0" xfId="0" applyNumberFormat="1"/>
    <xf numFmtId="9" fontId="0" fillId="0" borderId="0" xfId="2" applyFont="1"/>
    <xf numFmtId="0" fontId="0" fillId="0" borderId="0" xfId="0" applyAlignment="1">
      <alignment horizontal="right"/>
    </xf>
    <xf numFmtId="0" fontId="0" fillId="0" borderId="0" xfId="0" applyFill="1" applyBorder="1" applyAlignment="1"/>
    <xf numFmtId="0" fontId="0" fillId="0" borderId="3" xfId="0" applyFill="1" applyBorder="1" applyAlignment="1"/>
    <xf numFmtId="0" fontId="18" fillId="0" borderId="6" xfId="0" applyFont="1" applyFill="1" applyBorder="1" applyAlignment="1">
      <alignment horizontal="center"/>
    </xf>
    <xf numFmtId="0" fontId="18" fillId="0" borderId="6" xfId="0" applyFont="1" applyFill="1" applyBorder="1" applyAlignment="1">
      <alignment horizontal="centerContinuous"/>
    </xf>
    <xf numFmtId="171" fontId="0" fillId="0" borderId="0" xfId="0" applyNumberFormat="1" applyFill="1" applyBorder="1" applyAlignment="1"/>
    <xf numFmtId="171" fontId="0" fillId="0" borderId="3" xfId="0" applyNumberFormat="1" applyFill="1" applyBorder="1" applyAlignment="1"/>
    <xf numFmtId="172" fontId="4" fillId="0" borderId="0" xfId="0" applyNumberFormat="1" applyFont="1"/>
    <xf numFmtId="0" fontId="19" fillId="0" borderId="0" xfId="3"/>
    <xf numFmtId="10" fontId="4" fillId="0" borderId="0" xfId="2" applyNumberFormat="1" applyFont="1" applyFill="1"/>
    <xf numFmtId="0" fontId="4" fillId="0" borderId="4" xfId="0" applyFont="1" applyBorder="1"/>
    <xf numFmtId="10" fontId="7" fillId="0" borderId="4" xfId="2" applyNumberFormat="1" applyFont="1" applyBorder="1"/>
    <xf numFmtId="0" fontId="7" fillId="0" borderId="4" xfId="0" applyFont="1" applyBorder="1"/>
    <xf numFmtId="15" fontId="0" fillId="0" borderId="0" xfId="0" applyNumberFormat="1"/>
    <xf numFmtId="4" fontId="0" fillId="0" borderId="0" xfId="0" applyNumberFormat="1"/>
    <xf numFmtId="168" fontId="0" fillId="0" borderId="0" xfId="0" applyNumberFormat="1"/>
    <xf numFmtId="10" fontId="0" fillId="0" borderId="0" xfId="2" applyNumberFormat="1" applyFont="1"/>
    <xf numFmtId="0" fontId="16" fillId="0" borderId="1" xfId="0" applyFont="1" applyBorder="1" applyAlignment="1">
      <alignment horizontal="right"/>
    </xf>
    <xf numFmtId="170" fontId="4" fillId="0" borderId="1" xfId="1" applyNumberFormat="1" applyFont="1" applyBorder="1"/>
    <xf numFmtId="2" fontId="4" fillId="0" borderId="1" xfId="0" applyNumberFormat="1" applyFont="1" applyBorder="1"/>
    <xf numFmtId="1" fontId="10" fillId="4" borderId="0" xfId="0" applyNumberFormat="1" applyFont="1" applyFill="1"/>
    <xf numFmtId="1" fontId="10" fillId="0" borderId="0" xfId="0" applyNumberFormat="1" applyFont="1"/>
    <xf numFmtId="164" fontId="11" fillId="0" borderId="0" xfId="0" applyNumberFormat="1" applyFont="1" applyAlignment="1">
      <alignment horizontal="right" vertical="top"/>
    </xf>
    <xf numFmtId="9" fontId="16" fillId="0" borderId="0" xfId="2" applyFont="1" applyFill="1"/>
    <xf numFmtId="0" fontId="11" fillId="0" borderId="0" xfId="0" applyFont="1" applyAlignment="1">
      <alignment vertical="top"/>
    </xf>
    <xf numFmtId="0" fontId="20" fillId="0" borderId="0" xfId="0" applyFont="1" applyAlignment="1">
      <alignment vertical="top" wrapText="1"/>
    </xf>
    <xf numFmtId="37" fontId="20" fillId="0" borderId="0" xfId="0" applyNumberFormat="1" applyFont="1" applyAlignment="1">
      <alignment horizontal="right" vertical="top"/>
    </xf>
    <xf numFmtId="0" fontId="20" fillId="0" borderId="0" xfId="0" applyFont="1" applyAlignment="1">
      <alignment vertical="top"/>
    </xf>
    <xf numFmtId="37" fontId="11" fillId="0" borderId="1" xfId="0" applyNumberFormat="1" applyFont="1" applyBorder="1" applyAlignment="1">
      <alignment horizontal="right" vertical="top"/>
    </xf>
    <xf numFmtId="37" fontId="11" fillId="0" borderId="0" xfId="0" applyNumberFormat="1" applyFont="1" applyAlignment="1">
      <alignment horizontal="right" vertical="top"/>
    </xf>
    <xf numFmtId="37" fontId="20" fillId="0" borderId="1" xfId="0" applyNumberFormat="1" applyFont="1" applyBorder="1" applyAlignment="1">
      <alignment horizontal="right" vertical="top"/>
    </xf>
    <xf numFmtId="164" fontId="11" fillId="0" borderId="2" xfId="0" applyNumberFormat="1" applyFont="1" applyBorder="1" applyAlignment="1">
      <alignment horizontal="right" vertical="top"/>
    </xf>
    <xf numFmtId="165" fontId="20" fillId="0" borderId="0" xfId="0" applyNumberFormat="1" applyFont="1" applyAlignment="1">
      <alignment horizontal="right" vertical="top"/>
    </xf>
    <xf numFmtId="9" fontId="20" fillId="0" borderId="0" xfId="2" applyFont="1" applyAlignment="1">
      <alignment horizontal="right" vertical="top"/>
    </xf>
    <xf numFmtId="9" fontId="11" fillId="0" borderId="0" xfId="2" applyFont="1" applyAlignment="1">
      <alignment horizontal="right" vertical="top"/>
    </xf>
    <xf numFmtId="9" fontId="11" fillId="0" borderId="1" xfId="2" applyFont="1" applyBorder="1" applyAlignment="1">
      <alignment horizontal="right" vertical="top"/>
    </xf>
    <xf numFmtId="9" fontId="20" fillId="0" borderId="1" xfId="2" applyFont="1" applyBorder="1" applyAlignment="1">
      <alignment horizontal="right" vertical="top"/>
    </xf>
    <xf numFmtId="9" fontId="0" fillId="3" borderId="0" xfId="2" applyFont="1" applyFill="1"/>
    <xf numFmtId="9" fontId="0" fillId="0" borderId="0" xfId="2" applyFont="1" applyFill="1"/>
    <xf numFmtId="9" fontId="0" fillId="0" borderId="1" xfId="2" applyFont="1" applyBorder="1"/>
    <xf numFmtId="9" fontId="16" fillId="0" borderId="0" xfId="2" applyFont="1"/>
    <xf numFmtId="9" fontId="16" fillId="3" borderId="0" xfId="2" applyFont="1" applyFill="1"/>
    <xf numFmtId="0" fontId="11" fillId="4" borderId="0" xfId="0" applyFont="1" applyFill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1" fillId="4" borderId="0" xfId="0" applyFont="1" applyFill="1" applyAlignment="1">
      <alignment horizontal="right" vertical="center" wrapText="1"/>
    </xf>
    <xf numFmtId="0" fontId="11" fillId="4" borderId="0" xfId="0" applyFont="1" applyFill="1" applyAlignment="1">
      <alignment horizontal="left" vertical="center"/>
    </xf>
    <xf numFmtId="164" fontId="20" fillId="0" borderId="0" xfId="0" applyNumberFormat="1" applyFont="1" applyAlignment="1">
      <alignment horizontal="right" vertical="top"/>
    </xf>
    <xf numFmtId="9" fontId="0" fillId="0" borderId="0" xfId="2" applyFont="1" applyAlignment="1">
      <alignment horizontal="right"/>
    </xf>
    <xf numFmtId="9" fontId="0" fillId="3" borderId="0" xfId="2" applyFont="1" applyFill="1" applyAlignment="1">
      <alignment horizontal="right"/>
    </xf>
    <xf numFmtId="0" fontId="11" fillId="0" borderId="2" xfId="0" applyFont="1" applyBorder="1" applyAlignment="1">
      <alignment vertical="top" wrapText="1"/>
    </xf>
    <xf numFmtId="37" fontId="11" fillId="0" borderId="2" xfId="0" applyNumberFormat="1" applyFont="1" applyBorder="1" applyAlignment="1">
      <alignment horizontal="right" vertical="top"/>
    </xf>
    <xf numFmtId="0" fontId="11" fillId="0" borderId="2" xfId="0" applyFont="1" applyBorder="1" applyAlignment="1">
      <alignment vertical="top"/>
    </xf>
    <xf numFmtId="9" fontId="16" fillId="0" borderId="2" xfId="2" applyFont="1" applyBorder="1" applyAlignment="1">
      <alignment horizontal="right"/>
    </xf>
    <xf numFmtId="0" fontId="20" fillId="0" borderId="0" xfId="0" applyFont="1" applyAlignment="1">
      <alignment horizontal="right" vertical="top"/>
    </xf>
    <xf numFmtId="0" fontId="20" fillId="0" borderId="0" xfId="0" applyFont="1" applyAlignment="1">
      <alignment horizontal="right" vertical="top" wrapText="1"/>
    </xf>
    <xf numFmtId="0" fontId="20" fillId="0" borderId="1" xfId="0" applyFont="1" applyBorder="1" applyAlignment="1">
      <alignment vertical="top" wrapText="1"/>
    </xf>
    <xf numFmtId="0" fontId="20" fillId="0" borderId="1" xfId="0" applyFont="1" applyBorder="1" applyAlignment="1">
      <alignment vertical="top"/>
    </xf>
    <xf numFmtId="9" fontId="0" fillId="0" borderId="1" xfId="2" applyFont="1" applyBorder="1" applyAlignment="1">
      <alignment horizontal="right"/>
    </xf>
    <xf numFmtId="0" fontId="11" fillId="0" borderId="4" xfId="0" applyFont="1" applyBorder="1" applyAlignment="1">
      <alignment vertical="top" wrapText="1"/>
    </xf>
    <xf numFmtId="164" fontId="11" fillId="0" borderId="4" xfId="0" applyNumberFormat="1" applyFont="1" applyBorder="1" applyAlignment="1">
      <alignment horizontal="right" vertical="top"/>
    </xf>
    <xf numFmtId="0" fontId="11" fillId="0" borderId="4" xfId="0" applyFont="1" applyBorder="1" applyAlignment="1">
      <alignment vertical="top"/>
    </xf>
    <xf numFmtId="9" fontId="16" fillId="0" borderId="4" xfId="2" applyFont="1" applyBorder="1" applyAlignment="1">
      <alignment horizontal="right"/>
    </xf>
    <xf numFmtId="37" fontId="20" fillId="0" borderId="0" xfId="0" applyNumberFormat="1" applyFont="1" applyFill="1" applyAlignment="1">
      <alignment horizontal="right" vertical="top"/>
    </xf>
    <xf numFmtId="0" fontId="14" fillId="0" borderId="0" xfId="0" applyFont="1" applyFill="1" applyBorder="1"/>
    <xf numFmtId="3" fontId="4" fillId="0" borderId="1" xfId="0" applyNumberFormat="1" applyFont="1" applyBorder="1"/>
    <xf numFmtId="0" fontId="17" fillId="2" borderId="0" xfId="0" applyFont="1" applyFill="1"/>
    <xf numFmtId="10" fontId="4" fillId="0" borderId="1" xfId="0" applyNumberFormat="1" applyFont="1" applyFill="1" applyBorder="1"/>
    <xf numFmtId="169" fontId="7" fillId="5" borderId="0" xfId="0" applyNumberFormat="1" applyFont="1" applyFill="1" applyAlignment="1">
      <alignment horizontal="right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0" borderId="0" xfId="0"/>
    <xf numFmtId="0" fontId="2" fillId="0" borderId="0" xfId="0" applyFont="1" applyAlignment="1">
      <alignment horizontal="center" vertical="center" wrapText="1"/>
    </xf>
    <xf numFmtId="174" fontId="6" fillId="0" borderId="0" xfId="0" applyNumberFormat="1" applyFont="1"/>
    <xf numFmtId="0" fontId="4" fillId="0" borderId="0" xfId="0" applyFont="1" applyAlignment="1">
      <alignment horizontal="center"/>
    </xf>
    <xf numFmtId="177" fontId="4" fillId="0" borderId="0" xfId="0" applyNumberFormat="1" applyFont="1" applyBorder="1"/>
    <xf numFmtId="177" fontId="4" fillId="0" borderId="8" xfId="0" applyNumberFormat="1" applyFont="1" applyBorder="1"/>
    <xf numFmtId="177" fontId="4" fillId="0" borderId="3" xfId="0" applyNumberFormat="1" applyFont="1" applyBorder="1"/>
    <xf numFmtId="177" fontId="4" fillId="0" borderId="9" xfId="0" applyNumberFormat="1" applyFont="1" applyBorder="1"/>
    <xf numFmtId="9" fontId="7" fillId="6" borderId="13" xfId="2" applyFont="1" applyFill="1" applyBorder="1"/>
    <xf numFmtId="9" fontId="7" fillId="6" borderId="14" xfId="2" applyFont="1" applyFill="1" applyBorder="1"/>
    <xf numFmtId="9" fontId="7" fillId="6" borderId="15" xfId="2" applyFont="1" applyFill="1" applyBorder="1"/>
    <xf numFmtId="168" fontId="7" fillId="7" borderId="10" xfId="2" applyNumberFormat="1" applyFont="1" applyFill="1" applyBorder="1"/>
    <xf numFmtId="168" fontId="7" fillId="7" borderId="11" xfId="2" applyNumberFormat="1" applyFont="1" applyFill="1" applyBorder="1"/>
    <xf numFmtId="168" fontId="7" fillId="7" borderId="12" xfId="2" applyNumberFormat="1" applyFont="1" applyFill="1" applyBorder="1"/>
    <xf numFmtId="169" fontId="7" fillId="3" borderId="7" xfId="2" applyNumberFormat="1" applyFont="1" applyFill="1" applyBorder="1"/>
    <xf numFmtId="0" fontId="4" fillId="0" borderId="0" xfId="0" applyFont="1" applyAlignment="1">
      <alignment horizontal="right" vertical="center"/>
    </xf>
    <xf numFmtId="0" fontId="4" fillId="0" borderId="9" xfId="0" applyFont="1" applyBorder="1" applyAlignment="1">
      <alignment horizontal="right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A63A011E-B23C-4746-99F2-A5EE5DBC190B}">
      <tableStyleElement type="wholeTable" dxfId="3"/>
      <tableStyleElement type="headerRow" dxfId="2"/>
    </tableStyle>
  </tableStyles>
  <colors>
    <mruColors>
      <color rgb="FF000099"/>
      <color rgb="FF003399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Common Size Analysis Income</a:t>
            </a:r>
            <a:r>
              <a:rPr lang="en-US" baseline="0"/>
              <a:t> Statement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'IS Analysis'!$B$20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'IS Analysis'!$A$22:$A$26</c:f>
              <c:strCache>
                <c:ptCount val="5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G&amp;A</c:v>
                </c:pt>
              </c:strCache>
            </c:strRef>
          </c:cat>
          <c:val>
            <c:numRef>
              <c:f>'IS Analysis'!$B$22:$B$26</c:f>
              <c:numCache>
                <c:formatCode>0%</c:formatCode>
                <c:ptCount val="5"/>
                <c:pt idx="0">
                  <c:v>0.64906939633935601</c:v>
                </c:pt>
                <c:pt idx="1">
                  <c:v>0.12956385536852788</c:v>
                </c:pt>
                <c:pt idx="2">
                  <c:v>5.3188907763242074E-2</c:v>
                </c:pt>
                <c:pt idx="3">
                  <c:v>0.11828336532168517</c:v>
                </c:pt>
                <c:pt idx="4">
                  <c:v>1.7884062447145684E-2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2-4787-A045-53209D3304FD}"/>
            </c:ext>
          </c:extLst>
        </c:ser>
        <c:ser>
          <c:idx val="1"/>
          <c:order val="1"/>
          <c:tx>
            <c:strRef>
              <c:f>'IS Analysis'!$C$20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'IS Analysis'!$A$22:$A$26</c:f>
              <c:strCache>
                <c:ptCount val="5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G&amp;A</c:v>
                </c:pt>
              </c:strCache>
            </c:strRef>
          </c:cat>
          <c:val>
            <c:numRef>
              <c:f>'IS Analysis'!$C$22:$C$26</c:f>
              <c:numCache>
                <c:formatCode>0%</c:formatCode>
                <c:ptCount val="5"/>
                <c:pt idx="0">
                  <c:v>0.6293164517108385</c:v>
                </c:pt>
                <c:pt idx="1">
                  <c:v>0.14195517974205302</c:v>
                </c:pt>
                <c:pt idx="2">
                  <c:v>5.6610032271485276E-2</c:v>
                </c:pt>
                <c:pt idx="3">
                  <c:v>0.12717438970910686</c:v>
                </c:pt>
                <c:pt idx="4">
                  <c:v>2.0655999460267842E-2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2-4787-A045-53209D3304FD}"/>
            </c:ext>
          </c:extLst>
        </c:ser>
        <c:ser>
          <c:idx val="2"/>
          <c:order val="2"/>
          <c:tx>
            <c:strRef>
              <c:f>'IS Analysis'!$D$20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'IS Analysis'!$A$22:$A$26</c:f>
              <c:strCache>
                <c:ptCount val="5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G&amp;A</c:v>
                </c:pt>
              </c:strCache>
            </c:strRef>
          </c:cat>
          <c:val>
            <c:numRef>
              <c:f>'IS Analysis'!$D$22:$D$26</c:f>
              <c:numCache>
                <c:formatCode>0%</c:formatCode>
                <c:ptCount val="5"/>
                <c:pt idx="0">
                  <c:v>0.59752583871147813</c:v>
                </c:pt>
                <c:pt idx="1">
                  <c:v>0.14610948657503425</c:v>
                </c:pt>
                <c:pt idx="2">
                  <c:v>0.12382400048091993</c:v>
                </c:pt>
                <c:pt idx="3">
                  <c:v>5.9316320790769775E-2</c:v>
                </c:pt>
                <c:pt idx="4">
                  <c:v>1.8618471619283171E-2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02-4787-A045-53209D3304FD}"/>
            </c:ext>
          </c:extLst>
        </c:ser>
        <c:ser>
          <c:idx val="3"/>
          <c:order val="3"/>
          <c:tx>
            <c:strRef>
              <c:f>'IS Analysis'!$E$20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'IS Analysis'!$A$22:$A$26</c:f>
              <c:strCache>
                <c:ptCount val="5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G&amp;A</c:v>
                </c:pt>
              </c:strCache>
            </c:strRef>
          </c:cat>
          <c:val>
            <c:numRef>
              <c:f>'IS Analysis'!$E$22:$E$26</c:f>
              <c:numCache>
                <c:formatCode>0%</c:formatCode>
                <c:ptCount val="5"/>
                <c:pt idx="0">
                  <c:v>0.59009988521399392</c:v>
                </c:pt>
                <c:pt idx="1">
                  <c:v>0.14341834152045116</c:v>
                </c:pt>
                <c:pt idx="2">
                  <c:v>0.12808621070718162</c:v>
                </c:pt>
                <c:pt idx="3">
                  <c:v>6.7295969656568824E-2</c:v>
                </c:pt>
                <c:pt idx="4">
                  <c:v>1.8547564896870834E-2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02-4787-A045-53209D3304FD}"/>
            </c:ext>
          </c:extLst>
        </c:ser>
        <c:ser>
          <c:idx val="4"/>
          <c:order val="4"/>
          <c:tx>
            <c:strRef>
              <c:f>'IS Analysis'!$F$20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'IS Analysis'!$A$22:$A$26</c:f>
              <c:strCache>
                <c:ptCount val="5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G&amp;A</c:v>
                </c:pt>
              </c:strCache>
            </c:strRef>
          </c:cat>
          <c:val>
            <c:numRef>
              <c:f>'IS Analysis'!$F$22:$F$26</c:f>
              <c:numCache>
                <c:formatCode>0%</c:formatCode>
                <c:ptCount val="5"/>
                <c:pt idx="0">
                  <c:v>0.60432208131294296</c:v>
                </c:pt>
                <c:pt idx="1">
                  <c:v>0.15157331426913673</c:v>
                </c:pt>
                <c:pt idx="2">
                  <c:v>0.11070703303079282</c:v>
                </c:pt>
                <c:pt idx="3">
                  <c:v>5.7006092254134028E-2</c:v>
                </c:pt>
                <c:pt idx="4">
                  <c:v>1.7271747689502258E-2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02-4787-A045-53209D3304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616619839"/>
        <c:axId val="1616618591"/>
      </c:barChart>
      <c:catAx>
        <c:axId val="161661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endParaRPr lang="en-US"/>
          </a:p>
        </c:txPr>
        <c:crossAx val="1616618591"/>
        <c:crosses val="autoZero"/>
        <c:auto val="1"/>
        <c:lblAlgn val="ctr"/>
        <c:lblOffset val="100"/>
        <c:noMultiLvlLbl val="0"/>
      </c:catAx>
      <c:valAx>
        <c:axId val="161661859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1661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Analysis Expenses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'IS Analysis'!$C$39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Analysis'!$A$41:$A$50</c15:sqref>
                  </c15:fullRef>
                </c:ext>
              </c:extLst>
              <c:f>('IS Analysis'!$A$41:$A$45,'IS Analysis'!$A$50)</c:f>
              <c:strCache>
                <c:ptCount val="6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General and administrative</c:v>
                </c:pt>
                <c:pt idx="5">
                  <c:v>Interest expense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Analysis'!$C$41:$C$50</c15:sqref>
                  </c15:fullRef>
                </c:ext>
              </c:extLst>
              <c:f>('IS Analysis'!$C$41:$C$45,'IS Analysis'!$C$50)</c:f>
              <c:numCache>
                <c:formatCode>0%</c:formatCode>
                <c:ptCount val="6"/>
                <c:pt idx="0">
                  <c:v>1.2681583866764856</c:v>
                </c:pt>
                <c:pt idx="1">
                  <c:v>1.4330552244735797</c:v>
                </c:pt>
                <c:pt idx="2">
                  <c:v>1.3920918014655053</c:v>
                </c:pt>
                <c:pt idx="3">
                  <c:v>1.4062791420578178</c:v>
                </c:pt>
                <c:pt idx="4">
                  <c:v>1.5106907894736843</c:v>
                </c:pt>
                <c:pt idx="5">
                  <c:v>1.7520661157024793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F-4A3E-8BE8-49FE07377B99}"/>
            </c:ext>
          </c:extLst>
        </c:ser>
        <c:ser>
          <c:idx val="2"/>
          <c:order val="1"/>
          <c:tx>
            <c:strRef>
              <c:f>'IS Analysis'!$D$39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Analysis'!$A$41:$A$50</c15:sqref>
                  </c15:fullRef>
                </c:ext>
              </c:extLst>
              <c:f>('IS Analysis'!$A$41:$A$45,'IS Analysis'!$A$50)</c:f>
              <c:strCache>
                <c:ptCount val="6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General and administrative</c:v>
                </c:pt>
                <c:pt idx="5">
                  <c:v>Interest expense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Analysis'!$D$41:$D$50</c15:sqref>
                  </c15:fullRef>
                </c:ext>
              </c:extLst>
              <c:f>('IS Analysis'!$D$41:$D$45,'IS Analysis'!$D$50)</c:f>
              <c:numCache>
                <c:formatCode>0%</c:formatCode>
                <c:ptCount val="6"/>
                <c:pt idx="0">
                  <c:v>1.576570554579958</c:v>
                </c:pt>
                <c:pt idx="1">
                  <c:v>1.9312673818037347</c:v>
                </c:pt>
                <c:pt idx="2">
                  <c:v>3.9868657541822206</c:v>
                </c:pt>
                <c:pt idx="3">
                  <c:v>0.85881255828411562</c:v>
                </c:pt>
                <c:pt idx="4">
                  <c:v>1.7828947368421053</c:v>
                </c:pt>
                <c:pt idx="5">
                  <c:v>2.9276859504132231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F-4A3E-8BE8-49FE07377B99}"/>
            </c:ext>
          </c:extLst>
        </c:ser>
        <c:ser>
          <c:idx val="3"/>
          <c:order val="2"/>
          <c:tx>
            <c:strRef>
              <c:f>'IS Analysis'!$E$39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Analysis'!$A$41:$A$50</c15:sqref>
                  </c15:fullRef>
                </c:ext>
              </c:extLst>
              <c:f>('IS Analysis'!$A$41:$A$45,'IS Analysis'!$A$50)</c:f>
              <c:strCache>
                <c:ptCount val="6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General and administrative</c:v>
                </c:pt>
                <c:pt idx="5">
                  <c:v>Interest expense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Analysis'!$E$41:$E$50</c15:sqref>
                  </c15:fullRef>
                </c:ext>
              </c:extLst>
              <c:f>('IS Analysis'!$E$41:$E$45,'IS Analysis'!$E$50)</c:f>
              <c:numCache>
                <c:formatCode>0%</c:formatCode>
                <c:ptCount val="6"/>
                <c:pt idx="0">
                  <c:v>1.8754432674332975</c:v>
                </c:pt>
                <c:pt idx="1">
                  <c:v>2.2834440093081332</c:v>
                </c:pt>
                <c:pt idx="2">
                  <c:v>4.967648278722522</c:v>
                </c:pt>
                <c:pt idx="3">
                  <c:v>1.1736400373018341</c:v>
                </c:pt>
                <c:pt idx="4">
                  <c:v>2.1393914473684212</c:v>
                </c:pt>
                <c:pt idx="5">
                  <c:v>3.3057851239669422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F-4A3E-8BE8-49FE07377B99}"/>
            </c:ext>
          </c:extLst>
        </c:ser>
        <c:ser>
          <c:idx val="4"/>
          <c:order val="3"/>
          <c:tx>
            <c:strRef>
              <c:f>'IS Analysis'!$F$39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Analysis'!$A$41:$A$50</c15:sqref>
                  </c15:fullRef>
                </c:ext>
              </c:extLst>
              <c:f>('IS Analysis'!$A$41:$A$45,'IS Analysis'!$A$50)</c:f>
              <c:strCache>
                <c:ptCount val="6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General and administrative</c:v>
                </c:pt>
                <c:pt idx="5">
                  <c:v>Interest expense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Analysis'!$F$41:$F$50</c15:sqref>
                  </c15:fullRef>
                </c:ext>
              </c:extLst>
              <c:f>('IS Analysis'!$F$41:$F$45,'IS Analysis'!$F$50)</c:f>
              <c:numCache>
                <c:formatCode>0%</c:formatCode>
                <c:ptCount val="6"/>
                <c:pt idx="0">
                  <c:v>2.6432561037783948</c:v>
                </c:pt>
                <c:pt idx="1">
                  <c:v>3.3212441114705715</c:v>
                </c:pt>
                <c:pt idx="2">
                  <c:v>5.9090280658094843</c:v>
                </c:pt>
                <c:pt idx="3">
                  <c:v>1.3682312713708424</c:v>
                </c:pt>
                <c:pt idx="4">
                  <c:v>2.7417763157894739</c:v>
                </c:pt>
                <c:pt idx="5">
                  <c:v>3.4028925619834709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F-4A3E-8BE8-49FE07377B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768900159"/>
        <c:axId val="1768896415"/>
      </c:barChart>
      <c:catAx>
        <c:axId val="176890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endParaRPr lang="en-US"/>
          </a:p>
        </c:txPr>
        <c:crossAx val="1768896415"/>
        <c:crosses val="autoZero"/>
        <c:auto val="1"/>
        <c:lblAlgn val="ctr"/>
        <c:lblOffset val="100"/>
        <c:noMultiLvlLbl val="0"/>
      </c:catAx>
      <c:valAx>
        <c:axId val="17688964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6890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Analysis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'IS Analysis'!$C$39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Analysis'!$A$58:$A$62</c15:sqref>
                  </c15:fullRef>
                </c:ext>
              </c:extLst>
              <c:f>('IS Analysis'!$A$58:$A$60,'IS Analysis'!$A$62)</c:f>
              <c:strCache>
                <c:ptCount val="4"/>
                <c:pt idx="0">
                  <c:v>Revenue</c:v>
                </c:pt>
                <c:pt idx="1">
                  <c:v>Operating income</c:v>
                </c:pt>
                <c:pt idx="2">
                  <c:v>Interest income</c:v>
                </c:pt>
                <c:pt idx="3">
                  <c:v>Net income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Analysis'!$C$58:$C$62</c15:sqref>
                  </c15:fullRef>
                </c:ext>
              </c:extLst>
              <c:f>('IS Analysis'!$C$58:$C$60,'IS Analysis'!$C$62)</c:f>
              <c:numCache>
                <c:formatCode>0%</c:formatCode>
                <c:ptCount val="4"/>
                <c:pt idx="0">
                  <c:v>1.3079632611940848</c:v>
                </c:pt>
                <c:pt idx="1">
                  <c:v>0.98088867654085043</c:v>
                </c:pt>
                <c:pt idx="2">
                  <c:v>2.02</c:v>
                </c:pt>
                <c:pt idx="3">
                  <c:v>1.2792070856178828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9-4776-A1FF-FE25BA0F6025}"/>
            </c:ext>
          </c:extLst>
        </c:ser>
        <c:ser>
          <c:idx val="2"/>
          <c:order val="1"/>
          <c:tx>
            <c:strRef>
              <c:f>'IS Analysis'!$D$39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Analysis'!$A$58:$A$62</c15:sqref>
                  </c15:fullRef>
                </c:ext>
              </c:extLst>
              <c:f>('IS Analysis'!$A$58:$A$60,'IS Analysis'!$A$62)</c:f>
              <c:strCache>
                <c:ptCount val="4"/>
                <c:pt idx="0">
                  <c:v>Revenue</c:v>
                </c:pt>
                <c:pt idx="1">
                  <c:v>Operating income</c:v>
                </c:pt>
                <c:pt idx="2">
                  <c:v>Interest income</c:v>
                </c:pt>
                <c:pt idx="3">
                  <c:v>Net income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Analysis'!$D$58:$D$62</c15:sqref>
                  </c15:fullRef>
                </c:ext>
              </c:extLst>
              <c:f>('IS Analysis'!$D$58:$D$60,'IS Analysis'!$D$62)</c:f>
              <c:numCache>
                <c:formatCode>0%</c:formatCode>
                <c:ptCount val="4"/>
                <c:pt idx="0">
                  <c:v>1.7125681131284609</c:v>
                </c:pt>
                <c:pt idx="1">
                  <c:v>2.9672718585762063</c:v>
                </c:pt>
                <c:pt idx="2">
                  <c:v>4.4000000000000004</c:v>
                </c:pt>
                <c:pt idx="3">
                  <c:v>4.2484183888654572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9-4776-A1FF-FE25BA0F6025}"/>
            </c:ext>
          </c:extLst>
        </c:ser>
        <c:ser>
          <c:idx val="3"/>
          <c:order val="2"/>
          <c:tx>
            <c:strRef>
              <c:f>'IS Analysis'!$E$39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Analysis'!$A$58:$A$62</c15:sqref>
                  </c15:fullRef>
                </c:ext>
              </c:extLst>
              <c:f>('IS Analysis'!$A$58:$A$60,'IS Analysis'!$A$62)</c:f>
              <c:strCache>
                <c:ptCount val="4"/>
                <c:pt idx="0">
                  <c:v>Revenue</c:v>
                </c:pt>
                <c:pt idx="1">
                  <c:v>Operating income</c:v>
                </c:pt>
                <c:pt idx="2">
                  <c:v>Interest income</c:v>
                </c:pt>
                <c:pt idx="3">
                  <c:v>Net income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Analysis'!$E$58:$E$62</c15:sqref>
                  </c15:fullRef>
                </c:ext>
              </c:extLst>
              <c:f>('IS Analysis'!$E$58:$E$60,'IS Analysis'!$E$62)</c:f>
              <c:numCache>
                <c:formatCode>0%</c:formatCode>
                <c:ptCount val="4"/>
                <c:pt idx="0">
                  <c:v>2.0628589497525498</c:v>
                </c:pt>
                <c:pt idx="1">
                  <c:v>3.4737219302436695</c:v>
                </c:pt>
                <c:pt idx="2">
                  <c:v>8.32</c:v>
                </c:pt>
                <c:pt idx="3">
                  <c:v>4.8873892872205822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9-4776-A1FF-FE25BA0F6025}"/>
            </c:ext>
          </c:extLst>
        </c:ser>
        <c:ser>
          <c:idx val="4"/>
          <c:order val="3"/>
          <c:tx>
            <c:strRef>
              <c:f>'IS Analysis'!$F$39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Analysis'!$A$58:$A$62</c15:sqref>
                  </c15:fullRef>
                </c:ext>
              </c:extLst>
              <c:f>('IS Analysis'!$A$58:$A$60,'IS Analysis'!$A$62)</c:f>
              <c:strCache>
                <c:ptCount val="4"/>
                <c:pt idx="0">
                  <c:v>Revenue</c:v>
                </c:pt>
                <c:pt idx="1">
                  <c:v>Operating income</c:v>
                </c:pt>
                <c:pt idx="2">
                  <c:v>Interest income</c:v>
                </c:pt>
                <c:pt idx="3">
                  <c:v>Net income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Analysis'!$F$58:$F$62</c15:sqref>
                  </c15:fullRef>
                </c:ext>
              </c:extLst>
              <c:f>('IS Analysis'!$F$58:$F$60,'IS Analysis'!$F$62)</c:f>
              <c:numCache>
                <c:formatCode>0%</c:formatCode>
                <c:ptCount val="4"/>
                <c:pt idx="0">
                  <c:v>2.8389772551788037</c:v>
                </c:pt>
                <c:pt idx="1">
                  <c:v>5.4703774486383185</c:v>
                </c:pt>
                <c:pt idx="2">
                  <c:v>5.55</c:v>
                </c:pt>
                <c:pt idx="3">
                  <c:v>8.996625896246309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19-4776-A1FF-FE25BA0F602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68895999"/>
        <c:axId val="1768897247"/>
      </c:barChart>
      <c:catAx>
        <c:axId val="176889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haroni" panose="02010803020104030203" pitchFamily="2" charset="-79"/>
                <a:ea typeface="+mn-ea"/>
                <a:cs typeface="Aharoni" panose="02010803020104030203" pitchFamily="2" charset="-79"/>
              </a:defRPr>
            </a:pPr>
            <a:endParaRPr lang="en-US"/>
          </a:p>
        </c:txPr>
        <c:crossAx val="1768897247"/>
        <c:crosses val="autoZero"/>
        <c:auto val="1"/>
        <c:lblAlgn val="ctr"/>
        <c:lblOffset val="100"/>
        <c:noMultiLvlLbl val="0"/>
      </c:catAx>
      <c:valAx>
        <c:axId val="176889724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688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95688002844842E-2"/>
          <c:y val="0.12527485615616368"/>
          <c:w val="0.39022624900365394"/>
          <c:h val="7.77290806225141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 YoY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'IS Analysis'!$H$2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'IS Analysis'!$I$1:$L$1</c:f>
              <c:numCache>
                <c:formatCode>0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'IS Analysis'!$I$2:$L$2</c:f>
              <c:numCache>
                <c:formatCode>0%</c:formatCode>
                <c:ptCount val="4"/>
                <c:pt idx="0">
                  <c:v>0.30796326119408479</c:v>
                </c:pt>
                <c:pt idx="1">
                  <c:v>0.3093396152159491</c:v>
                </c:pt>
                <c:pt idx="2">
                  <c:v>0.20454125820676983</c:v>
                </c:pt>
                <c:pt idx="3">
                  <c:v>0.37623430604373276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9-4504-B9F4-F592D0A7EE4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78441903"/>
        <c:axId val="678459791"/>
      </c:lineChart>
      <c:catAx>
        <c:axId val="6784419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59791"/>
        <c:crosses val="autoZero"/>
        <c:auto val="1"/>
        <c:lblAlgn val="ctr"/>
        <c:lblOffset val="100"/>
        <c:noMultiLvlLbl val="0"/>
      </c:catAx>
      <c:valAx>
        <c:axId val="678459791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4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Assets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FC5B-407D-8DAA-4F906DDE2194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FC5B-407D-8DAA-4F906DDE2194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FC5B-407D-8DAA-4F906DDE2194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FC5B-407D-8DAA-4F906DDE2194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FC5B-407D-8DAA-4F906DDE2194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FC5B-407D-8DAA-4F906DDE2194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FC5B-407D-8DAA-4F906DDE2194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F-FC5B-407D-8DAA-4F906DDE219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FC5B-407D-8DAA-4F906DDE219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FC5B-407D-8DAA-4F906DDE219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FC5B-407D-8DAA-4F906DDE219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FC5B-407D-8DAA-4F906DDE219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FC5B-407D-8DAA-4F906DDE219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FC5B-407D-8DAA-4F906DDE219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FC5B-407D-8DAA-4F906DDE2194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FC5B-407D-8DAA-4F906DDE219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Analysis'!$H$3:$H$11</c15:sqref>
                  </c15:fullRef>
                </c:ext>
              </c:extLst>
              <c:f>('BS Analysis'!$H$3:$H$6,'BS Analysis'!$H$8:$H$11)</c:f>
              <c:strCache>
                <c:ptCount val="8"/>
                <c:pt idx="0">
                  <c:v>Cash and cash equivalents</c:v>
                </c:pt>
                <c:pt idx="1">
                  <c:v>Marketable securities</c:v>
                </c:pt>
                <c:pt idx="2">
                  <c:v>Inventories</c:v>
                </c:pt>
                <c:pt idx="3">
                  <c:v>Accounts receivable, net and other</c:v>
                </c:pt>
                <c:pt idx="4">
                  <c:v>Property and equipment, net</c:v>
                </c:pt>
                <c:pt idx="5">
                  <c:v>Operating leases</c:v>
                </c:pt>
                <c:pt idx="6">
                  <c:v>Goodwill</c:v>
                </c:pt>
                <c:pt idx="7">
                  <c:v>Other assets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Analysis'!$M$3:$M$11</c15:sqref>
                  </c15:fullRef>
                </c:ext>
              </c:extLst>
              <c:f>('BS Analysis'!$M$3:$M$6,'BS Analysis'!$M$8:$M$11)</c:f>
              <c:numCache>
                <c:formatCode>0%</c:formatCode>
                <c:ptCount val="8"/>
                <c:pt idx="0">
                  <c:v>0.13114151839225394</c:v>
                </c:pt>
                <c:pt idx="1">
                  <c:v>0.13161475116362334</c:v>
                </c:pt>
                <c:pt idx="2">
                  <c:v>7.4082722333784767E-2</c:v>
                </c:pt>
                <c:pt idx="3">
                  <c:v>7.6408412335185791E-2</c:v>
                </c:pt>
                <c:pt idx="4">
                  <c:v>0.35216612960973864</c:v>
                </c:pt>
                <c:pt idx="5">
                  <c:v>0.11691651488970875</c:v>
                </c:pt>
                <c:pt idx="6">
                  <c:v>4.6753529787200925E-2</c:v>
                </c:pt>
                <c:pt idx="7">
                  <c:v>7.091642148850387E-2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'BS Analysis'!$M$7</c15:sqref>
                  <c15:spPr xmlns:c15="http://schemas.microsoft.com/office/drawing/2012/chart">
                    <a:solidFill>
                      <a:schemeClr val="accent2">
                        <a:shade val="92000"/>
                      </a:schemeClr>
                    </a:solidFill>
                    <a:ln>
                      <a:noFill/>
                    </a:ln>
                    <a:effectLst>
                      <a:outerShdw blurRad="88900" sx="102000" sy="102000" algn="ctr" rotWithShape="0">
                        <a:prstClr val="black">
                          <a:alpha val="10000"/>
                        </a:prstClr>
                      </a:outerShdw>
                    </a:effectLst>
                    <a:scene3d>
                      <a:camera prst="orthographicFront"/>
                      <a:lightRig rig="threePt" dir="t"/>
                    </a:scene3d>
                    <a:sp3d>
                      <a:bevelT w="127000" h="127000"/>
                      <a:bevelB w="127000" h="127000"/>
                    </a:sp3d>
                  </c15:spPr>
                  <c15:bubble3D val="0"/>
                  <c15:dLbl>
                    <c:idx val="3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00" b="1" i="0" u="none" strike="noStrike" kern="1200" spc="0" baseline="0">
                            <a:solidFill>
                              <a:schemeClr val="accent6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xmlns:c16="http://schemas.microsoft.com/office/drawing/2014/chart" uri="{C3380CC4-5D6E-409C-BE32-E72D297353CC}">
                        <c16:uniqueId val="{00000051-2597-4B6A-9E42-1C51FC16E327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0-FC5B-407D-8DAA-4F906DDE2194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2-FC5B-407D-8DAA-4F906DDE2194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4-FC5B-407D-8DAA-4F906DDE2194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6-FC5B-407D-8DAA-4F906DDE2194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8-FC5B-407D-8DAA-4F906DDE2194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A-FC5B-407D-8DAA-4F906DDE2194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C-FC5B-407D-8DAA-4F906DDE2194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E-FC5B-407D-8DAA-4F906DDE2194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0-FC5B-407D-8DAA-4F906DDE219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2-FC5B-407D-8DAA-4F906DDE219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4-FC5B-407D-8DAA-4F906DDE219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6-FC5B-407D-8DAA-4F906DDE219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8-FC5B-407D-8DAA-4F906DDE219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A-FC5B-407D-8DAA-4F906DDE219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C-FC5B-407D-8DAA-4F906DDE219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E-FC5B-407D-8DAA-4F906DDE2194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0-FC5B-407D-8DAA-4F906DDE219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Analysis'!$H$3:$H$11</c15:sqref>
                  </c15:fullRef>
                </c:ext>
              </c:extLst>
              <c:f>('BS Analysis'!$H$3:$H$6,'BS Analysis'!$H$8:$H$11)</c:f>
              <c:strCache>
                <c:ptCount val="8"/>
                <c:pt idx="0">
                  <c:v>Cash and cash equivalents</c:v>
                </c:pt>
                <c:pt idx="1">
                  <c:v>Marketable securities</c:v>
                </c:pt>
                <c:pt idx="2">
                  <c:v>Inventories</c:v>
                </c:pt>
                <c:pt idx="3">
                  <c:v>Accounts receivable, net and other</c:v>
                </c:pt>
                <c:pt idx="4">
                  <c:v>Property and equipment, net</c:v>
                </c:pt>
                <c:pt idx="5">
                  <c:v>Operating leases</c:v>
                </c:pt>
                <c:pt idx="6">
                  <c:v>Goodwill</c:v>
                </c:pt>
                <c:pt idx="7">
                  <c:v>Other assets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Analysis'!$J$3:$J$11</c15:sqref>
                  </c15:fullRef>
                </c:ext>
              </c:extLst>
              <c:f>('BS Analysis'!$J$3:$J$6,'BS Analysis'!$J$8:$J$11)</c:f>
              <c:numCache>
                <c:formatCode>0%</c:formatCode>
                <c:ptCount val="8"/>
                <c:pt idx="0">
                  <c:v>0.156286649912421</c:v>
                </c:pt>
                <c:pt idx="1">
                  <c:v>7.9689284898332186E-2</c:v>
                </c:pt>
                <c:pt idx="2">
                  <c:v>0.12220699108978753</c:v>
                </c:pt>
                <c:pt idx="3">
                  <c:v>0.1002513136851725</c:v>
                </c:pt>
                <c:pt idx="4">
                  <c:v>0.37214225877694007</c:v>
                </c:pt>
                <c:pt idx="5">
                  <c:v>0</c:v>
                </c:pt>
                <c:pt idx="6">
                  <c:v>0.10166780900159927</c:v>
                </c:pt>
                <c:pt idx="7">
                  <c:v>6.7755692635747461E-2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'BS Analysis'!$J$7</c15:sqref>
                  <c15:spPr xmlns:c15="http://schemas.microsoft.com/office/drawing/2012/chart">
                    <a:solidFill>
                      <a:schemeClr val="accent2">
                        <a:shade val="92000"/>
                      </a:schemeClr>
                    </a:solidFill>
                    <a:ln>
                      <a:noFill/>
                    </a:ln>
                    <a:effectLst>
                      <a:outerShdw blurRad="88900" sx="102000" sy="102000" algn="ctr" rotWithShape="0">
                        <a:prstClr val="black">
                          <a:alpha val="10000"/>
                        </a:prstClr>
                      </a:outerShdw>
                    </a:effectLst>
                    <a:scene3d>
                      <a:camera prst="orthographicFront"/>
                      <a:lightRig rig="threePt" dir="t"/>
                    </a:scene3d>
                    <a:sp3d>
                      <a:bevelT w="127000" h="127000"/>
                      <a:bevelB w="127000" h="127000"/>
                    </a:sp3d>
                  </c15:spPr>
                  <c15:bubble3D val="0"/>
                  <c15:dLbl>
                    <c:idx val="3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00" b="1" i="0" u="none" strike="noStrike" kern="1200" spc="0" baseline="0">
                            <a:solidFill>
                              <a:schemeClr val="accent6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xmlns:c16="http://schemas.microsoft.com/office/drawing/2014/chart" uri="{C3380CC4-5D6E-409C-BE32-E72D297353CC}">
                        <c16:uniqueId val="{00000053-2597-4B6A-9E42-1C51FC16E327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21-FC5B-407D-8DAA-4F906DDE2194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3-FC5B-407D-8DAA-4F906DDE2194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5-FC5B-407D-8DAA-4F906DDE2194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7-FC5B-407D-8DAA-4F906DDE2194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9-FC5B-407D-8DAA-4F906DDE2194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B-FC5B-407D-8DAA-4F906DDE2194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D-FC5B-407D-8DAA-4F906DDE2194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F-FC5B-407D-8DAA-4F906DDE2194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1-FC5B-407D-8DAA-4F906DDE219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3-FC5B-407D-8DAA-4F906DDE219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5-FC5B-407D-8DAA-4F906DDE219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7-FC5B-407D-8DAA-4F906DDE219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9-FC5B-407D-8DAA-4F906DDE219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B-FC5B-407D-8DAA-4F906DDE219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D-FC5B-407D-8DAA-4F906DDE219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F-FC5B-407D-8DAA-4F906DDE2194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1-FC5B-407D-8DAA-4F906DDE219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Analysis'!$H$3:$H$11</c15:sqref>
                  </c15:fullRef>
                </c:ext>
              </c:extLst>
              <c:f>('BS Analysis'!$H$3:$H$6,'BS Analysis'!$H$8:$H$11)</c:f>
              <c:strCache>
                <c:ptCount val="8"/>
                <c:pt idx="0">
                  <c:v>Cash and cash equivalents</c:v>
                </c:pt>
                <c:pt idx="1">
                  <c:v>Marketable securities</c:v>
                </c:pt>
                <c:pt idx="2">
                  <c:v>Inventories</c:v>
                </c:pt>
                <c:pt idx="3">
                  <c:v>Accounts receivable, net and other</c:v>
                </c:pt>
                <c:pt idx="4">
                  <c:v>Property and equipment, net</c:v>
                </c:pt>
                <c:pt idx="5">
                  <c:v>Operating leases</c:v>
                </c:pt>
                <c:pt idx="6">
                  <c:v>Goodwill</c:v>
                </c:pt>
                <c:pt idx="7">
                  <c:v>Other assets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Analysis'!$K$3:$K$11</c15:sqref>
                  </c15:fullRef>
                </c:ext>
              </c:extLst>
              <c:f>('BS Analysis'!$K$3:$K$6,'BS Analysis'!$K$8:$K$11)</c:f>
              <c:numCache>
                <c:formatCode>0%</c:formatCode>
                <c:ptCount val="8"/>
                <c:pt idx="0">
                  <c:v>0.1952068270129359</c:v>
                </c:pt>
                <c:pt idx="1">
                  <c:v>5.8408341940878461E-2</c:v>
                </c:pt>
                <c:pt idx="2">
                  <c:v>0.10558998573606808</c:v>
                </c:pt>
                <c:pt idx="3">
                  <c:v>0.10253430721558211</c:v>
                </c:pt>
                <c:pt idx="4">
                  <c:v>0.37994319020215434</c:v>
                </c:pt>
                <c:pt idx="5">
                  <c:v>0</c:v>
                </c:pt>
                <c:pt idx="6">
                  <c:v>8.9444690374305247E-2</c:v>
                </c:pt>
                <c:pt idx="7">
                  <c:v>6.887265751807585E-2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'BS Analysis'!$K$7</c15:sqref>
                  <c15:spPr xmlns:c15="http://schemas.microsoft.com/office/drawing/2012/chart">
                    <a:solidFill>
                      <a:schemeClr val="accent2">
                        <a:shade val="92000"/>
                      </a:schemeClr>
                    </a:solidFill>
                    <a:ln>
                      <a:noFill/>
                    </a:ln>
                    <a:effectLst>
                      <a:outerShdw blurRad="88900" sx="102000" sy="102000" algn="ctr" rotWithShape="0">
                        <a:prstClr val="black">
                          <a:alpha val="10000"/>
                        </a:prstClr>
                      </a:outerShdw>
                    </a:effectLst>
                    <a:scene3d>
                      <a:camera prst="orthographicFront"/>
                      <a:lightRig rig="threePt" dir="t"/>
                    </a:scene3d>
                    <a:sp3d>
                      <a:bevelT w="127000" h="127000"/>
                      <a:bevelB w="127000" h="127000"/>
                    </a:sp3d>
                  </c15:spPr>
                  <c15:bubble3D val="0"/>
                  <c15:dLbl>
                    <c:idx val="3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00" b="1" i="0" u="none" strike="noStrike" kern="1200" spc="0" baseline="0">
                            <a:solidFill>
                              <a:schemeClr val="accent6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xmlns:c16="http://schemas.microsoft.com/office/drawing/2014/chart" uri="{C3380CC4-5D6E-409C-BE32-E72D297353CC}">
                        <c16:uniqueId val="{00000055-2597-4B6A-9E42-1C51FC16E327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32-FC5B-407D-8DAA-4F906DDE2194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4-FC5B-407D-8DAA-4F906DDE2194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6-FC5B-407D-8DAA-4F906DDE2194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8-FC5B-407D-8DAA-4F906DDE2194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A-FC5B-407D-8DAA-4F906DDE2194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C-FC5B-407D-8DAA-4F906DDE2194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E-FC5B-407D-8DAA-4F906DDE2194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0-FC5B-407D-8DAA-4F906DDE2194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2-FC5B-407D-8DAA-4F906DDE219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4-FC5B-407D-8DAA-4F906DDE219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6-FC5B-407D-8DAA-4F906DDE219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8-FC5B-407D-8DAA-4F906DDE219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A-FC5B-407D-8DAA-4F906DDE219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C-FC5B-407D-8DAA-4F906DDE219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E-FC5B-407D-8DAA-4F906DDE219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0-FC5B-407D-8DAA-4F906DDE2194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2-FC5B-407D-8DAA-4F906DDE219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Analysis'!$H$3:$H$11</c15:sqref>
                  </c15:fullRef>
                </c:ext>
              </c:extLst>
              <c:f>('BS Analysis'!$H$3:$H$6,'BS Analysis'!$H$8:$H$11)</c:f>
              <c:strCache>
                <c:ptCount val="8"/>
                <c:pt idx="0">
                  <c:v>Cash and cash equivalents</c:v>
                </c:pt>
                <c:pt idx="1">
                  <c:v>Marketable securities</c:v>
                </c:pt>
                <c:pt idx="2">
                  <c:v>Inventories</c:v>
                </c:pt>
                <c:pt idx="3">
                  <c:v>Accounts receivable, net and other</c:v>
                </c:pt>
                <c:pt idx="4">
                  <c:v>Property and equipment, net</c:v>
                </c:pt>
                <c:pt idx="5">
                  <c:v>Operating leases</c:v>
                </c:pt>
                <c:pt idx="6">
                  <c:v>Goodwill</c:v>
                </c:pt>
                <c:pt idx="7">
                  <c:v>Other assets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Analysis'!$L$3:$L$11</c15:sqref>
                  </c15:fullRef>
                </c:ext>
              </c:extLst>
              <c:f>('BS Analysis'!$L$3:$L$6,'BS Analysis'!$L$8:$L$11)</c:f>
              <c:numCache>
                <c:formatCode>0%</c:formatCode>
                <c:ptCount val="8"/>
                <c:pt idx="0">
                  <c:v>0.1602322773121182</c:v>
                </c:pt>
                <c:pt idx="1">
                  <c:v>8.4036262253160965E-2</c:v>
                </c:pt>
                <c:pt idx="2">
                  <c:v>9.0997478334990764E-2</c:v>
                </c:pt>
                <c:pt idx="3">
                  <c:v>9.241369512714874E-2</c:v>
                </c:pt>
                <c:pt idx="4">
                  <c:v>0.32277756073305869</c:v>
                </c:pt>
                <c:pt idx="5">
                  <c:v>0.11161475351612445</c:v>
                </c:pt>
                <c:pt idx="6">
                  <c:v>6.5501136525074583E-2</c:v>
                </c:pt>
                <c:pt idx="7">
                  <c:v>7.242683619832363E-2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'BS Analysis'!$L$7</c15:sqref>
                  <c15:spPr xmlns:c15="http://schemas.microsoft.com/office/drawing/2012/chart">
                    <a:solidFill>
                      <a:schemeClr val="accent2">
                        <a:shade val="92000"/>
                      </a:schemeClr>
                    </a:solidFill>
                    <a:ln>
                      <a:noFill/>
                    </a:ln>
                    <a:effectLst>
                      <a:outerShdw blurRad="88900" sx="102000" sy="102000" algn="ctr" rotWithShape="0">
                        <a:prstClr val="black">
                          <a:alpha val="10000"/>
                        </a:prstClr>
                      </a:outerShdw>
                    </a:effectLst>
                    <a:scene3d>
                      <a:camera prst="orthographicFront"/>
                      <a:lightRig rig="threePt" dir="t"/>
                    </a:scene3d>
                    <a:sp3d>
                      <a:bevelT w="127000" h="127000"/>
                      <a:bevelB w="127000" h="127000"/>
                    </a:sp3d>
                  </c15:spPr>
                  <c15:bubble3D val="0"/>
                  <c15:dLbl>
                    <c:idx val="3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00" b="1" i="0" u="none" strike="noStrike" kern="1200" spc="0" baseline="0">
                            <a:solidFill>
                              <a:schemeClr val="accent6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xmlns:c16="http://schemas.microsoft.com/office/drawing/2014/chart" uri="{C3380CC4-5D6E-409C-BE32-E72D297353CC}">
                        <c16:uniqueId val="{00000057-2597-4B6A-9E42-1C51FC16E327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43-FC5B-407D-8DAA-4F906DDE2194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2">
                  <a:tint val="4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5-FC5B-407D-8DAA-4F906DDE2194}"/>
              </c:ext>
            </c:extLst>
          </c:dPt>
          <c:dPt>
            <c:idx val="1"/>
            <c:bubble3D val="0"/>
            <c:spPr>
              <a:solidFill>
                <a:schemeClr val="accent2">
                  <a:tint val="6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7-FC5B-407D-8DAA-4F906DDE2194}"/>
              </c:ext>
            </c:extLst>
          </c:dPt>
          <c:dPt>
            <c:idx val="2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9-FC5B-407D-8DAA-4F906DDE2194}"/>
              </c:ext>
            </c:extLst>
          </c:dPt>
          <c:dPt>
            <c:idx val="3"/>
            <c:bubble3D val="0"/>
            <c:spPr>
              <a:solidFill>
                <a:schemeClr val="accent2">
                  <a:tint val="93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B-FC5B-407D-8DAA-4F906DDE2194}"/>
              </c:ext>
            </c:extLst>
          </c:dPt>
          <c:dPt>
            <c:idx val="4"/>
            <c:bubble3D val="0"/>
            <c:spPr>
              <a:solidFill>
                <a:schemeClr val="accent2">
                  <a:shade val="9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D-FC5B-407D-8DAA-4F906DDE2194}"/>
              </c:ext>
            </c:extLst>
          </c:dPt>
          <c:dPt>
            <c:idx val="5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F-FC5B-407D-8DAA-4F906DDE2194}"/>
              </c:ext>
            </c:extLst>
          </c:dPt>
          <c:dPt>
            <c:idx val="6"/>
            <c:bubble3D val="0"/>
            <c:spPr>
              <a:solidFill>
                <a:schemeClr val="accent2">
                  <a:shade val="61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51-FC5B-407D-8DAA-4F906DDE2194}"/>
              </c:ext>
            </c:extLst>
          </c:dPt>
          <c:dPt>
            <c:idx val="7"/>
            <c:bubble3D val="0"/>
            <c:spPr>
              <a:solidFill>
                <a:schemeClr val="accent2">
                  <a:shade val="45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53-FC5B-407D-8DAA-4F906DDE219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5-FC5B-407D-8DAA-4F906DDE219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7-FC5B-407D-8DAA-4F906DDE219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9-FC5B-407D-8DAA-4F906DDE219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B-FC5B-407D-8DAA-4F906DDE219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D-FC5B-407D-8DAA-4F906DDE219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F-FC5B-407D-8DAA-4F906DDE219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1-FC5B-407D-8DAA-4F906DDE2194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3-FC5B-407D-8DAA-4F906DDE219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Analysis'!$H$3:$H$11</c15:sqref>
                  </c15:fullRef>
                </c:ext>
              </c:extLst>
              <c:f>('BS Analysis'!$H$3:$H$6,'BS Analysis'!$H$8:$H$11)</c:f>
              <c:strCache>
                <c:ptCount val="8"/>
                <c:pt idx="0">
                  <c:v>Cash and cash equivalents</c:v>
                </c:pt>
                <c:pt idx="1">
                  <c:v>Marketable securities</c:v>
                </c:pt>
                <c:pt idx="2">
                  <c:v>Inventories</c:v>
                </c:pt>
                <c:pt idx="3">
                  <c:v>Accounts receivable, net and other</c:v>
                </c:pt>
                <c:pt idx="4">
                  <c:v>Property and equipment, net</c:v>
                </c:pt>
                <c:pt idx="5">
                  <c:v>Operating leases</c:v>
                </c:pt>
                <c:pt idx="6">
                  <c:v>Goodwill</c:v>
                </c:pt>
                <c:pt idx="7">
                  <c:v>Other assets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Analysis'!$M$3:$M$11</c15:sqref>
                  </c15:fullRef>
                </c:ext>
              </c:extLst>
              <c:f>('BS Analysis'!$M$3:$M$6,'BS Analysis'!$M$8:$M$11)</c:f>
              <c:numCache>
                <c:formatCode>0%</c:formatCode>
                <c:ptCount val="8"/>
                <c:pt idx="0">
                  <c:v>0.13114151839225394</c:v>
                </c:pt>
                <c:pt idx="1">
                  <c:v>0.13161475116362334</c:v>
                </c:pt>
                <c:pt idx="2">
                  <c:v>7.4082722333784767E-2</c:v>
                </c:pt>
                <c:pt idx="3">
                  <c:v>7.6408412335185791E-2</c:v>
                </c:pt>
                <c:pt idx="4">
                  <c:v>0.35216612960973864</c:v>
                </c:pt>
                <c:pt idx="5">
                  <c:v>0.11691651488970875</c:v>
                </c:pt>
                <c:pt idx="6">
                  <c:v>4.6753529787200925E-2</c:v>
                </c:pt>
                <c:pt idx="7">
                  <c:v>7.091642148850387E-2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'BS Analysis'!$M$7</c15:sqref>
                  <c15:spPr xmlns:c15="http://schemas.microsoft.com/office/drawing/2012/chart">
                    <a:solidFill>
                      <a:schemeClr val="accent2">
                        <a:shade val="92000"/>
                      </a:schemeClr>
                    </a:solidFill>
                    <a:ln>
                      <a:noFill/>
                    </a:ln>
                    <a:effectLst>
                      <a:outerShdw blurRad="88900" sx="102000" sy="102000" algn="ctr" rotWithShape="0">
                        <a:prstClr val="black">
                          <a:alpha val="10000"/>
                        </a:prstClr>
                      </a:outerShdw>
                    </a:effectLst>
                    <a:scene3d>
                      <a:camera prst="orthographicFront"/>
                      <a:lightRig rig="threePt" dir="t"/>
                    </a:scene3d>
                    <a:sp3d>
                      <a:bevelT w="127000" h="127000"/>
                      <a:bevelB w="127000" h="127000"/>
                    </a:sp3d>
                  </c15:spPr>
                  <c15:bubble3D val="0"/>
                  <c15:dLbl>
                    <c:idx val="3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00" b="1" i="0" u="none" strike="noStrike" kern="1200" spc="0" baseline="0">
                            <a:solidFill>
                              <a:schemeClr val="accent6"/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0"/>
                    <c:showCatName val="1"/>
                    <c:showSerName val="0"/>
                    <c:showPercent val="1"/>
                    <c:showBubbleSize val="0"/>
                    <c:extLst>
                      <c:ext xmlns:c16="http://schemas.microsoft.com/office/drawing/2014/chart" uri="{C3380CC4-5D6E-409C-BE32-E72D297353CC}">
                        <c16:uniqueId val="{00000059-2597-4B6A-9E42-1C51FC16E327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54-FC5B-407D-8DAA-4F906DDE2194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Liabilties</a:t>
            </a:r>
            <a:r>
              <a:rPr lang="en-US" baseline="0"/>
              <a:t> and equity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EC5B-450B-823F-EAE20D7FC8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EC5B-450B-823F-EAE20D7FC8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EC5B-450B-823F-EAE20D7FC8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EC5B-450B-823F-EAE20D7FC8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EC5B-450B-823F-EAE20D7FC8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EC5B-450B-823F-EAE20D7FC8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EC5B-450B-823F-EAE20D7FC89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C5B-450B-823F-EAE20D7FC89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C5B-450B-823F-EAE20D7FC89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C5B-450B-823F-EAE20D7FC89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C5B-450B-823F-EAE20D7FC89F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EC5B-450B-823F-EAE20D7FC89F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EC5B-450B-823F-EAE20D7FC89F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EC5B-450B-823F-EAE20D7FC8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Analysis'!$H$15:$H$30</c15:sqref>
                  </c15:fullRef>
                </c:ext>
              </c:extLst>
              <c:f>('BS Analysis'!$H$15:$H$17,'BS Analysis'!$H$19:$H$20,'BS Analysis'!$H$29:$H$30)</c:f>
              <c:strCache>
                <c:ptCount val="7"/>
                <c:pt idx="0">
                  <c:v>Accounts payable</c:v>
                </c:pt>
                <c:pt idx="1">
                  <c:v>Accrued expenses and other</c:v>
                </c:pt>
                <c:pt idx="2">
                  <c:v>Unearned revenue</c:v>
                </c:pt>
                <c:pt idx="3">
                  <c:v>Long-term lease liabilities</c:v>
                </c:pt>
                <c:pt idx="4">
                  <c:v>Long-term debt</c:v>
                </c:pt>
                <c:pt idx="5">
                  <c:v>Retained earnings</c:v>
                </c:pt>
                <c:pt idx="6">
                  <c:v>Total stockholders’ equity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Analysis'!$M$15:$M$30</c15:sqref>
                  </c15:fullRef>
                </c:ext>
              </c:extLst>
              <c:f>('BS Analysis'!$M$15:$M$17,'BS Analysis'!$M$19:$M$20,'BS Analysis'!$M$29:$M$30)</c:f>
              <c:numCache>
                <c:formatCode>0%</c:formatCode>
                <c:ptCount val="7"/>
                <c:pt idx="0">
                  <c:v>0.22584100001556687</c:v>
                </c:pt>
                <c:pt idx="1">
                  <c:v>0.13741807935989042</c:v>
                </c:pt>
                <c:pt idx="2">
                  <c:v>3.0224629897725681E-2</c:v>
                </c:pt>
                <c:pt idx="3">
                  <c:v>0.16367938479739721</c:v>
                </c:pt>
                <c:pt idx="4">
                  <c:v>9.9055091144009094E-2</c:v>
                </c:pt>
                <c:pt idx="5">
                  <c:v>0.1636108905804885</c:v>
                </c:pt>
                <c:pt idx="6">
                  <c:v>0.29080153800650693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E-EC5B-450B-823F-EAE20D7FC89F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0-EC5B-450B-823F-EAE20D7FC8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2-EC5B-450B-823F-EAE20D7FC8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4-EC5B-450B-823F-EAE20D7FC8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6-EC5B-450B-823F-EAE20D7FC8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8-EC5B-450B-823F-EAE20D7FC8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A-EC5B-450B-823F-EAE20D7FC8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C-EC5B-450B-823F-EAE20D7FC89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0-EC5B-450B-823F-EAE20D7FC89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2-EC5B-450B-823F-EAE20D7FC89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4-EC5B-450B-823F-EAE20D7FC89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6-EC5B-450B-823F-EAE20D7FC89F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8-EC5B-450B-823F-EAE20D7FC89F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A-EC5B-450B-823F-EAE20D7FC89F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C-EC5B-450B-823F-EAE20D7FC89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Analysis'!$H$15:$H$30</c15:sqref>
                  </c15:fullRef>
                </c:ext>
              </c:extLst>
              <c:f>('BS Analysis'!$H$15:$H$17,'BS Analysis'!$H$19:$H$20,'BS Analysis'!$H$29:$H$30)</c:f>
              <c:strCache>
                <c:ptCount val="7"/>
                <c:pt idx="0">
                  <c:v>Accounts payable</c:v>
                </c:pt>
                <c:pt idx="1">
                  <c:v>Accrued expenses and other</c:v>
                </c:pt>
                <c:pt idx="2">
                  <c:v>Unearned revenue</c:v>
                </c:pt>
                <c:pt idx="3">
                  <c:v>Long-term lease liabilities</c:v>
                </c:pt>
                <c:pt idx="4">
                  <c:v>Long-term debt</c:v>
                </c:pt>
                <c:pt idx="5">
                  <c:v>Retained earnings</c:v>
                </c:pt>
                <c:pt idx="6">
                  <c:v>Total stockholders’ equity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Analysis'!$J$15:$J$30</c15:sqref>
                  </c15:fullRef>
                </c:ext>
              </c:extLst>
              <c:f>('BS Analysis'!$J$15:$J$17,'BS Analysis'!$J$19:$J$20,'BS Analysis'!$J$29:$J$30)</c:f>
              <c:numCache>
                <c:formatCode>0%</c:formatCode>
                <c:ptCount val="7"/>
                <c:pt idx="0">
                  <c:v>0.26362044017972736</c:v>
                </c:pt>
                <c:pt idx="1">
                  <c:v>0.13837483816921789</c:v>
                </c:pt>
                <c:pt idx="2">
                  <c:v>3.8816541009824082E-2</c:v>
                </c:pt>
                <c:pt idx="3">
                  <c:v>0</c:v>
                </c:pt>
                <c:pt idx="4">
                  <c:v>0.18843195491584799</c:v>
                </c:pt>
                <c:pt idx="5">
                  <c:v>6.5768029853019577E-2</c:v>
                </c:pt>
                <c:pt idx="6">
                  <c:v>0.21101972431650293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1D-EC5B-450B-823F-EAE20D7FC89F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F-EC5B-450B-823F-EAE20D7FC8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1-EC5B-450B-823F-EAE20D7FC8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3-EC5B-450B-823F-EAE20D7FC8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5-EC5B-450B-823F-EAE20D7FC8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7-EC5B-450B-823F-EAE20D7FC8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9-EC5B-450B-823F-EAE20D7FC8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B-EC5B-450B-823F-EAE20D7FC89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F-EC5B-450B-823F-EAE20D7FC89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1-EC5B-450B-823F-EAE20D7FC89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3-EC5B-450B-823F-EAE20D7FC89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5-EC5B-450B-823F-EAE20D7FC89F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7-EC5B-450B-823F-EAE20D7FC89F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9-EC5B-450B-823F-EAE20D7FC89F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B-EC5B-450B-823F-EAE20D7FC89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Analysis'!$H$15:$H$30</c15:sqref>
                  </c15:fullRef>
                </c:ext>
              </c:extLst>
              <c:f>('BS Analysis'!$H$15:$H$17,'BS Analysis'!$H$19:$H$20,'BS Analysis'!$H$29:$H$30)</c:f>
              <c:strCache>
                <c:ptCount val="7"/>
                <c:pt idx="0">
                  <c:v>Accounts payable</c:v>
                </c:pt>
                <c:pt idx="1">
                  <c:v>Accrued expenses and other</c:v>
                </c:pt>
                <c:pt idx="2">
                  <c:v>Unearned revenue</c:v>
                </c:pt>
                <c:pt idx="3">
                  <c:v>Long-term lease liabilities</c:v>
                </c:pt>
                <c:pt idx="4">
                  <c:v>Long-term debt</c:v>
                </c:pt>
                <c:pt idx="5">
                  <c:v>Retained earnings</c:v>
                </c:pt>
                <c:pt idx="6">
                  <c:v>Total stockholders’ equity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Analysis'!$K$15:$K$30</c15:sqref>
                  </c15:fullRef>
                </c:ext>
              </c:extLst>
              <c:f>('BS Analysis'!$K$15:$K$17,'BS Analysis'!$K$19:$K$20,'BS Analysis'!$K$29:$K$30)</c:f>
              <c:numCache>
                <c:formatCode>0%</c:formatCode>
                <c:ptCount val="7"/>
                <c:pt idx="0">
                  <c:v>0.2348138310953716</c:v>
                </c:pt>
                <c:pt idx="1">
                  <c:v>0.1454859574049481</c:v>
                </c:pt>
                <c:pt idx="2">
                  <c:v>4.0184939255324383E-2</c:v>
                </c:pt>
                <c:pt idx="3">
                  <c:v>0</c:v>
                </c:pt>
                <c:pt idx="4">
                  <c:v>0.14445305198957256</c:v>
                </c:pt>
                <c:pt idx="5">
                  <c:v>0.12065933795681472</c:v>
                </c:pt>
                <c:pt idx="6">
                  <c:v>0.26774998770350694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2C-EC5B-450B-823F-EAE20D7FC89F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E-EC5B-450B-823F-EAE20D7FC8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0-EC5B-450B-823F-EAE20D7FC8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2-EC5B-450B-823F-EAE20D7FC8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4-EC5B-450B-823F-EAE20D7FC8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6-EC5B-450B-823F-EAE20D7FC8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8-EC5B-450B-823F-EAE20D7FC8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A-EC5B-450B-823F-EAE20D7FC89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E-EC5B-450B-823F-EAE20D7FC89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0-EC5B-450B-823F-EAE20D7FC89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2-EC5B-450B-823F-EAE20D7FC89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4-EC5B-450B-823F-EAE20D7FC89F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6-EC5B-450B-823F-EAE20D7FC89F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8-EC5B-450B-823F-EAE20D7FC89F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A-EC5B-450B-823F-EAE20D7FC89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Analysis'!$H$15:$H$30</c15:sqref>
                  </c15:fullRef>
                </c:ext>
              </c:extLst>
              <c:f>('BS Analysis'!$H$15:$H$17,'BS Analysis'!$H$19:$H$20,'BS Analysis'!$H$29:$H$30)</c:f>
              <c:strCache>
                <c:ptCount val="7"/>
                <c:pt idx="0">
                  <c:v>Accounts payable</c:v>
                </c:pt>
                <c:pt idx="1">
                  <c:v>Accrued expenses and other</c:v>
                </c:pt>
                <c:pt idx="2">
                  <c:v>Unearned revenue</c:v>
                </c:pt>
                <c:pt idx="3">
                  <c:v>Long-term lease liabilities</c:v>
                </c:pt>
                <c:pt idx="4">
                  <c:v>Long-term debt</c:v>
                </c:pt>
                <c:pt idx="5">
                  <c:v>Retained earnings</c:v>
                </c:pt>
                <c:pt idx="6">
                  <c:v>Total stockholders’ equity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Analysis'!$L$15:$L$30</c15:sqref>
                  </c15:fullRef>
                </c:ext>
              </c:extLst>
              <c:f>('BS Analysis'!$L$15:$L$17,'BS Analysis'!$L$19:$L$20,'BS Analysis'!$L$29:$L$30)</c:f>
              <c:numCache>
                <c:formatCode>0%</c:formatCode>
                <c:ptCount val="7"/>
                <c:pt idx="0">
                  <c:v>0.20947133825827532</c:v>
                </c:pt>
                <c:pt idx="1">
                  <c:v>0.14401459724392671</c:v>
                </c:pt>
                <c:pt idx="2">
                  <c:v>3.6359923284557463E-2</c:v>
                </c:pt>
                <c:pt idx="3">
                  <c:v>0.17665417672964909</c:v>
                </c:pt>
                <c:pt idx="4">
                  <c:v>0.10394764881375196</c:v>
                </c:pt>
                <c:pt idx="5">
                  <c:v>0.13860278448643273</c:v>
                </c:pt>
                <c:pt idx="6">
                  <c:v>0.27551853956527916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3B-EC5B-450B-823F-EAE20D7FC89F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D-EC5B-450B-823F-EAE20D7FC8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F-EC5B-450B-823F-EAE20D7FC8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1-EC5B-450B-823F-EAE20D7FC8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3-EC5B-450B-823F-EAE20D7FC8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5-EC5B-450B-823F-EAE20D7FC8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7-EC5B-450B-823F-EAE20D7FC8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9-EC5B-450B-823F-EAE20D7FC89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D-EC5B-450B-823F-EAE20D7FC89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F-EC5B-450B-823F-EAE20D7FC89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1-EC5B-450B-823F-EAE20D7FC89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3-EC5B-450B-823F-EAE20D7FC89F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5-EC5B-450B-823F-EAE20D7FC89F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7-EC5B-450B-823F-EAE20D7FC89F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9-EC5B-450B-823F-EAE20D7FC89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Analysis'!$H$15:$H$30</c15:sqref>
                  </c15:fullRef>
                </c:ext>
              </c:extLst>
              <c:f>('BS Analysis'!$H$15:$H$17,'BS Analysis'!$H$19:$H$20,'BS Analysis'!$H$29:$H$30)</c:f>
              <c:strCache>
                <c:ptCount val="7"/>
                <c:pt idx="0">
                  <c:v>Accounts payable</c:v>
                </c:pt>
                <c:pt idx="1">
                  <c:v>Accrued expenses and other</c:v>
                </c:pt>
                <c:pt idx="2">
                  <c:v>Unearned revenue</c:v>
                </c:pt>
                <c:pt idx="3">
                  <c:v>Long-term lease liabilities</c:v>
                </c:pt>
                <c:pt idx="4">
                  <c:v>Long-term debt</c:v>
                </c:pt>
                <c:pt idx="5">
                  <c:v>Retained earnings</c:v>
                </c:pt>
                <c:pt idx="6">
                  <c:v>Total stockholders’ equity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Analysis'!$M$15:$M$30</c15:sqref>
                  </c15:fullRef>
                </c:ext>
              </c:extLst>
              <c:f>('BS Analysis'!$M$15:$M$17,'BS Analysis'!$M$19:$M$20,'BS Analysis'!$M$29:$M$30)</c:f>
              <c:numCache>
                <c:formatCode>0%</c:formatCode>
                <c:ptCount val="7"/>
                <c:pt idx="0">
                  <c:v>0.22584100001556687</c:v>
                </c:pt>
                <c:pt idx="1">
                  <c:v>0.13741807935989042</c:v>
                </c:pt>
                <c:pt idx="2">
                  <c:v>3.0224629897725681E-2</c:v>
                </c:pt>
                <c:pt idx="3">
                  <c:v>0.16367938479739721</c:v>
                </c:pt>
                <c:pt idx="4">
                  <c:v>9.9055091144009094E-2</c:v>
                </c:pt>
                <c:pt idx="5">
                  <c:v>0.1636108905804885</c:v>
                </c:pt>
                <c:pt idx="6">
                  <c:v>0.29080153800650693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4A-EC5B-450B-823F-EAE20D7FC89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Trend Analysis Assets</a:t>
            </a:r>
          </a:p>
        </c:rich>
      </c:tx>
      <c:layout>
        <c:manualLayout>
          <c:xMode val="edge"/>
          <c:yMode val="edge"/>
          <c:x val="0.4180304234130448"/>
          <c:y val="3.50701430475236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605651920654298E-2"/>
          <c:y val="0.11216609956128264"/>
          <c:w val="0.84681251583017747"/>
          <c:h val="0.79804660223701485"/>
        </c:manualLayout>
      </c:layout>
      <c:barChart>
        <c:barDir val="bar"/>
        <c:grouping val="stacked"/>
        <c:varyColors val="0"/>
        <c:ser>
          <c:idx val="2"/>
          <c:order val="2"/>
          <c:tx>
            <c:strRef>
              <c:f>'BS Analysis'!$O$5</c:f>
              <c:strCache>
                <c:ptCount val="1"/>
                <c:pt idx="0">
                  <c:v>Inventories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Analysis'!$P$5:$T$5</c15:sqref>
                  </c15:fullRef>
                </c:ext>
              </c:extLst>
              <c:f>'BS Analysis'!$Q$5:$T$5</c:f>
              <c:numCache>
                <c:formatCode>0%</c:formatCode>
                <c:ptCount val="4"/>
                <c:pt idx="0">
                  <c:v>1.4001396038740075</c:v>
                </c:pt>
                <c:pt idx="1">
                  <c:v>1.498473082628043</c:v>
                </c:pt>
                <c:pt idx="2">
                  <c:v>1.7884128784573772</c:v>
                </c:pt>
                <c:pt idx="3">
                  <c:v>2.0761713637553441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B-4596-986B-E526AF372BCE}"/>
            </c:ext>
          </c:extLst>
        </c:ser>
        <c:ser>
          <c:idx val="0"/>
          <c:order val="3"/>
          <c:tx>
            <c:strRef>
              <c:f>'BS Analysis'!$O$3</c:f>
              <c:strCache>
                <c:ptCount val="1"/>
                <c:pt idx="0">
                  <c:v>Cash and cash equivalents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Analysis'!$P$3:$T$3</c15:sqref>
                  </c15:fullRef>
                </c:ext>
              </c:extLst>
              <c:f>'BS Analysis'!$Q$3:$T$3</c:f>
              <c:numCache>
                <c:formatCode>0%</c:formatCode>
                <c:ptCount val="4"/>
                <c:pt idx="0">
                  <c:v>1.0614461570290679</c:v>
                </c:pt>
                <c:pt idx="1">
                  <c:v>1.6421847522499224</c:v>
                </c:pt>
                <c:pt idx="2">
                  <c:v>1.8667632150615496</c:v>
                </c:pt>
                <c:pt idx="3">
                  <c:v>2.1786490121030311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B-4596-986B-E526AF372BCE}"/>
            </c:ext>
          </c:extLst>
        </c:ser>
        <c:ser>
          <c:idx val="3"/>
          <c:order val="4"/>
          <c:tx>
            <c:strRef>
              <c:f>'BS Analysis'!$O$6</c:f>
              <c:strCache>
                <c:ptCount val="1"/>
                <c:pt idx="0">
                  <c:v>Accounts receivable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Analysis'!$P$6:$T$6</c15:sqref>
                  </c15:fullRef>
                </c:ext>
              </c:extLst>
              <c:f>'BS Analysis'!$Q$6:$T$6</c:f>
              <c:numCache>
                <c:formatCode>0%</c:formatCode>
                <c:ptCount val="4"/>
                <c:pt idx="0">
                  <c:v>1.5786065475476676</c:v>
                </c:pt>
                <c:pt idx="1">
                  <c:v>1.9998800815445497</c:v>
                </c:pt>
                <c:pt idx="2">
                  <c:v>2.4962225686533159</c:v>
                </c:pt>
                <c:pt idx="3">
                  <c:v>2.9430387336611106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DB-4596-986B-E526AF372BCE}"/>
            </c:ext>
          </c:extLst>
        </c:ser>
        <c:ser>
          <c:idx val="5"/>
          <c:order val="5"/>
          <c:tx>
            <c:strRef>
              <c:f>'BS Analysis'!$O$8</c:f>
              <c:strCache>
                <c:ptCount val="1"/>
                <c:pt idx="0">
                  <c:v>Property and equipment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Analysis'!$P$8:$T$8</c15:sqref>
                  </c15:fullRef>
                </c:ext>
              </c:extLst>
              <c:f>'BS Analysis'!$Q$8:$T$8</c:f>
              <c:numCache>
                <c:formatCode>0%</c:formatCode>
                <c:ptCount val="4"/>
                <c:pt idx="0">
                  <c:v>1.6784364910352407</c:v>
                </c:pt>
                <c:pt idx="1">
                  <c:v>2.1225870715119872</c:v>
                </c:pt>
                <c:pt idx="2">
                  <c:v>2.4972521810812669</c:v>
                </c:pt>
                <c:pt idx="3">
                  <c:v>3.8852098646699185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DB-4596-986B-E526AF372BCE}"/>
            </c:ext>
          </c:extLst>
        </c:ser>
        <c:ser>
          <c:idx val="7"/>
          <c:order val="6"/>
          <c:tx>
            <c:strRef>
              <c:f>'BS Analysis'!$O$10</c:f>
              <c:strCache>
                <c:ptCount val="1"/>
                <c:pt idx="0">
                  <c:v>Goodwill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Analysis'!$P$10:$T$10</c15:sqref>
                  </c15:fullRef>
                </c:ext>
              </c:extLst>
              <c:f>'BS Analysis'!$Q$10:$T$10</c:f>
              <c:numCache>
                <c:formatCode>0%</c:formatCode>
                <c:ptCount val="4"/>
                <c:pt idx="0">
                  <c:v>3.5280126849894291</c:v>
                </c:pt>
                <c:pt idx="1">
                  <c:v>3.8446088794926006</c:v>
                </c:pt>
                <c:pt idx="2">
                  <c:v>3.8990486257928119</c:v>
                </c:pt>
                <c:pt idx="3">
                  <c:v>3.9685517970401691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DB-4596-986B-E526AF372BCE}"/>
            </c:ext>
          </c:extLst>
        </c:ser>
        <c:ser>
          <c:idx val="8"/>
          <c:order val="7"/>
          <c:tx>
            <c:strRef>
              <c:f>'BS Analysis'!$O$11</c:f>
              <c:strCache>
                <c:ptCount val="1"/>
                <c:pt idx="0">
                  <c:v>Other assets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Analysis'!$P$11:$T$11</c15:sqref>
                  </c15:fullRef>
                </c:ext>
              </c:extLst>
              <c:f>'BS Analysis'!$Q$11:$T$11</c:f>
              <c:numCache>
                <c:formatCode>0%</c:formatCode>
                <c:ptCount val="4"/>
                <c:pt idx="0">
                  <c:v>1.8837603218293457</c:v>
                </c:pt>
                <c:pt idx="1">
                  <c:v>2.3717975862799068</c:v>
                </c:pt>
                <c:pt idx="2">
                  <c:v>3.4541604912132118</c:v>
                </c:pt>
                <c:pt idx="3">
                  <c:v>4.8227821300021176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DB-4596-986B-E526AF372BCE}"/>
            </c:ext>
          </c:extLst>
        </c:ser>
        <c:ser>
          <c:idx val="1"/>
          <c:order val="8"/>
          <c:tx>
            <c:strRef>
              <c:f>'BS Analysis'!$O$4</c:f>
              <c:strCache>
                <c:ptCount val="1"/>
                <c:pt idx="0">
                  <c:v>Marketable securities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Analysis'!$P$4:$T$4</c15:sqref>
                  </c15:fullRef>
                </c:ext>
              </c:extLst>
              <c:f>'BS Analysis'!$Q$4:$T$4</c:f>
              <c:numCache>
                <c:formatCode>0%</c:formatCode>
                <c:ptCount val="4"/>
                <c:pt idx="0">
                  <c:v>1.5742440198585828</c:v>
                </c:pt>
                <c:pt idx="1">
                  <c:v>1.4292161877538738</c:v>
                </c:pt>
                <c:pt idx="2">
                  <c:v>2.847750865051903</c:v>
                </c:pt>
                <c:pt idx="3">
                  <c:v>6.3598615916955019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DB-4596-986B-E526AF372BC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0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78464367"/>
        <c:axId val="678466863"/>
        <c:extLst>
          <c:ext xmlns:c15="http://schemas.microsoft.com/office/drawing/2012/chart" uri="{02D57815-91ED-43cb-92C2-25804820EDAC}">
            <c15:filteredBar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'BS Analysis'!$O$7</c15:sqref>
                        </c15:formulaRef>
                      </c:ext>
                    </c:extLst>
                    <c:strCache>
                      <c:ptCount val="1"/>
                      <c:pt idx="0">
                        <c:v>Total current assets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'BS Analysis'!$P$7:$T$7</c15:sqref>
                        </c15:fullRef>
                        <c15:formulaRef>
                          <c15:sqref>'BS Analysis'!$Q$7:$T$7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1.3148904567396955</c:v>
                      </c:pt>
                      <c:pt idx="1">
                        <c:v>1.6404403573534871</c:v>
                      </c:pt>
                      <c:pt idx="2">
                        <c:v>2.1042353814901378</c:v>
                      </c:pt>
                      <c:pt idx="3">
                        <c:v>2.8993032043860989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FDB-4596-986B-E526AF372BCE}"/>
                  </c:ext>
                </c:extLst>
              </c15:ser>
            </c15:filteredBarSeries>
            <c15:filteredBarSeries>
              <c15:ser>
                <c:idx val="6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Analysis'!$O$9</c15:sqref>
                        </c15:formulaRef>
                      </c:ext>
                    </c:extLst>
                    <c:strCache>
                      <c:ptCount val="1"/>
                      <c:pt idx="0">
                        <c:v>Operating leases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Analysis'!$P$9:$T$9</c15:sqref>
                        </c15:fullRef>
                        <c15:formulaRef>
                          <c15:sqref>'BS Analysis'!$Q$9:$T$9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1.4936955570581918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FDB-4596-986B-E526AF372BCE}"/>
                  </c:ext>
                </c:extLst>
              </c15:ser>
            </c15:filteredBarSeries>
          </c:ext>
        </c:extLst>
      </c:barChart>
      <c:catAx>
        <c:axId val="678464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66863"/>
        <c:crosses val="autoZero"/>
        <c:auto val="1"/>
        <c:lblAlgn val="ctr"/>
        <c:lblOffset val="100"/>
        <c:noMultiLvlLbl val="0"/>
      </c:catAx>
      <c:valAx>
        <c:axId val="6784668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846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50589225039818"/>
          <c:y val="0.16420043479613572"/>
          <c:w val="0.19704039731705722"/>
          <c:h val="0.760653913653073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Analysis Liabilities and Equity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574931794245984E-2"/>
          <c:y val="0.10145758189421029"/>
          <c:w val="0.72772268478234514"/>
          <c:h val="0.8350848784278655"/>
        </c:manualLayout>
      </c:layout>
      <c:barChart>
        <c:barDir val="bar"/>
        <c:grouping val="clustered"/>
        <c:varyColors val="0"/>
        <c:ser>
          <c:idx val="2"/>
          <c:order val="0"/>
          <c:tx>
            <c:strRef>
              <c:f>'BS Analysis'!$O$17</c:f>
              <c:strCache>
                <c:ptCount val="1"/>
                <c:pt idx="0">
                  <c:v>Unearned revenue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Analysis'!$P$17:$T$17</c15:sqref>
                  </c15:fullRef>
                </c:ext>
              </c:extLst>
              <c:f>'BS Analysis'!$Q$17:$T$17</c:f>
              <c:numCache>
                <c:formatCode>0%</c:formatCode>
                <c:ptCount val="4"/>
                <c:pt idx="0">
                  <c:v>1.069001677852349</c:v>
                </c:pt>
                <c:pt idx="1">
                  <c:v>1.3708053691275168</c:v>
                </c:pt>
                <c:pt idx="2">
                  <c:v>1.7177013422818792</c:v>
                </c:pt>
                <c:pt idx="3">
                  <c:v>2.0360738255033559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C-459A-951A-1786A25FDDFC}"/>
            </c:ext>
          </c:extLst>
        </c:ser>
        <c:ser>
          <c:idx val="0"/>
          <c:order val="1"/>
          <c:tx>
            <c:strRef>
              <c:f>'BS Analysis'!$O$15</c:f>
              <c:strCache>
                <c:ptCount val="1"/>
                <c:pt idx="0">
                  <c:v>Accounts payable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Analysis'!$P$15:$T$15</c15:sqref>
                  </c15:fullRef>
                </c:ext>
              </c:extLst>
              <c:f>'BS Analysis'!$Q$15:$T$15</c:f>
              <c:numCache>
                <c:formatCode>0%</c:formatCode>
                <c:ptCount val="4"/>
                <c:pt idx="0">
                  <c:v>1.367734797897981</c:v>
                </c:pt>
                <c:pt idx="1">
                  <c:v>1.5090284088664112</c:v>
                </c:pt>
                <c:pt idx="2">
                  <c:v>1.8642775297325063</c:v>
                </c:pt>
                <c:pt idx="3">
                  <c:v>2.8661345766328186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DC-459A-951A-1786A25FDDFC}"/>
            </c:ext>
          </c:extLst>
        </c:ser>
        <c:ser>
          <c:idx val="1"/>
          <c:order val="3"/>
          <c:tx>
            <c:strRef>
              <c:f>'BS Analysis'!$O$16</c:f>
              <c:strCache>
                <c:ptCount val="1"/>
                <c:pt idx="0">
                  <c:v>Accrued expenses and 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Analysis'!$P$16:$T$16</c15:sqref>
                  </c15:fullRef>
                </c:ext>
              </c:extLst>
              <c:f>'BS Analysis'!$Q$16:$T$16</c:f>
              <c:numCache>
                <c:formatCode>0%</c:formatCode>
                <c:ptCount val="4"/>
                <c:pt idx="0">
                  <c:v>1.3225125554989445</c:v>
                </c:pt>
                <c:pt idx="1">
                  <c:v>1.7223233131960114</c:v>
                </c:pt>
                <c:pt idx="2">
                  <c:v>2.3610888710968774</c:v>
                </c:pt>
                <c:pt idx="3">
                  <c:v>3.2126064487954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DC-459A-951A-1786A25FDDFC}"/>
            </c:ext>
          </c:extLst>
        </c:ser>
        <c:ser>
          <c:idx val="5"/>
          <c:order val="5"/>
          <c:tx>
            <c:strRef>
              <c:f>'BS Analysis'!$O$20</c:f>
              <c:strCache>
                <c:ptCount val="1"/>
                <c:pt idx="0">
                  <c:v>Long-term debt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Analysis'!$P$20:$T$20</c15:sqref>
                  </c15:fullRef>
                </c:ext>
              </c:extLst>
              <c:f>'BS Analysis'!$Q$20:$T$20</c:f>
              <c:numCache>
                <c:formatCode>0%</c:formatCode>
                <c:ptCount val="4"/>
                <c:pt idx="0">
                  <c:v>3.2158825058487133</c:v>
                </c:pt>
                <c:pt idx="1">
                  <c:v>3.0536781907980246</c:v>
                </c:pt>
                <c:pt idx="2">
                  <c:v>3.0431505068884843</c:v>
                </c:pt>
                <c:pt idx="3">
                  <c:v>4.1351702625422408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DC-459A-951A-1786A25FDDFC}"/>
            </c:ext>
          </c:extLst>
        </c:ser>
        <c:ser>
          <c:idx val="15"/>
          <c:order val="14"/>
          <c:tx>
            <c:strRef>
              <c:f>'BS Analysis'!$O$30</c:f>
              <c:strCache>
                <c:ptCount val="1"/>
                <c:pt idx="0">
                  <c:v>Total stockholders’ equity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Analysis'!$P$30:$T$30</c15:sqref>
                  </c15:fullRef>
                </c:ext>
              </c:extLst>
              <c:f>'BS Analysis'!$Q$30:$T$30</c:f>
              <c:numCache>
                <c:formatCode>0%</c:formatCode>
                <c:ptCount val="4"/>
                <c:pt idx="0">
                  <c:v>1.4368161783769768</c:v>
                </c:pt>
                <c:pt idx="1">
                  <c:v>2.258179932590096</c:v>
                </c:pt>
                <c:pt idx="2">
                  <c:v>3.2180451127819549</c:v>
                </c:pt>
                <c:pt idx="3">
                  <c:v>4.8433497536945813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DC-459A-951A-1786A25FDDFC}"/>
            </c:ext>
          </c:extLst>
        </c:ser>
        <c:ser>
          <c:idx val="14"/>
          <c:order val="15"/>
          <c:tx>
            <c:strRef>
              <c:f>'BS Analysis'!$O$29</c:f>
              <c:strCache>
                <c:ptCount val="1"/>
                <c:pt idx="0">
                  <c:v>Retained earnings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Analysis'!$P$29:$T$29</c15:sqref>
                  </c15:fullRef>
                </c:ext>
              </c:extLst>
              <c:f>'BS Analysis'!$Q$29:$T$29</c:f>
              <c:numCache>
                <c:formatCode>0%</c:formatCode>
                <c:ptCount val="4"/>
                <c:pt idx="0">
                  <c:v>1.7567127746135069</c:v>
                </c:pt>
                <c:pt idx="1">
                  <c:v>3.9920667209113101</c:v>
                </c:pt>
                <c:pt idx="2">
                  <c:v>6.3506916192026042</c:v>
                </c:pt>
                <c:pt idx="3">
                  <c:v>10.689788445890969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DC-459A-951A-1786A25FDDF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51856719"/>
        <c:axId val="751863375"/>
        <c:extLst>
          <c:ext xmlns:c15="http://schemas.microsoft.com/office/drawing/2012/chart" uri="{02D57815-91ED-43cb-92C2-25804820EDAC}">
            <c15:filteredBar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'BS Analysis'!$O$18</c15:sqref>
                        </c15:formulaRef>
                      </c:ext>
                    </c:extLst>
                    <c:strCache>
                      <c:ptCount val="1"/>
                      <c:pt idx="0">
                        <c:v>Total current liabilities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'BS Analysis'!$P$18:$T$18</c15:sqref>
                        </c15:fullRef>
                        <c15:formulaRef>
                          <c15:sqref>'BS Analysis'!$Q$18:$T$18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1.3210471060799709</c:v>
                      </c:pt>
                      <c:pt idx="1">
                        <c:v>1.5608681760087639</c:v>
                      </c:pt>
                      <c:pt idx="2">
                        <c:v>2.0041080883695455</c:v>
                      </c:pt>
                      <c:pt idx="3">
                        <c:v>2.8844486032499543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40DC-459A-951A-1786A25FDDF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Analysis'!$O$19</c15:sqref>
                        </c15:formulaRef>
                      </c:ext>
                    </c:extLst>
                    <c:strCache>
                      <c:ptCount val="1"/>
                      <c:pt idx="0">
                        <c:v>Long-term lease liabilities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Analysis'!$P$19:$T$19</c15:sqref>
                        </c15:fullRef>
                        <c15:formulaRef>
                          <c15:sqref>'BS Analysis'!$Q$19:$T$19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1.3212284184865923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0DC-459A-951A-1786A25FDDFC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Analysis'!$O$21</c15:sqref>
                        </c15:formulaRef>
                      </c:ext>
                    </c:extLst>
                    <c:strCache>
                      <c:ptCount val="1"/>
                      <c:pt idx="0">
                        <c:v>Other long-term liabilities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Analysis'!$P$21:$T$21</c15:sqref>
                        </c15:fullRef>
                        <c15:formulaRef>
                          <c15:sqref>'BS Analysis'!$Q$21:$T$21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1.6637582295550091</c:v>
                      </c:pt>
                      <c:pt idx="1">
                        <c:v>2.1585627032600936</c:v>
                      </c:pt>
                      <c:pt idx="2">
                        <c:v>0.96541603870865389</c:v>
                      </c:pt>
                      <c:pt idx="3">
                        <c:v>1.3498056635202664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0DC-459A-951A-1786A25FDDFC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Analysis'!$P$22:$T$22</c15:sqref>
                        </c15:fullRef>
                        <c15:formulaRef>
                          <c15:sqref>'BS Analysis'!$Q$22:$T$22</c15:sqref>
                        </c15:formulaRef>
                      </c:ext>
                    </c:extLst>
                    <c:numCache>
                      <c:formatCode>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0DC-459A-951A-1786A25FDDF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Analysis'!$O$23</c15:sqref>
                        </c15:formulaRef>
                      </c:ext>
                    </c:extLst>
                    <c:strCache>
                      <c:ptCount val="1"/>
                      <c:pt idx="0">
                        <c:v>Stockholders’ equity: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Analysis'!$P$23:$T$23</c15:sqref>
                        </c15:fullRef>
                        <c15:formulaRef>
                          <c15:sqref>'BS Analysis'!$Q$23:$T$23</c15:sqref>
                        </c15:formulaRef>
                      </c:ext>
                    </c:extLst>
                    <c:numCache>
                      <c:formatCode>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0DC-459A-951A-1786A25FDDF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Analysis'!$O$24</c15:sqref>
                        </c15:formulaRef>
                      </c:ext>
                    </c:extLst>
                    <c:strCache>
                      <c:ptCount val="1"/>
                      <c:pt idx="0">
                        <c:v>Preferred stock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Analysis'!$P$24:$T$24</c15:sqref>
                        </c15:fullRef>
                        <c15:formulaRef>
                          <c15:sqref>'BS Analysis'!$Q$24:$T$24</c15:sqref>
                        </c15:formulaRef>
                      </c:ext>
                    </c:extLst>
                    <c:numCache>
                      <c:formatCode>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0DC-459A-951A-1786A25FDDF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Analysis'!$O$25</c15:sqref>
                        </c15:formulaRef>
                      </c:ext>
                    </c:extLst>
                    <c:strCache>
                      <c:ptCount val="1"/>
                      <c:pt idx="0">
                        <c:v>Common stock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Analysis'!$P$25:$T$25</c15:sqref>
                        </c15:fullRef>
                        <c15:formulaRef>
                          <c15:sqref>'BS Analysis'!$Q$25:$T$25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0DC-459A-951A-1786A25FDDF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Analysis'!$O$26</c15:sqref>
                        </c15:formulaRef>
                      </c:ext>
                    </c:extLst>
                    <c:strCache>
                      <c:ptCount val="1"/>
                      <c:pt idx="0">
                        <c:v>Treasury stock, at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Analysis'!$P$26:$T$26</c15:sqref>
                        </c15:fullRef>
                        <c15:formulaRef>
                          <c15:sqref>'BS Analysis'!$Q$26:$T$26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0DC-459A-951A-1786A25FDDF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Analysis'!$O$27</c15:sqref>
                        </c15:formulaRef>
                      </c:ext>
                    </c:extLst>
                    <c:strCache>
                      <c:ptCount val="1"/>
                      <c:pt idx="0">
                        <c:v>Additional paid-in capital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Analysis'!$P$27:$T$27</c15:sqref>
                        </c15:fullRef>
                        <c15:formulaRef>
                          <c15:sqref>'BS Analysis'!$Q$27:$T$27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1.2445595251949262</c:v>
                      </c:pt>
                      <c:pt idx="1">
                        <c:v>1.5588851390666822</c:v>
                      </c:pt>
                      <c:pt idx="2">
                        <c:v>1.9584545560339812</c:v>
                      </c:pt>
                      <c:pt idx="3">
                        <c:v>2.494181310368905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0DC-459A-951A-1786A25FDDF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Analysis'!$O$28</c15:sqref>
                        </c15:formulaRef>
                      </c:ext>
                    </c:extLst>
                    <c:strCache>
                      <c:ptCount val="1"/>
                      <c:pt idx="0">
                        <c:v>Accumulated other comprehensive income (loss)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Analysis'!$P$28:$T$28</c15:sqref>
                        </c15:fullRef>
                        <c15:formulaRef>
                          <c15:sqref>'BS Analysis'!$Q$28:$T$28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0.49137055837563454</c:v>
                      </c:pt>
                      <c:pt idx="1">
                        <c:v>1.0507614213197969</c:v>
                      </c:pt>
                      <c:pt idx="2">
                        <c:v>1.001015228426396</c:v>
                      </c:pt>
                      <c:pt idx="3">
                        <c:v>0.18274111675126903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40DC-459A-951A-1786A25FDDFC}"/>
                  </c:ext>
                </c:extLst>
              </c15:ser>
            </c15:filteredBarSeries>
          </c:ext>
        </c:extLst>
      </c:barChart>
      <c:catAx>
        <c:axId val="751856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63375"/>
        <c:crosses val="autoZero"/>
        <c:auto val="1"/>
        <c:lblAlgn val="ctr"/>
        <c:lblOffset val="100"/>
        <c:noMultiLvlLbl val="0"/>
      </c:catAx>
      <c:valAx>
        <c:axId val="7518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5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43606045373315"/>
          <c:y val="0.12519519647588781"/>
          <c:w val="0.2081239687617441"/>
          <c:h val="0.84833153052560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Common Size Analysis Income</a:t>
            </a:r>
            <a:r>
              <a:rPr lang="en-US" baseline="0"/>
              <a:t> Statement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'IS Analysis'!$B$20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'IS Analysis'!$A$22:$A$26</c:f>
              <c:strCache>
                <c:ptCount val="5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G&amp;A</c:v>
                </c:pt>
              </c:strCache>
            </c:strRef>
          </c:cat>
          <c:val>
            <c:numRef>
              <c:f>'IS Analysis'!$B$22:$B$26</c:f>
              <c:numCache>
                <c:formatCode>0%</c:formatCode>
                <c:ptCount val="5"/>
                <c:pt idx="0">
                  <c:v>0.64906939633935601</c:v>
                </c:pt>
                <c:pt idx="1">
                  <c:v>0.12956385536852788</c:v>
                </c:pt>
                <c:pt idx="2">
                  <c:v>5.3188907763242074E-2</c:v>
                </c:pt>
                <c:pt idx="3">
                  <c:v>0.11828336532168517</c:v>
                </c:pt>
                <c:pt idx="4">
                  <c:v>1.7884062447145684E-2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3-40D3-A3C9-01370BD0D13E}"/>
            </c:ext>
          </c:extLst>
        </c:ser>
        <c:ser>
          <c:idx val="1"/>
          <c:order val="1"/>
          <c:tx>
            <c:strRef>
              <c:f>'IS Analysis'!$C$20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'IS Analysis'!$A$22:$A$26</c:f>
              <c:strCache>
                <c:ptCount val="5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G&amp;A</c:v>
                </c:pt>
              </c:strCache>
            </c:strRef>
          </c:cat>
          <c:val>
            <c:numRef>
              <c:f>'IS Analysis'!$C$22:$C$26</c:f>
              <c:numCache>
                <c:formatCode>0%</c:formatCode>
                <c:ptCount val="5"/>
                <c:pt idx="0">
                  <c:v>0.6293164517108385</c:v>
                </c:pt>
                <c:pt idx="1">
                  <c:v>0.14195517974205302</c:v>
                </c:pt>
                <c:pt idx="2">
                  <c:v>5.6610032271485276E-2</c:v>
                </c:pt>
                <c:pt idx="3">
                  <c:v>0.12717438970910686</c:v>
                </c:pt>
                <c:pt idx="4">
                  <c:v>2.0655999460267842E-2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23-40D3-A3C9-01370BD0D13E}"/>
            </c:ext>
          </c:extLst>
        </c:ser>
        <c:ser>
          <c:idx val="2"/>
          <c:order val="2"/>
          <c:tx>
            <c:strRef>
              <c:f>'IS Analysis'!$D$20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'IS Analysis'!$A$22:$A$26</c:f>
              <c:strCache>
                <c:ptCount val="5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G&amp;A</c:v>
                </c:pt>
              </c:strCache>
            </c:strRef>
          </c:cat>
          <c:val>
            <c:numRef>
              <c:f>'IS Analysis'!$D$22:$D$26</c:f>
              <c:numCache>
                <c:formatCode>0%</c:formatCode>
                <c:ptCount val="5"/>
                <c:pt idx="0">
                  <c:v>0.59752583871147813</c:v>
                </c:pt>
                <c:pt idx="1">
                  <c:v>0.14610948657503425</c:v>
                </c:pt>
                <c:pt idx="2">
                  <c:v>0.12382400048091993</c:v>
                </c:pt>
                <c:pt idx="3">
                  <c:v>5.9316320790769775E-2</c:v>
                </c:pt>
                <c:pt idx="4">
                  <c:v>1.8618471619283171E-2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3-40D3-A3C9-01370BD0D13E}"/>
            </c:ext>
          </c:extLst>
        </c:ser>
        <c:ser>
          <c:idx val="3"/>
          <c:order val="3"/>
          <c:tx>
            <c:strRef>
              <c:f>'IS Analysis'!$E$20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'IS Analysis'!$A$22:$A$26</c:f>
              <c:strCache>
                <c:ptCount val="5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G&amp;A</c:v>
                </c:pt>
              </c:strCache>
            </c:strRef>
          </c:cat>
          <c:val>
            <c:numRef>
              <c:f>'IS Analysis'!$E$22:$E$26</c:f>
              <c:numCache>
                <c:formatCode>0%</c:formatCode>
                <c:ptCount val="5"/>
                <c:pt idx="0">
                  <c:v>0.59009988521399392</c:v>
                </c:pt>
                <c:pt idx="1">
                  <c:v>0.14341834152045116</c:v>
                </c:pt>
                <c:pt idx="2">
                  <c:v>0.12808621070718162</c:v>
                </c:pt>
                <c:pt idx="3">
                  <c:v>6.7295969656568824E-2</c:v>
                </c:pt>
                <c:pt idx="4">
                  <c:v>1.8547564896870834E-2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23-40D3-A3C9-01370BD0D13E}"/>
            </c:ext>
          </c:extLst>
        </c:ser>
        <c:ser>
          <c:idx val="4"/>
          <c:order val="4"/>
          <c:tx>
            <c:strRef>
              <c:f>'IS Analysis'!$F$20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'IS Analysis'!$A$22:$A$26</c:f>
              <c:strCache>
                <c:ptCount val="5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G&amp;A</c:v>
                </c:pt>
              </c:strCache>
            </c:strRef>
          </c:cat>
          <c:val>
            <c:numRef>
              <c:f>'IS Analysis'!$F$22:$F$26</c:f>
              <c:numCache>
                <c:formatCode>0%</c:formatCode>
                <c:ptCount val="5"/>
                <c:pt idx="0">
                  <c:v>0.60432208131294296</c:v>
                </c:pt>
                <c:pt idx="1">
                  <c:v>0.15157331426913673</c:v>
                </c:pt>
                <c:pt idx="2">
                  <c:v>0.11070703303079282</c:v>
                </c:pt>
                <c:pt idx="3">
                  <c:v>5.7006092254134028E-2</c:v>
                </c:pt>
                <c:pt idx="4">
                  <c:v>1.7271747689502258E-2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23-40D3-A3C9-01370BD0D13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616619839"/>
        <c:axId val="1616618591"/>
      </c:barChart>
      <c:catAx>
        <c:axId val="1616619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618591"/>
        <c:crosses val="autoZero"/>
        <c:auto val="1"/>
        <c:lblAlgn val="ctr"/>
        <c:lblOffset val="100"/>
        <c:noMultiLvlLbl val="0"/>
      </c:catAx>
      <c:valAx>
        <c:axId val="1616618591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16619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Analysis Expenses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'IS Analysis'!$C$39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Analysis'!$A$41:$A$50</c15:sqref>
                  </c15:fullRef>
                </c:ext>
              </c:extLst>
              <c:f>('IS Analysis'!$A$41:$A$45,'IS Analysis'!$A$50)</c:f>
              <c:strCache>
                <c:ptCount val="6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General and administrative</c:v>
                </c:pt>
                <c:pt idx="5">
                  <c:v>Interest expense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Analysis'!$C$41:$C$50</c15:sqref>
                  </c15:fullRef>
                </c:ext>
              </c:extLst>
              <c:f>('IS Analysis'!$C$41:$C$45,'IS Analysis'!$C$50)</c:f>
              <c:numCache>
                <c:formatCode>0%</c:formatCode>
                <c:ptCount val="6"/>
                <c:pt idx="0">
                  <c:v>1.2681583866764856</c:v>
                </c:pt>
                <c:pt idx="1">
                  <c:v>1.4330552244735797</c:v>
                </c:pt>
                <c:pt idx="2">
                  <c:v>1.3920918014655053</c:v>
                </c:pt>
                <c:pt idx="3">
                  <c:v>1.4062791420578178</c:v>
                </c:pt>
                <c:pt idx="4">
                  <c:v>1.5106907894736843</c:v>
                </c:pt>
                <c:pt idx="5">
                  <c:v>1.7520661157024793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C-49C1-95E5-13CA94525E53}"/>
            </c:ext>
          </c:extLst>
        </c:ser>
        <c:ser>
          <c:idx val="2"/>
          <c:order val="1"/>
          <c:tx>
            <c:strRef>
              <c:f>'IS Analysis'!$D$39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Analysis'!$A$41:$A$50</c15:sqref>
                  </c15:fullRef>
                </c:ext>
              </c:extLst>
              <c:f>('IS Analysis'!$A$41:$A$45,'IS Analysis'!$A$50)</c:f>
              <c:strCache>
                <c:ptCount val="6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General and administrative</c:v>
                </c:pt>
                <c:pt idx="5">
                  <c:v>Interest expense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Analysis'!$D$41:$D$50</c15:sqref>
                  </c15:fullRef>
                </c:ext>
              </c:extLst>
              <c:f>('IS Analysis'!$D$41:$D$45,'IS Analysis'!$D$50)</c:f>
              <c:numCache>
                <c:formatCode>0%</c:formatCode>
                <c:ptCount val="6"/>
                <c:pt idx="0">
                  <c:v>1.576570554579958</c:v>
                </c:pt>
                <c:pt idx="1">
                  <c:v>1.9312673818037347</c:v>
                </c:pt>
                <c:pt idx="2">
                  <c:v>3.9868657541822206</c:v>
                </c:pt>
                <c:pt idx="3">
                  <c:v>0.85881255828411562</c:v>
                </c:pt>
                <c:pt idx="4">
                  <c:v>1.7828947368421053</c:v>
                </c:pt>
                <c:pt idx="5">
                  <c:v>2.9276859504132231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2C-49C1-95E5-13CA94525E53}"/>
            </c:ext>
          </c:extLst>
        </c:ser>
        <c:ser>
          <c:idx val="3"/>
          <c:order val="2"/>
          <c:tx>
            <c:strRef>
              <c:f>'IS Analysis'!$E$39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Analysis'!$A$41:$A$50</c15:sqref>
                  </c15:fullRef>
                </c:ext>
              </c:extLst>
              <c:f>('IS Analysis'!$A$41:$A$45,'IS Analysis'!$A$50)</c:f>
              <c:strCache>
                <c:ptCount val="6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General and administrative</c:v>
                </c:pt>
                <c:pt idx="5">
                  <c:v>Interest expense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Analysis'!$E$41:$E$50</c15:sqref>
                  </c15:fullRef>
                </c:ext>
              </c:extLst>
              <c:f>('IS Analysis'!$E$41:$E$45,'IS Analysis'!$E$50)</c:f>
              <c:numCache>
                <c:formatCode>0%</c:formatCode>
                <c:ptCount val="6"/>
                <c:pt idx="0">
                  <c:v>1.8754432674332975</c:v>
                </c:pt>
                <c:pt idx="1">
                  <c:v>2.2834440093081332</c:v>
                </c:pt>
                <c:pt idx="2">
                  <c:v>4.967648278722522</c:v>
                </c:pt>
                <c:pt idx="3">
                  <c:v>1.1736400373018341</c:v>
                </c:pt>
                <c:pt idx="4">
                  <c:v>2.1393914473684212</c:v>
                </c:pt>
                <c:pt idx="5">
                  <c:v>3.3057851239669422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2C-49C1-95E5-13CA94525E53}"/>
            </c:ext>
          </c:extLst>
        </c:ser>
        <c:ser>
          <c:idx val="4"/>
          <c:order val="3"/>
          <c:tx>
            <c:strRef>
              <c:f>'IS Analysis'!$F$39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Analysis'!$A$41:$A$50</c15:sqref>
                  </c15:fullRef>
                </c:ext>
              </c:extLst>
              <c:f>('IS Analysis'!$A$41:$A$45,'IS Analysis'!$A$50)</c:f>
              <c:strCache>
                <c:ptCount val="6"/>
                <c:pt idx="0">
                  <c:v>Cost of sales</c:v>
                </c:pt>
                <c:pt idx="1">
                  <c:v>Fulfillment</c:v>
                </c:pt>
                <c:pt idx="2">
                  <c:v>Technology and content</c:v>
                </c:pt>
                <c:pt idx="3">
                  <c:v>Marketing</c:v>
                </c:pt>
                <c:pt idx="4">
                  <c:v>General and administrative</c:v>
                </c:pt>
                <c:pt idx="5">
                  <c:v>Interest expense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Analysis'!$F$41:$F$50</c15:sqref>
                  </c15:fullRef>
                </c:ext>
              </c:extLst>
              <c:f>('IS Analysis'!$F$41:$F$45,'IS Analysis'!$F$50)</c:f>
              <c:numCache>
                <c:formatCode>0%</c:formatCode>
                <c:ptCount val="6"/>
                <c:pt idx="0">
                  <c:v>2.6432561037783948</c:v>
                </c:pt>
                <c:pt idx="1">
                  <c:v>3.3212441114705715</c:v>
                </c:pt>
                <c:pt idx="2">
                  <c:v>5.9090280658094843</c:v>
                </c:pt>
                <c:pt idx="3">
                  <c:v>1.3682312713708424</c:v>
                </c:pt>
                <c:pt idx="4">
                  <c:v>2.7417763157894739</c:v>
                </c:pt>
                <c:pt idx="5">
                  <c:v>3.4028925619834709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2C-49C1-95E5-13CA94525E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768900159"/>
        <c:axId val="1768896415"/>
      </c:barChart>
      <c:catAx>
        <c:axId val="176890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96415"/>
        <c:crosses val="autoZero"/>
        <c:auto val="1"/>
        <c:lblAlgn val="ctr"/>
        <c:lblOffset val="100"/>
        <c:noMultiLvlLbl val="0"/>
      </c:catAx>
      <c:valAx>
        <c:axId val="17688964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6890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Analysis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'IS Analysis'!$C$39</c:f>
              <c:strCache>
                <c:ptCount val="1"/>
                <c:pt idx="0">
                  <c:v>2017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Analysis'!$A$58:$A$62</c15:sqref>
                  </c15:fullRef>
                </c:ext>
              </c:extLst>
              <c:f>('IS Analysis'!$A$58:$A$60,'IS Analysis'!$A$62)</c:f>
              <c:strCache>
                <c:ptCount val="4"/>
                <c:pt idx="0">
                  <c:v>Revenue</c:v>
                </c:pt>
                <c:pt idx="1">
                  <c:v>Operating income</c:v>
                </c:pt>
                <c:pt idx="2">
                  <c:v>Interest income</c:v>
                </c:pt>
                <c:pt idx="3">
                  <c:v>Net income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Analysis'!$C$58:$C$62</c15:sqref>
                  </c15:fullRef>
                </c:ext>
              </c:extLst>
              <c:f>('IS Analysis'!$C$58:$C$60,'IS Analysis'!$C$62)</c:f>
              <c:numCache>
                <c:formatCode>0%</c:formatCode>
                <c:ptCount val="4"/>
                <c:pt idx="0">
                  <c:v>1.3079632611940848</c:v>
                </c:pt>
                <c:pt idx="1">
                  <c:v>0.98088867654085043</c:v>
                </c:pt>
                <c:pt idx="2">
                  <c:v>2.02</c:v>
                </c:pt>
                <c:pt idx="3">
                  <c:v>1.2792070856178828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6E-4337-B8AA-9C13D8B13AC9}"/>
            </c:ext>
          </c:extLst>
        </c:ser>
        <c:ser>
          <c:idx val="2"/>
          <c:order val="1"/>
          <c:tx>
            <c:strRef>
              <c:f>'IS Analysis'!$D$39</c:f>
              <c:strCache>
                <c:ptCount val="1"/>
                <c:pt idx="0">
                  <c:v>2018</c:v>
                </c:pt>
              </c:strCache>
            </c:strRef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Analysis'!$A$58:$A$62</c15:sqref>
                  </c15:fullRef>
                </c:ext>
              </c:extLst>
              <c:f>('IS Analysis'!$A$58:$A$60,'IS Analysis'!$A$62)</c:f>
              <c:strCache>
                <c:ptCount val="4"/>
                <c:pt idx="0">
                  <c:v>Revenue</c:v>
                </c:pt>
                <c:pt idx="1">
                  <c:v>Operating income</c:v>
                </c:pt>
                <c:pt idx="2">
                  <c:v>Interest income</c:v>
                </c:pt>
                <c:pt idx="3">
                  <c:v>Net income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Analysis'!$D$58:$D$62</c15:sqref>
                  </c15:fullRef>
                </c:ext>
              </c:extLst>
              <c:f>('IS Analysis'!$D$58:$D$60,'IS Analysis'!$D$62)</c:f>
              <c:numCache>
                <c:formatCode>0%</c:formatCode>
                <c:ptCount val="4"/>
                <c:pt idx="0">
                  <c:v>1.7125681131284609</c:v>
                </c:pt>
                <c:pt idx="1">
                  <c:v>2.9672718585762063</c:v>
                </c:pt>
                <c:pt idx="2">
                  <c:v>4.4000000000000004</c:v>
                </c:pt>
                <c:pt idx="3">
                  <c:v>4.2484183888654572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6E-4337-B8AA-9C13D8B13AC9}"/>
            </c:ext>
          </c:extLst>
        </c:ser>
        <c:ser>
          <c:idx val="3"/>
          <c:order val="2"/>
          <c:tx>
            <c:strRef>
              <c:f>'IS Analysis'!$E$39</c:f>
              <c:strCache>
                <c:ptCount val="1"/>
                <c:pt idx="0">
                  <c:v>2019</c:v>
                </c:pt>
              </c:strCache>
            </c:strRef>
          </c:tx>
          <c:spPr>
            <a:noFill/>
            <a:ln w="25400" cap="flat" cmpd="sng" algn="ctr">
              <a:solidFill>
                <a:schemeClr val="accent4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Analysis'!$A$58:$A$62</c15:sqref>
                  </c15:fullRef>
                </c:ext>
              </c:extLst>
              <c:f>('IS Analysis'!$A$58:$A$60,'IS Analysis'!$A$62)</c:f>
              <c:strCache>
                <c:ptCount val="4"/>
                <c:pt idx="0">
                  <c:v>Revenue</c:v>
                </c:pt>
                <c:pt idx="1">
                  <c:v>Operating income</c:v>
                </c:pt>
                <c:pt idx="2">
                  <c:v>Interest income</c:v>
                </c:pt>
                <c:pt idx="3">
                  <c:v>Net income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Analysis'!$E$58:$E$62</c15:sqref>
                  </c15:fullRef>
                </c:ext>
              </c:extLst>
              <c:f>('IS Analysis'!$E$58:$E$60,'IS Analysis'!$E$62)</c:f>
              <c:numCache>
                <c:formatCode>0%</c:formatCode>
                <c:ptCount val="4"/>
                <c:pt idx="0">
                  <c:v>2.0628589497525498</c:v>
                </c:pt>
                <c:pt idx="1">
                  <c:v>3.4737219302436695</c:v>
                </c:pt>
                <c:pt idx="2">
                  <c:v>8.32</c:v>
                </c:pt>
                <c:pt idx="3">
                  <c:v>4.8873892872205822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6E-4337-B8AA-9C13D8B13AC9}"/>
            </c:ext>
          </c:extLst>
        </c:ser>
        <c:ser>
          <c:idx val="4"/>
          <c:order val="3"/>
          <c:tx>
            <c:strRef>
              <c:f>'IS Analysis'!$F$39</c:f>
              <c:strCache>
                <c:ptCount val="1"/>
                <c:pt idx="0">
                  <c:v>2020</c:v>
                </c:pt>
              </c:strCache>
            </c:strRef>
          </c:tx>
          <c:spPr>
            <a:noFill/>
            <a:ln w="25400" cap="flat" cmpd="sng" algn="ctr">
              <a:solidFill>
                <a:schemeClr val="accent5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'IS Analysis'!$A$58:$A$62</c15:sqref>
                  </c15:fullRef>
                </c:ext>
              </c:extLst>
              <c:f>('IS Analysis'!$A$58:$A$60,'IS Analysis'!$A$62)</c:f>
              <c:strCache>
                <c:ptCount val="4"/>
                <c:pt idx="0">
                  <c:v>Revenue</c:v>
                </c:pt>
                <c:pt idx="1">
                  <c:v>Operating income</c:v>
                </c:pt>
                <c:pt idx="2">
                  <c:v>Interest income</c:v>
                </c:pt>
                <c:pt idx="3">
                  <c:v>Net income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'IS Analysis'!$F$58:$F$62</c15:sqref>
                  </c15:fullRef>
                </c:ext>
              </c:extLst>
              <c:f>('IS Analysis'!$F$58:$F$60,'IS Analysis'!$F$62)</c:f>
              <c:numCache>
                <c:formatCode>0%</c:formatCode>
                <c:ptCount val="4"/>
                <c:pt idx="0">
                  <c:v>2.8389772551788037</c:v>
                </c:pt>
                <c:pt idx="1">
                  <c:v>5.4703774486383185</c:v>
                </c:pt>
                <c:pt idx="2">
                  <c:v>5.55</c:v>
                </c:pt>
                <c:pt idx="3">
                  <c:v>8.996625896246309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6E-4337-B8AA-9C13D8B13AC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768895999"/>
        <c:axId val="1768897247"/>
      </c:barChart>
      <c:catAx>
        <c:axId val="176889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897247"/>
        <c:crosses val="autoZero"/>
        <c:auto val="1"/>
        <c:lblAlgn val="ctr"/>
        <c:lblOffset val="100"/>
        <c:noMultiLvlLbl val="0"/>
      </c:catAx>
      <c:valAx>
        <c:axId val="1768897247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688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'IS Analysis'!$H$2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'IS Analysis'!$I$1:$L$1</c:f>
              <c:numCache>
                <c:formatCode>0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'IS Analysis'!$I$2:$L$2</c:f>
              <c:numCache>
                <c:formatCode>0%</c:formatCode>
                <c:ptCount val="4"/>
                <c:pt idx="0">
                  <c:v>0.30796326119408479</c:v>
                </c:pt>
                <c:pt idx="1">
                  <c:v>0.3093396152159491</c:v>
                </c:pt>
                <c:pt idx="2">
                  <c:v>0.20454125820676983</c:v>
                </c:pt>
                <c:pt idx="3">
                  <c:v>0.37623430604373276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56-419C-9786-EC06C7171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41903"/>
        <c:axId val="678459791"/>
      </c:lineChart>
      <c:catAx>
        <c:axId val="678441903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59791"/>
        <c:crosses val="autoZero"/>
        <c:auto val="1"/>
        <c:lblAlgn val="ctr"/>
        <c:lblOffset val="100"/>
        <c:noMultiLvlLbl val="0"/>
      </c:catAx>
      <c:valAx>
        <c:axId val="67845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41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'IS Analysis'!$H$4</c:f>
              <c:strCache>
                <c:ptCount val="1"/>
                <c:pt idx="0">
                  <c:v>Cost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'IS Analysis'!$I$3:$L$3</c:f>
              <c:numCache>
                <c:formatCode>0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f>'IS Analysis'!$I$4:$L$4</c:f>
              <c:numCache>
                <c:formatCode>0%</c:formatCode>
                <c:ptCount val="4"/>
                <c:pt idx="0">
                  <c:v>0.26815838667648562</c:v>
                </c:pt>
                <c:pt idx="1">
                  <c:v>0.24319688387799943</c:v>
                </c:pt>
                <c:pt idx="2">
                  <c:v>0.1895714162522637</c:v>
                </c:pt>
                <c:pt idx="3">
                  <c:v>0.40940339261550363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6-4622-8F74-48702185E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6897231"/>
        <c:axId val="676883503"/>
      </c:lineChart>
      <c:catAx>
        <c:axId val="67689723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83503"/>
        <c:crosses val="autoZero"/>
        <c:auto val="1"/>
        <c:lblAlgn val="ctr"/>
        <c:lblOffset val="100"/>
        <c:noMultiLvlLbl val="0"/>
      </c:catAx>
      <c:valAx>
        <c:axId val="67688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97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Assets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>
                  <a:tint val="4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74B5-4C1A-8BBA-1747962DFC02}"/>
              </c:ext>
            </c:extLst>
          </c:dPt>
          <c:dPt>
            <c:idx val="1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74B5-4C1A-8BBA-1747962DFC02}"/>
              </c:ext>
            </c:extLst>
          </c:dPt>
          <c:dPt>
            <c:idx val="2"/>
            <c:bubble3D val="0"/>
            <c:spPr>
              <a:solidFill>
                <a:schemeClr val="accent6">
                  <a:tint val="7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74B5-4C1A-8BBA-1747962DFC02}"/>
              </c:ext>
            </c:extLst>
          </c:dPt>
          <c:dPt>
            <c:idx val="3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74B5-4C1A-8BBA-1747962DFC02}"/>
              </c:ext>
            </c:extLst>
          </c:dPt>
          <c:dPt>
            <c:idx val="4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74B5-4C1A-8BBA-1747962DFC02}"/>
              </c:ext>
            </c:extLst>
          </c:dPt>
          <c:dPt>
            <c:idx val="5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74B5-4C1A-8BBA-1747962DFC02}"/>
              </c:ext>
            </c:extLst>
          </c:dPt>
          <c:dPt>
            <c:idx val="6"/>
            <c:bubble3D val="0"/>
            <c:spPr>
              <a:solidFill>
                <a:schemeClr val="accent6">
                  <a:shade val="7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74B5-4C1A-8BBA-1747962DFC02}"/>
              </c:ext>
            </c:extLst>
          </c:dPt>
          <c:dPt>
            <c:idx val="7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F-74B5-4C1A-8BBA-1747962DFC02}"/>
              </c:ext>
            </c:extLst>
          </c:dPt>
          <c:dPt>
            <c:idx val="8"/>
            <c:bubble3D val="0"/>
            <c:spPr>
              <a:solidFill>
                <a:schemeClr val="accent6">
                  <a:shade val="4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1-74B5-4C1A-8BBA-1747962DFC0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74B5-4C1A-8BBA-1747962DFC0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74B5-4C1A-8BBA-1747962DFC0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74B5-4C1A-8BBA-1747962DFC0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74B5-4C1A-8BBA-1747962DFC0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74B5-4C1A-8BBA-1747962DFC0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74B5-4C1A-8BBA-1747962DFC0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74B5-4C1A-8BBA-1747962DFC02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74B5-4C1A-8BBA-1747962DFC0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1-74B5-4C1A-8BBA-1747962DFC0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'BS Analysis'!$H$3:$H$11</c:f>
              <c:strCache>
                <c:ptCount val="9"/>
                <c:pt idx="0">
                  <c:v>Cash and cash equivalents</c:v>
                </c:pt>
                <c:pt idx="1">
                  <c:v>Marketable securities</c:v>
                </c:pt>
                <c:pt idx="2">
                  <c:v>Inventories</c:v>
                </c:pt>
                <c:pt idx="3">
                  <c:v>Accounts receivable, net and other</c:v>
                </c:pt>
                <c:pt idx="4">
                  <c:v>Total current assets</c:v>
                </c:pt>
                <c:pt idx="5">
                  <c:v>Property and equipment, net</c:v>
                </c:pt>
                <c:pt idx="6">
                  <c:v>Operating leases</c:v>
                </c:pt>
                <c:pt idx="7">
                  <c:v>Goodwill</c:v>
                </c:pt>
                <c:pt idx="8">
                  <c:v>Other assets</c:v>
                </c:pt>
              </c:strCache>
            </c:strRef>
          </c:cat>
          <c:val>
            <c:numRef>
              <c:f>'BS Analysis'!$M$3:$M$11</c:f>
              <c:numCache>
                <c:formatCode>0%</c:formatCode>
                <c:ptCount val="9"/>
                <c:pt idx="0">
                  <c:v>0.13114151839225394</c:v>
                </c:pt>
                <c:pt idx="1">
                  <c:v>0.13161475116362334</c:v>
                </c:pt>
                <c:pt idx="2">
                  <c:v>7.4082722333784767E-2</c:v>
                </c:pt>
                <c:pt idx="3">
                  <c:v>7.6408412335185791E-2</c:v>
                </c:pt>
                <c:pt idx="4">
                  <c:v>0.41324740422484785</c:v>
                </c:pt>
                <c:pt idx="5">
                  <c:v>0.35216612960973864</c:v>
                </c:pt>
                <c:pt idx="6">
                  <c:v>0.11691651488970875</c:v>
                </c:pt>
                <c:pt idx="7">
                  <c:v>4.6753529787200925E-2</c:v>
                </c:pt>
                <c:pt idx="8">
                  <c:v>7.091642148850387E-2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4B5-4C1A-8BBA-1747962DFC0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6">
                  <a:tint val="4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4-74B5-4C1A-8BBA-1747962DFC02}"/>
              </c:ext>
            </c:extLst>
          </c:dPt>
          <c:dPt>
            <c:idx val="1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6-74B5-4C1A-8BBA-1747962DFC02}"/>
              </c:ext>
            </c:extLst>
          </c:dPt>
          <c:dPt>
            <c:idx val="2"/>
            <c:bubble3D val="0"/>
            <c:spPr>
              <a:solidFill>
                <a:schemeClr val="accent6">
                  <a:tint val="7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8-74B5-4C1A-8BBA-1747962DFC02}"/>
              </c:ext>
            </c:extLst>
          </c:dPt>
          <c:dPt>
            <c:idx val="3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A-74B5-4C1A-8BBA-1747962DFC02}"/>
              </c:ext>
            </c:extLst>
          </c:dPt>
          <c:dPt>
            <c:idx val="4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C-74B5-4C1A-8BBA-1747962DFC02}"/>
              </c:ext>
            </c:extLst>
          </c:dPt>
          <c:dPt>
            <c:idx val="5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E-74B5-4C1A-8BBA-1747962DFC02}"/>
              </c:ext>
            </c:extLst>
          </c:dPt>
          <c:dPt>
            <c:idx val="6"/>
            <c:bubble3D val="0"/>
            <c:spPr>
              <a:solidFill>
                <a:schemeClr val="accent6">
                  <a:shade val="7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0-74B5-4C1A-8BBA-1747962DFC02}"/>
              </c:ext>
            </c:extLst>
          </c:dPt>
          <c:dPt>
            <c:idx val="7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2-74B5-4C1A-8BBA-1747962DFC02}"/>
              </c:ext>
            </c:extLst>
          </c:dPt>
          <c:dPt>
            <c:idx val="8"/>
            <c:bubble3D val="0"/>
            <c:spPr>
              <a:solidFill>
                <a:schemeClr val="accent6">
                  <a:shade val="4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4-74B5-4C1A-8BBA-1747962DFC0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4-74B5-4C1A-8BBA-1747962DFC0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6-74B5-4C1A-8BBA-1747962DFC0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8-74B5-4C1A-8BBA-1747962DFC0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A-74B5-4C1A-8BBA-1747962DFC0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C-74B5-4C1A-8BBA-1747962DFC0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E-74B5-4C1A-8BBA-1747962DFC0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0-74B5-4C1A-8BBA-1747962DFC02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2-74B5-4C1A-8BBA-1747962DFC0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4-74B5-4C1A-8BBA-1747962DFC0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'BS Analysis'!$H$3:$H$11</c:f>
              <c:strCache>
                <c:ptCount val="9"/>
                <c:pt idx="0">
                  <c:v>Cash and cash equivalents</c:v>
                </c:pt>
                <c:pt idx="1">
                  <c:v>Marketable securities</c:v>
                </c:pt>
                <c:pt idx="2">
                  <c:v>Inventories</c:v>
                </c:pt>
                <c:pt idx="3">
                  <c:v>Accounts receivable, net and other</c:v>
                </c:pt>
                <c:pt idx="4">
                  <c:v>Total current assets</c:v>
                </c:pt>
                <c:pt idx="5">
                  <c:v>Property and equipment, net</c:v>
                </c:pt>
                <c:pt idx="6">
                  <c:v>Operating leases</c:v>
                </c:pt>
                <c:pt idx="7">
                  <c:v>Goodwill</c:v>
                </c:pt>
                <c:pt idx="8">
                  <c:v>Other assets</c:v>
                </c:pt>
              </c:strCache>
            </c:strRef>
          </c:cat>
          <c:val>
            <c:numRef>
              <c:f>'BS Analysis'!$J$3:$J$11</c:f>
              <c:numCache>
                <c:formatCode>0%</c:formatCode>
                <c:ptCount val="9"/>
                <c:pt idx="0">
                  <c:v>0.156286649912421</c:v>
                </c:pt>
                <c:pt idx="1">
                  <c:v>7.9689284898332186E-2</c:v>
                </c:pt>
                <c:pt idx="2">
                  <c:v>0.12220699108978753</c:v>
                </c:pt>
                <c:pt idx="3">
                  <c:v>0.1002513136851725</c:v>
                </c:pt>
                <c:pt idx="4">
                  <c:v>0.45843423958571322</c:v>
                </c:pt>
                <c:pt idx="5">
                  <c:v>0.37214225877694007</c:v>
                </c:pt>
                <c:pt idx="6">
                  <c:v>0</c:v>
                </c:pt>
                <c:pt idx="7">
                  <c:v>0.10166780900159927</c:v>
                </c:pt>
                <c:pt idx="8">
                  <c:v>6.7755692635747461E-2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4B5-4C1A-8BBA-1747962DFC02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6">
                  <a:tint val="4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7-74B5-4C1A-8BBA-1747962DFC02}"/>
              </c:ext>
            </c:extLst>
          </c:dPt>
          <c:dPt>
            <c:idx val="1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9-74B5-4C1A-8BBA-1747962DFC02}"/>
              </c:ext>
            </c:extLst>
          </c:dPt>
          <c:dPt>
            <c:idx val="2"/>
            <c:bubble3D val="0"/>
            <c:spPr>
              <a:solidFill>
                <a:schemeClr val="accent6">
                  <a:tint val="7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B-74B5-4C1A-8BBA-1747962DFC02}"/>
              </c:ext>
            </c:extLst>
          </c:dPt>
          <c:dPt>
            <c:idx val="3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D-74B5-4C1A-8BBA-1747962DFC02}"/>
              </c:ext>
            </c:extLst>
          </c:dPt>
          <c:dPt>
            <c:idx val="4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F-74B5-4C1A-8BBA-1747962DFC02}"/>
              </c:ext>
            </c:extLst>
          </c:dPt>
          <c:dPt>
            <c:idx val="5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1-74B5-4C1A-8BBA-1747962DFC02}"/>
              </c:ext>
            </c:extLst>
          </c:dPt>
          <c:dPt>
            <c:idx val="6"/>
            <c:bubble3D val="0"/>
            <c:spPr>
              <a:solidFill>
                <a:schemeClr val="accent6">
                  <a:shade val="7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3-74B5-4C1A-8BBA-1747962DFC02}"/>
              </c:ext>
            </c:extLst>
          </c:dPt>
          <c:dPt>
            <c:idx val="7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5-74B5-4C1A-8BBA-1747962DFC02}"/>
              </c:ext>
            </c:extLst>
          </c:dPt>
          <c:dPt>
            <c:idx val="8"/>
            <c:bubble3D val="0"/>
            <c:spPr>
              <a:solidFill>
                <a:schemeClr val="accent6">
                  <a:shade val="4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7-74B5-4C1A-8BBA-1747962DFC0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7-74B5-4C1A-8BBA-1747962DFC0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9-74B5-4C1A-8BBA-1747962DFC0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B-74B5-4C1A-8BBA-1747962DFC0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D-74B5-4C1A-8BBA-1747962DFC0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2F-74B5-4C1A-8BBA-1747962DFC0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1-74B5-4C1A-8BBA-1747962DFC0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3-74B5-4C1A-8BBA-1747962DFC02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5-74B5-4C1A-8BBA-1747962DFC0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7-74B5-4C1A-8BBA-1747962DFC0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'BS Analysis'!$H$3:$H$11</c:f>
              <c:strCache>
                <c:ptCount val="9"/>
                <c:pt idx="0">
                  <c:v>Cash and cash equivalents</c:v>
                </c:pt>
                <c:pt idx="1">
                  <c:v>Marketable securities</c:v>
                </c:pt>
                <c:pt idx="2">
                  <c:v>Inventories</c:v>
                </c:pt>
                <c:pt idx="3">
                  <c:v>Accounts receivable, net and other</c:v>
                </c:pt>
                <c:pt idx="4">
                  <c:v>Total current assets</c:v>
                </c:pt>
                <c:pt idx="5">
                  <c:v>Property and equipment, net</c:v>
                </c:pt>
                <c:pt idx="6">
                  <c:v>Operating leases</c:v>
                </c:pt>
                <c:pt idx="7">
                  <c:v>Goodwill</c:v>
                </c:pt>
                <c:pt idx="8">
                  <c:v>Other assets</c:v>
                </c:pt>
              </c:strCache>
            </c:strRef>
          </c:cat>
          <c:val>
            <c:numRef>
              <c:f>'BS Analysis'!$K$3:$K$11</c:f>
              <c:numCache>
                <c:formatCode>0%</c:formatCode>
                <c:ptCount val="9"/>
                <c:pt idx="0">
                  <c:v>0.1952068270129359</c:v>
                </c:pt>
                <c:pt idx="1">
                  <c:v>5.8408341940878461E-2</c:v>
                </c:pt>
                <c:pt idx="2">
                  <c:v>0.10558998573606808</c:v>
                </c:pt>
                <c:pt idx="3">
                  <c:v>0.10253430721558211</c:v>
                </c:pt>
                <c:pt idx="4">
                  <c:v>0.46173946190546455</c:v>
                </c:pt>
                <c:pt idx="5">
                  <c:v>0.37994319020215434</c:v>
                </c:pt>
                <c:pt idx="6">
                  <c:v>0</c:v>
                </c:pt>
                <c:pt idx="7">
                  <c:v>8.9444690374305247E-2</c:v>
                </c:pt>
                <c:pt idx="8">
                  <c:v>6.887265751807585E-2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74B5-4C1A-8BBA-1747962DFC02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6">
                  <a:tint val="4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A-74B5-4C1A-8BBA-1747962DFC02}"/>
              </c:ext>
            </c:extLst>
          </c:dPt>
          <c:dPt>
            <c:idx val="1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C-74B5-4C1A-8BBA-1747962DFC02}"/>
              </c:ext>
            </c:extLst>
          </c:dPt>
          <c:dPt>
            <c:idx val="2"/>
            <c:bubble3D val="0"/>
            <c:spPr>
              <a:solidFill>
                <a:schemeClr val="accent6">
                  <a:tint val="7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E-74B5-4C1A-8BBA-1747962DFC02}"/>
              </c:ext>
            </c:extLst>
          </c:dPt>
          <c:dPt>
            <c:idx val="3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0-74B5-4C1A-8BBA-1747962DFC02}"/>
              </c:ext>
            </c:extLst>
          </c:dPt>
          <c:dPt>
            <c:idx val="4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2-74B5-4C1A-8BBA-1747962DFC02}"/>
              </c:ext>
            </c:extLst>
          </c:dPt>
          <c:dPt>
            <c:idx val="5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4-74B5-4C1A-8BBA-1747962DFC02}"/>
              </c:ext>
            </c:extLst>
          </c:dPt>
          <c:dPt>
            <c:idx val="6"/>
            <c:bubble3D val="0"/>
            <c:spPr>
              <a:solidFill>
                <a:schemeClr val="accent6">
                  <a:shade val="7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6-74B5-4C1A-8BBA-1747962DFC02}"/>
              </c:ext>
            </c:extLst>
          </c:dPt>
          <c:dPt>
            <c:idx val="7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8-74B5-4C1A-8BBA-1747962DFC02}"/>
              </c:ext>
            </c:extLst>
          </c:dPt>
          <c:dPt>
            <c:idx val="8"/>
            <c:bubble3D val="0"/>
            <c:spPr>
              <a:solidFill>
                <a:schemeClr val="accent6">
                  <a:shade val="4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A-74B5-4C1A-8BBA-1747962DFC0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A-74B5-4C1A-8BBA-1747962DFC0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C-74B5-4C1A-8BBA-1747962DFC0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3E-74B5-4C1A-8BBA-1747962DFC0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0-74B5-4C1A-8BBA-1747962DFC0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2-74B5-4C1A-8BBA-1747962DFC0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4-74B5-4C1A-8BBA-1747962DFC0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6-74B5-4C1A-8BBA-1747962DFC02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8-74B5-4C1A-8BBA-1747962DFC0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A-74B5-4C1A-8BBA-1747962DFC0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'BS Analysis'!$H$3:$H$11</c:f>
              <c:strCache>
                <c:ptCount val="9"/>
                <c:pt idx="0">
                  <c:v>Cash and cash equivalents</c:v>
                </c:pt>
                <c:pt idx="1">
                  <c:v>Marketable securities</c:v>
                </c:pt>
                <c:pt idx="2">
                  <c:v>Inventories</c:v>
                </c:pt>
                <c:pt idx="3">
                  <c:v>Accounts receivable, net and other</c:v>
                </c:pt>
                <c:pt idx="4">
                  <c:v>Total current assets</c:v>
                </c:pt>
                <c:pt idx="5">
                  <c:v>Property and equipment, net</c:v>
                </c:pt>
                <c:pt idx="6">
                  <c:v>Operating leases</c:v>
                </c:pt>
                <c:pt idx="7">
                  <c:v>Goodwill</c:v>
                </c:pt>
                <c:pt idx="8">
                  <c:v>Other assets</c:v>
                </c:pt>
              </c:strCache>
            </c:strRef>
          </c:cat>
          <c:val>
            <c:numRef>
              <c:f>'BS Analysis'!$L$3:$L$11</c:f>
              <c:numCache>
                <c:formatCode>0%</c:formatCode>
                <c:ptCount val="9"/>
                <c:pt idx="0">
                  <c:v>0.1602322773121182</c:v>
                </c:pt>
                <c:pt idx="1">
                  <c:v>8.4036262253160965E-2</c:v>
                </c:pt>
                <c:pt idx="2">
                  <c:v>9.0997478334990764E-2</c:v>
                </c:pt>
                <c:pt idx="3">
                  <c:v>9.241369512714874E-2</c:v>
                </c:pt>
                <c:pt idx="4">
                  <c:v>0.42767971302741864</c:v>
                </c:pt>
                <c:pt idx="5">
                  <c:v>0.32277756073305869</c:v>
                </c:pt>
                <c:pt idx="6">
                  <c:v>0.11161475351612445</c:v>
                </c:pt>
                <c:pt idx="7">
                  <c:v>6.5501136525074583E-2</c:v>
                </c:pt>
                <c:pt idx="8">
                  <c:v>7.242683619832363E-2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74B5-4C1A-8BBA-1747962DFC02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6">
                  <a:tint val="4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D-74B5-4C1A-8BBA-1747962DFC02}"/>
              </c:ext>
            </c:extLst>
          </c:dPt>
          <c:dPt>
            <c:idx val="1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F-74B5-4C1A-8BBA-1747962DFC02}"/>
              </c:ext>
            </c:extLst>
          </c:dPt>
          <c:dPt>
            <c:idx val="2"/>
            <c:bubble3D val="0"/>
            <c:spPr>
              <a:solidFill>
                <a:schemeClr val="accent6">
                  <a:tint val="7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51-74B5-4C1A-8BBA-1747962DFC02}"/>
              </c:ext>
            </c:extLst>
          </c:dPt>
          <c:dPt>
            <c:idx val="3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53-74B5-4C1A-8BBA-1747962DFC02}"/>
              </c:ext>
            </c:extLst>
          </c:dPt>
          <c:dPt>
            <c:idx val="4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55-74B5-4C1A-8BBA-1747962DFC02}"/>
              </c:ext>
            </c:extLst>
          </c:dPt>
          <c:dPt>
            <c:idx val="5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57-74B5-4C1A-8BBA-1747962DFC02}"/>
              </c:ext>
            </c:extLst>
          </c:dPt>
          <c:dPt>
            <c:idx val="6"/>
            <c:bubble3D val="0"/>
            <c:spPr>
              <a:solidFill>
                <a:schemeClr val="accent6">
                  <a:shade val="72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59-74B5-4C1A-8BBA-1747962DFC02}"/>
              </c:ext>
            </c:extLst>
          </c:dPt>
          <c:dPt>
            <c:idx val="7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5B-74B5-4C1A-8BBA-1747962DFC02}"/>
              </c:ext>
            </c:extLst>
          </c:dPt>
          <c:dPt>
            <c:idx val="8"/>
            <c:bubble3D val="0"/>
            <c:spPr>
              <a:solidFill>
                <a:schemeClr val="accent6">
                  <a:shade val="4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5D-74B5-4C1A-8BBA-1747962DFC02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D-74B5-4C1A-8BBA-1747962DFC0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4F-74B5-4C1A-8BBA-1747962DFC0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1-74B5-4C1A-8BBA-1747962DFC0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tint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3-74B5-4C1A-8BBA-1747962DFC0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5-74B5-4C1A-8BBA-1747962DFC0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8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7-74B5-4C1A-8BBA-1747962DFC0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7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9-74B5-4C1A-8BBA-1747962DFC02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5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B-74B5-4C1A-8BBA-1747962DFC0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shade val="4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5D-74B5-4C1A-8BBA-1747962DFC0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'BS Analysis'!$H$3:$H$11</c:f>
              <c:strCache>
                <c:ptCount val="9"/>
                <c:pt idx="0">
                  <c:v>Cash and cash equivalents</c:v>
                </c:pt>
                <c:pt idx="1">
                  <c:v>Marketable securities</c:v>
                </c:pt>
                <c:pt idx="2">
                  <c:v>Inventories</c:v>
                </c:pt>
                <c:pt idx="3">
                  <c:v>Accounts receivable, net and other</c:v>
                </c:pt>
                <c:pt idx="4">
                  <c:v>Total current assets</c:v>
                </c:pt>
                <c:pt idx="5">
                  <c:v>Property and equipment, net</c:v>
                </c:pt>
                <c:pt idx="6">
                  <c:v>Operating leases</c:v>
                </c:pt>
                <c:pt idx="7">
                  <c:v>Goodwill</c:v>
                </c:pt>
                <c:pt idx="8">
                  <c:v>Other assets</c:v>
                </c:pt>
              </c:strCache>
            </c:strRef>
          </c:cat>
          <c:val>
            <c:numRef>
              <c:f>'BS Analysis'!$M$3:$M$11</c:f>
              <c:numCache>
                <c:formatCode>0%</c:formatCode>
                <c:ptCount val="9"/>
                <c:pt idx="0">
                  <c:v>0.13114151839225394</c:v>
                </c:pt>
                <c:pt idx="1">
                  <c:v>0.13161475116362334</c:v>
                </c:pt>
                <c:pt idx="2">
                  <c:v>7.4082722333784767E-2</c:v>
                </c:pt>
                <c:pt idx="3">
                  <c:v>7.6408412335185791E-2</c:v>
                </c:pt>
                <c:pt idx="4">
                  <c:v>0.41324740422484785</c:v>
                </c:pt>
                <c:pt idx="5">
                  <c:v>0.35216612960973864</c:v>
                </c:pt>
                <c:pt idx="6">
                  <c:v>0.11691651488970875</c:v>
                </c:pt>
                <c:pt idx="7">
                  <c:v>4.6753529787200925E-2</c:v>
                </c:pt>
                <c:pt idx="8">
                  <c:v>7.091642148850387E-2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74B5-4C1A-8BBA-1747962DFC02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Liabilties</a:t>
            </a:r>
            <a:r>
              <a:rPr lang="en-US" baseline="0"/>
              <a:t> and equity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F2ED-4D78-BFA7-C59BFA4B29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F2ED-4D78-BFA7-C59BFA4B29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F2ED-4D78-BFA7-C59BFA4B29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F2ED-4D78-BFA7-C59BFA4B29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F2ED-4D78-BFA7-C59BFA4B29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B-F2ED-4D78-BFA7-C59BFA4B291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D-F2ED-4D78-BFA7-C59BFA4B291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F2ED-4D78-BFA7-C59BFA4B291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F2ED-4D78-BFA7-C59BFA4B291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F2ED-4D78-BFA7-C59BFA4B291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F2ED-4D78-BFA7-C59BFA4B291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F2ED-4D78-BFA7-C59BFA4B291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F2ED-4D78-BFA7-C59BFA4B291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F2ED-4D78-BFA7-C59BFA4B29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Analysis'!$H$15:$H$30</c15:sqref>
                  </c15:fullRef>
                </c:ext>
              </c:extLst>
              <c:f>('BS Analysis'!$H$15:$H$17,'BS Analysis'!$H$19:$H$20,'BS Analysis'!$H$29:$H$30)</c:f>
              <c:strCache>
                <c:ptCount val="7"/>
                <c:pt idx="0">
                  <c:v>Accounts payable</c:v>
                </c:pt>
                <c:pt idx="1">
                  <c:v>Accrued expenses and other</c:v>
                </c:pt>
                <c:pt idx="2">
                  <c:v>Unearned revenue</c:v>
                </c:pt>
                <c:pt idx="3">
                  <c:v>Long-term lease liabilities</c:v>
                </c:pt>
                <c:pt idx="4">
                  <c:v>Long-term debt</c:v>
                </c:pt>
                <c:pt idx="5">
                  <c:v>Retained earnings</c:v>
                </c:pt>
                <c:pt idx="6">
                  <c:v>Total stockholders’ equity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Analysis'!$M$15:$M$30</c15:sqref>
                  </c15:fullRef>
                </c:ext>
              </c:extLst>
              <c:f>('BS Analysis'!$M$15:$M$17,'BS Analysis'!$M$19:$M$20,'BS Analysis'!$M$29:$M$30)</c:f>
              <c:numCache>
                <c:formatCode>0%</c:formatCode>
                <c:ptCount val="7"/>
                <c:pt idx="0">
                  <c:v>0.22584100001556687</c:v>
                </c:pt>
                <c:pt idx="1">
                  <c:v>0.13741807935989042</c:v>
                </c:pt>
                <c:pt idx="2">
                  <c:v>3.0224629897725681E-2</c:v>
                </c:pt>
                <c:pt idx="3">
                  <c:v>0.16367938479739721</c:v>
                </c:pt>
                <c:pt idx="4">
                  <c:v>9.9055091144009094E-2</c:v>
                </c:pt>
                <c:pt idx="5">
                  <c:v>0.1636108905804885</c:v>
                </c:pt>
                <c:pt idx="6">
                  <c:v>0.29080153800650693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E-F2ED-4D78-BFA7-C59BFA4B2914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0-F2ED-4D78-BFA7-C59BFA4B29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2-F2ED-4D78-BFA7-C59BFA4B29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4-F2ED-4D78-BFA7-C59BFA4B29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6-F2ED-4D78-BFA7-C59BFA4B29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8-F2ED-4D78-BFA7-C59BFA4B29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A-F2ED-4D78-BFA7-C59BFA4B291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C-F2ED-4D78-BFA7-C59BFA4B291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0-F2ED-4D78-BFA7-C59BFA4B291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2-F2ED-4D78-BFA7-C59BFA4B291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4-F2ED-4D78-BFA7-C59BFA4B291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6-F2ED-4D78-BFA7-C59BFA4B291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8-F2ED-4D78-BFA7-C59BFA4B291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A-F2ED-4D78-BFA7-C59BFA4B291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C-F2ED-4D78-BFA7-C59BFA4B29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Analysis'!$H$15:$H$30</c15:sqref>
                  </c15:fullRef>
                </c:ext>
              </c:extLst>
              <c:f>('BS Analysis'!$H$15:$H$17,'BS Analysis'!$H$19:$H$20,'BS Analysis'!$H$29:$H$30)</c:f>
              <c:strCache>
                <c:ptCount val="7"/>
                <c:pt idx="0">
                  <c:v>Accounts payable</c:v>
                </c:pt>
                <c:pt idx="1">
                  <c:v>Accrued expenses and other</c:v>
                </c:pt>
                <c:pt idx="2">
                  <c:v>Unearned revenue</c:v>
                </c:pt>
                <c:pt idx="3">
                  <c:v>Long-term lease liabilities</c:v>
                </c:pt>
                <c:pt idx="4">
                  <c:v>Long-term debt</c:v>
                </c:pt>
                <c:pt idx="5">
                  <c:v>Retained earnings</c:v>
                </c:pt>
                <c:pt idx="6">
                  <c:v>Total stockholders’ equity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Analysis'!$J$15:$J$30</c15:sqref>
                  </c15:fullRef>
                </c:ext>
              </c:extLst>
              <c:f>('BS Analysis'!$J$15:$J$17,'BS Analysis'!$J$19:$J$20,'BS Analysis'!$J$29:$J$30)</c:f>
              <c:numCache>
                <c:formatCode>0%</c:formatCode>
                <c:ptCount val="7"/>
                <c:pt idx="0">
                  <c:v>0.26362044017972736</c:v>
                </c:pt>
                <c:pt idx="1">
                  <c:v>0.13837483816921789</c:v>
                </c:pt>
                <c:pt idx="2">
                  <c:v>3.8816541009824082E-2</c:v>
                </c:pt>
                <c:pt idx="3">
                  <c:v>0</c:v>
                </c:pt>
                <c:pt idx="4">
                  <c:v>0.18843195491584799</c:v>
                </c:pt>
                <c:pt idx="5">
                  <c:v>6.5768029853019577E-2</c:v>
                </c:pt>
                <c:pt idx="6">
                  <c:v>0.21101972431650293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1D-F2ED-4D78-BFA7-C59BFA4B2914}"/>
            </c:ext>
          </c:extLst>
        </c:ser>
        <c:ser>
          <c:idx val="2"/>
          <c:order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1F-F2ED-4D78-BFA7-C59BFA4B29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1-F2ED-4D78-BFA7-C59BFA4B29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3-F2ED-4D78-BFA7-C59BFA4B29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5-F2ED-4D78-BFA7-C59BFA4B29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7-F2ED-4D78-BFA7-C59BFA4B29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9-F2ED-4D78-BFA7-C59BFA4B291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B-F2ED-4D78-BFA7-C59BFA4B291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1F-F2ED-4D78-BFA7-C59BFA4B291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1-F2ED-4D78-BFA7-C59BFA4B291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3-F2ED-4D78-BFA7-C59BFA4B291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5-F2ED-4D78-BFA7-C59BFA4B291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7-F2ED-4D78-BFA7-C59BFA4B291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9-F2ED-4D78-BFA7-C59BFA4B291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B-F2ED-4D78-BFA7-C59BFA4B29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Analysis'!$H$15:$H$30</c15:sqref>
                  </c15:fullRef>
                </c:ext>
              </c:extLst>
              <c:f>('BS Analysis'!$H$15:$H$17,'BS Analysis'!$H$19:$H$20,'BS Analysis'!$H$29:$H$30)</c:f>
              <c:strCache>
                <c:ptCount val="7"/>
                <c:pt idx="0">
                  <c:v>Accounts payable</c:v>
                </c:pt>
                <c:pt idx="1">
                  <c:v>Accrued expenses and other</c:v>
                </c:pt>
                <c:pt idx="2">
                  <c:v>Unearned revenue</c:v>
                </c:pt>
                <c:pt idx="3">
                  <c:v>Long-term lease liabilities</c:v>
                </c:pt>
                <c:pt idx="4">
                  <c:v>Long-term debt</c:v>
                </c:pt>
                <c:pt idx="5">
                  <c:v>Retained earnings</c:v>
                </c:pt>
                <c:pt idx="6">
                  <c:v>Total stockholders’ equity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Analysis'!$K$15:$K$30</c15:sqref>
                  </c15:fullRef>
                </c:ext>
              </c:extLst>
              <c:f>('BS Analysis'!$K$15:$K$17,'BS Analysis'!$K$19:$K$20,'BS Analysis'!$K$29:$K$30)</c:f>
              <c:numCache>
                <c:formatCode>0%</c:formatCode>
                <c:ptCount val="7"/>
                <c:pt idx="0">
                  <c:v>0.2348138310953716</c:v>
                </c:pt>
                <c:pt idx="1">
                  <c:v>0.1454859574049481</c:v>
                </c:pt>
                <c:pt idx="2">
                  <c:v>4.0184939255324383E-2</c:v>
                </c:pt>
                <c:pt idx="3">
                  <c:v>0</c:v>
                </c:pt>
                <c:pt idx="4">
                  <c:v>0.14445305198957256</c:v>
                </c:pt>
                <c:pt idx="5">
                  <c:v>0.12065933795681472</c:v>
                </c:pt>
                <c:pt idx="6">
                  <c:v>0.26774998770350694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2C-F2ED-4D78-BFA7-C59BFA4B2914}"/>
            </c:ext>
          </c:extLst>
        </c:ser>
        <c:ser>
          <c:idx val="3"/>
          <c:order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2E-F2ED-4D78-BFA7-C59BFA4B29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0-F2ED-4D78-BFA7-C59BFA4B29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2-F2ED-4D78-BFA7-C59BFA4B29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4-F2ED-4D78-BFA7-C59BFA4B29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6-F2ED-4D78-BFA7-C59BFA4B29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8-F2ED-4D78-BFA7-C59BFA4B291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A-F2ED-4D78-BFA7-C59BFA4B291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2E-F2ED-4D78-BFA7-C59BFA4B291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30-F2ED-4D78-BFA7-C59BFA4B291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32-F2ED-4D78-BFA7-C59BFA4B291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34-F2ED-4D78-BFA7-C59BFA4B291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36-F2ED-4D78-BFA7-C59BFA4B291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38-F2ED-4D78-BFA7-C59BFA4B291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3A-F2ED-4D78-BFA7-C59BFA4B29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Analysis'!$H$15:$H$30</c15:sqref>
                  </c15:fullRef>
                </c:ext>
              </c:extLst>
              <c:f>('BS Analysis'!$H$15:$H$17,'BS Analysis'!$H$19:$H$20,'BS Analysis'!$H$29:$H$30)</c:f>
              <c:strCache>
                <c:ptCount val="7"/>
                <c:pt idx="0">
                  <c:v>Accounts payable</c:v>
                </c:pt>
                <c:pt idx="1">
                  <c:v>Accrued expenses and other</c:v>
                </c:pt>
                <c:pt idx="2">
                  <c:v>Unearned revenue</c:v>
                </c:pt>
                <c:pt idx="3">
                  <c:v>Long-term lease liabilities</c:v>
                </c:pt>
                <c:pt idx="4">
                  <c:v>Long-term debt</c:v>
                </c:pt>
                <c:pt idx="5">
                  <c:v>Retained earnings</c:v>
                </c:pt>
                <c:pt idx="6">
                  <c:v>Total stockholders’ equity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Analysis'!$L$15:$L$30</c15:sqref>
                  </c15:fullRef>
                </c:ext>
              </c:extLst>
              <c:f>('BS Analysis'!$L$15:$L$17,'BS Analysis'!$L$19:$L$20,'BS Analysis'!$L$29:$L$30)</c:f>
              <c:numCache>
                <c:formatCode>0%</c:formatCode>
                <c:ptCount val="7"/>
                <c:pt idx="0">
                  <c:v>0.20947133825827532</c:v>
                </c:pt>
                <c:pt idx="1">
                  <c:v>0.14401459724392671</c:v>
                </c:pt>
                <c:pt idx="2">
                  <c:v>3.6359923284557463E-2</c:v>
                </c:pt>
                <c:pt idx="3">
                  <c:v>0.17665417672964909</c:v>
                </c:pt>
                <c:pt idx="4">
                  <c:v>0.10394764881375196</c:v>
                </c:pt>
                <c:pt idx="5">
                  <c:v>0.13860278448643273</c:v>
                </c:pt>
                <c:pt idx="6">
                  <c:v>0.27551853956527916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3B-F2ED-4D78-BFA7-C59BFA4B2914}"/>
            </c:ext>
          </c:extLst>
        </c:ser>
        <c:ser>
          <c:idx val="4"/>
          <c:order val="4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D-F2ED-4D78-BFA7-C59BFA4B29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3F-F2ED-4D78-BFA7-C59BFA4B29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1-F2ED-4D78-BFA7-C59BFA4B291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3-F2ED-4D78-BFA7-C59BFA4B291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5-F2ED-4D78-BFA7-C59BFA4B291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7-F2ED-4D78-BFA7-C59BFA4B291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49-F2ED-4D78-BFA7-C59BFA4B291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3D-F2ED-4D78-BFA7-C59BFA4B291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3F-F2ED-4D78-BFA7-C59BFA4B291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41-F2ED-4D78-BFA7-C59BFA4B291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43-F2ED-4D78-BFA7-C59BFA4B291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45-F2ED-4D78-BFA7-C59BFA4B291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47-F2ED-4D78-BFA7-C59BFA4B291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49-F2ED-4D78-BFA7-C59BFA4B291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'BS Analysis'!$H$15:$H$30</c15:sqref>
                  </c15:fullRef>
                </c:ext>
              </c:extLst>
              <c:f>('BS Analysis'!$H$15:$H$17,'BS Analysis'!$H$19:$H$20,'BS Analysis'!$H$29:$H$30)</c:f>
              <c:strCache>
                <c:ptCount val="7"/>
                <c:pt idx="0">
                  <c:v>Accounts payable</c:v>
                </c:pt>
                <c:pt idx="1">
                  <c:v>Accrued expenses and other</c:v>
                </c:pt>
                <c:pt idx="2">
                  <c:v>Unearned revenue</c:v>
                </c:pt>
                <c:pt idx="3">
                  <c:v>Long-term lease liabilities</c:v>
                </c:pt>
                <c:pt idx="4">
                  <c:v>Long-term debt</c:v>
                </c:pt>
                <c:pt idx="5">
                  <c:v>Retained earnings</c:v>
                </c:pt>
                <c:pt idx="6">
                  <c:v>Total stockholders’ equity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Analysis'!$M$15:$M$30</c15:sqref>
                  </c15:fullRef>
                </c:ext>
              </c:extLst>
              <c:f>('BS Analysis'!$M$15:$M$17,'BS Analysis'!$M$19:$M$20,'BS Analysis'!$M$29:$M$30)</c:f>
              <c:numCache>
                <c:formatCode>0%</c:formatCode>
                <c:ptCount val="7"/>
                <c:pt idx="0">
                  <c:v>0.22584100001556687</c:v>
                </c:pt>
                <c:pt idx="1">
                  <c:v>0.13741807935989042</c:v>
                </c:pt>
                <c:pt idx="2">
                  <c:v>3.0224629897725681E-2</c:v>
                </c:pt>
                <c:pt idx="3">
                  <c:v>0.16367938479739721</c:v>
                </c:pt>
                <c:pt idx="4">
                  <c:v>9.9055091144009094E-2</c:v>
                </c:pt>
                <c:pt idx="5">
                  <c:v>0.1636108905804885</c:v>
                </c:pt>
                <c:pt idx="6">
                  <c:v>0.29080153800650693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4A-F2ED-4D78-BFA7-C59BFA4B2914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Trend Analysis Assets</a:t>
            </a:r>
          </a:p>
        </c:rich>
      </c:tx>
      <c:layout>
        <c:manualLayout>
          <c:xMode val="edge"/>
          <c:yMode val="edge"/>
          <c:x val="0.4180304234130448"/>
          <c:y val="3.50701430475236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08880381778954E-2"/>
          <c:y val="0.11216609956128264"/>
          <c:w val="0.75153448878834828"/>
          <c:h val="0.79804660223701485"/>
        </c:manualLayout>
      </c:layout>
      <c:barChart>
        <c:barDir val="bar"/>
        <c:grouping val="stacked"/>
        <c:varyColors val="0"/>
        <c:ser>
          <c:idx val="2"/>
          <c:order val="2"/>
          <c:tx>
            <c:strRef>
              <c:f>'BS Analysis'!$O$5</c:f>
              <c:strCache>
                <c:ptCount val="1"/>
                <c:pt idx="0">
                  <c:v>Inventories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Analysis'!$P$5:$T$5</c15:sqref>
                  </c15:fullRef>
                </c:ext>
              </c:extLst>
              <c:f>'BS Analysis'!$Q$5:$T$5</c:f>
              <c:numCache>
                <c:formatCode>0%</c:formatCode>
                <c:ptCount val="4"/>
                <c:pt idx="0">
                  <c:v>1.4001396038740075</c:v>
                </c:pt>
                <c:pt idx="1">
                  <c:v>1.498473082628043</c:v>
                </c:pt>
                <c:pt idx="2">
                  <c:v>1.7884128784573772</c:v>
                </c:pt>
                <c:pt idx="3">
                  <c:v>2.0761713637553441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EE-4D02-8D65-E8D6BF068A0F}"/>
            </c:ext>
          </c:extLst>
        </c:ser>
        <c:ser>
          <c:idx val="0"/>
          <c:order val="3"/>
          <c:tx>
            <c:strRef>
              <c:f>'BS Analysis'!$O$3</c:f>
              <c:strCache>
                <c:ptCount val="1"/>
                <c:pt idx="0">
                  <c:v>Cash and cash equivalents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Analysis'!$P$3:$T$3</c15:sqref>
                  </c15:fullRef>
                </c:ext>
              </c:extLst>
              <c:f>'BS Analysis'!$Q$3:$T$3</c:f>
              <c:numCache>
                <c:formatCode>0%</c:formatCode>
                <c:ptCount val="4"/>
                <c:pt idx="0">
                  <c:v>1.0614461570290679</c:v>
                </c:pt>
                <c:pt idx="1">
                  <c:v>1.6421847522499224</c:v>
                </c:pt>
                <c:pt idx="2">
                  <c:v>1.8667632150615496</c:v>
                </c:pt>
                <c:pt idx="3">
                  <c:v>2.1786490121030311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EE-4D02-8D65-E8D6BF068A0F}"/>
            </c:ext>
          </c:extLst>
        </c:ser>
        <c:ser>
          <c:idx val="3"/>
          <c:order val="4"/>
          <c:tx>
            <c:strRef>
              <c:f>'BS Analysis'!$O$6</c:f>
              <c:strCache>
                <c:ptCount val="1"/>
                <c:pt idx="0">
                  <c:v>Accounts receivable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Analysis'!$P$6:$T$6</c15:sqref>
                  </c15:fullRef>
                </c:ext>
              </c:extLst>
              <c:f>'BS Analysis'!$Q$6:$T$6</c:f>
              <c:numCache>
                <c:formatCode>0%</c:formatCode>
                <c:ptCount val="4"/>
                <c:pt idx="0">
                  <c:v>1.5786065475476676</c:v>
                </c:pt>
                <c:pt idx="1">
                  <c:v>1.9998800815445497</c:v>
                </c:pt>
                <c:pt idx="2">
                  <c:v>2.4962225686533159</c:v>
                </c:pt>
                <c:pt idx="3">
                  <c:v>2.9430387336611106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EE-4D02-8D65-E8D6BF068A0F}"/>
            </c:ext>
          </c:extLst>
        </c:ser>
        <c:ser>
          <c:idx val="5"/>
          <c:order val="5"/>
          <c:tx>
            <c:strRef>
              <c:f>'BS Analysis'!$O$8</c:f>
              <c:strCache>
                <c:ptCount val="1"/>
                <c:pt idx="0">
                  <c:v>Property and equipment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Analysis'!$P$8:$T$8</c15:sqref>
                  </c15:fullRef>
                </c:ext>
              </c:extLst>
              <c:f>'BS Analysis'!$Q$8:$T$8</c:f>
              <c:numCache>
                <c:formatCode>0%</c:formatCode>
                <c:ptCount val="4"/>
                <c:pt idx="0">
                  <c:v>1.6784364910352407</c:v>
                </c:pt>
                <c:pt idx="1">
                  <c:v>2.1225870715119872</c:v>
                </c:pt>
                <c:pt idx="2">
                  <c:v>2.4972521810812669</c:v>
                </c:pt>
                <c:pt idx="3">
                  <c:v>3.8852098646699185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EE-4D02-8D65-E8D6BF068A0F}"/>
            </c:ext>
          </c:extLst>
        </c:ser>
        <c:ser>
          <c:idx val="7"/>
          <c:order val="6"/>
          <c:tx>
            <c:strRef>
              <c:f>'BS Analysis'!$O$10</c:f>
              <c:strCache>
                <c:ptCount val="1"/>
                <c:pt idx="0">
                  <c:v>Goodwill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Analysis'!$P$10:$T$10</c15:sqref>
                  </c15:fullRef>
                </c:ext>
              </c:extLst>
              <c:f>'BS Analysis'!$Q$10:$T$10</c:f>
              <c:numCache>
                <c:formatCode>0%</c:formatCode>
                <c:ptCount val="4"/>
                <c:pt idx="0">
                  <c:v>3.5280126849894291</c:v>
                </c:pt>
                <c:pt idx="1">
                  <c:v>3.8446088794926006</c:v>
                </c:pt>
                <c:pt idx="2">
                  <c:v>3.8990486257928119</c:v>
                </c:pt>
                <c:pt idx="3">
                  <c:v>3.9685517970401691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EE-4D02-8D65-E8D6BF068A0F}"/>
            </c:ext>
          </c:extLst>
        </c:ser>
        <c:ser>
          <c:idx val="8"/>
          <c:order val="7"/>
          <c:tx>
            <c:strRef>
              <c:f>'BS Analysis'!$O$11</c:f>
              <c:strCache>
                <c:ptCount val="1"/>
                <c:pt idx="0">
                  <c:v>Other assets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Analysis'!$P$11:$T$11</c15:sqref>
                  </c15:fullRef>
                </c:ext>
              </c:extLst>
              <c:f>'BS Analysis'!$Q$11:$T$11</c:f>
              <c:numCache>
                <c:formatCode>0%</c:formatCode>
                <c:ptCount val="4"/>
                <c:pt idx="0">
                  <c:v>1.8837603218293457</c:v>
                </c:pt>
                <c:pt idx="1">
                  <c:v>2.3717975862799068</c:v>
                </c:pt>
                <c:pt idx="2">
                  <c:v>3.4541604912132118</c:v>
                </c:pt>
                <c:pt idx="3">
                  <c:v>4.8227821300021176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EE-4D02-8D65-E8D6BF068A0F}"/>
            </c:ext>
          </c:extLst>
        </c:ser>
        <c:ser>
          <c:idx val="1"/>
          <c:order val="8"/>
          <c:tx>
            <c:strRef>
              <c:f>'BS Analysis'!$O$4</c:f>
              <c:strCache>
                <c:ptCount val="1"/>
                <c:pt idx="0">
                  <c:v>Marketable securities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Analysis'!$P$4:$T$4</c15:sqref>
                  </c15:fullRef>
                </c:ext>
              </c:extLst>
              <c:f>'BS Analysis'!$Q$4:$T$4</c:f>
              <c:numCache>
                <c:formatCode>0%</c:formatCode>
                <c:ptCount val="4"/>
                <c:pt idx="0">
                  <c:v>1.5742440198585828</c:v>
                </c:pt>
                <c:pt idx="1">
                  <c:v>1.4292161877538738</c:v>
                </c:pt>
                <c:pt idx="2">
                  <c:v>2.847750865051903</c:v>
                </c:pt>
                <c:pt idx="3">
                  <c:v>6.3598615916955019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EE-4D02-8D65-E8D6BF068A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30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78464367"/>
        <c:axId val="678466863"/>
        <c:extLst>
          <c:ext xmlns:c15="http://schemas.microsoft.com/office/drawing/2012/chart" uri="{02D57815-91ED-43cb-92C2-25804820EDAC}">
            <c15:filteredBar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'BS Analysis'!$O$7</c15:sqref>
                        </c15:formulaRef>
                      </c:ext>
                    </c:extLst>
                    <c:strCache>
                      <c:ptCount val="1"/>
                      <c:pt idx="0">
                        <c:v>Total current assets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'BS Analysis'!$P$7:$T$7</c15:sqref>
                        </c15:fullRef>
                        <c15:formulaRef>
                          <c15:sqref>'BS Analysis'!$Q$7:$T$7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1.3148904567396955</c:v>
                      </c:pt>
                      <c:pt idx="1">
                        <c:v>1.6404403573534871</c:v>
                      </c:pt>
                      <c:pt idx="2">
                        <c:v>2.1042353814901378</c:v>
                      </c:pt>
                      <c:pt idx="3">
                        <c:v>2.8993032043860989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ECEE-4D02-8D65-E8D6BF068A0F}"/>
                  </c:ext>
                </c:extLst>
              </c15:ser>
            </c15:filteredBarSeries>
            <c15:filteredBarSeries>
              <c15:ser>
                <c:idx val="6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Analysis'!$O$9</c15:sqref>
                        </c15:formulaRef>
                      </c:ext>
                    </c:extLst>
                    <c:strCache>
                      <c:ptCount val="1"/>
                      <c:pt idx="0">
                        <c:v>Operating leases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Analysis'!$P$9:$T$9</c15:sqref>
                        </c15:fullRef>
                        <c15:formulaRef>
                          <c15:sqref>'BS Analysis'!$Q$9:$T$9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1.4936955570581918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CEE-4D02-8D65-E8D6BF068A0F}"/>
                  </c:ext>
                </c:extLst>
              </c15:ser>
            </c15:filteredBarSeries>
          </c:ext>
        </c:extLst>
      </c:barChart>
      <c:catAx>
        <c:axId val="678464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466863"/>
        <c:crosses val="autoZero"/>
        <c:auto val="1"/>
        <c:lblAlgn val="ctr"/>
        <c:lblOffset val="100"/>
        <c:noMultiLvlLbl val="0"/>
      </c:catAx>
      <c:valAx>
        <c:axId val="6784668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846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8578924290673"/>
          <c:y val="0.16420043479613572"/>
          <c:w val="0.25524143048705394"/>
          <c:h val="0.760653913653073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 Analysis Liabilities and Equity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574931794245984E-2"/>
          <c:y val="0.10145758189421029"/>
          <c:w val="0.72772268478234514"/>
          <c:h val="0.8350848784278655"/>
        </c:manualLayout>
      </c:layout>
      <c:barChart>
        <c:barDir val="bar"/>
        <c:grouping val="clustered"/>
        <c:varyColors val="0"/>
        <c:ser>
          <c:idx val="2"/>
          <c:order val="0"/>
          <c:tx>
            <c:strRef>
              <c:f>'BS Analysis'!$O$17</c:f>
              <c:strCache>
                <c:ptCount val="1"/>
                <c:pt idx="0">
                  <c:v>Unearned revenue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Analysis'!$P$17:$T$17</c15:sqref>
                  </c15:fullRef>
                </c:ext>
              </c:extLst>
              <c:f>'BS Analysis'!$Q$17:$T$17</c:f>
              <c:numCache>
                <c:formatCode>0%</c:formatCode>
                <c:ptCount val="4"/>
                <c:pt idx="0">
                  <c:v>1.069001677852349</c:v>
                </c:pt>
                <c:pt idx="1">
                  <c:v>1.3708053691275168</c:v>
                </c:pt>
                <c:pt idx="2">
                  <c:v>1.7177013422818792</c:v>
                </c:pt>
                <c:pt idx="3">
                  <c:v>2.0360738255033559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00-42B8-BB64-397403E82D65}"/>
            </c:ext>
          </c:extLst>
        </c:ser>
        <c:ser>
          <c:idx val="0"/>
          <c:order val="1"/>
          <c:tx>
            <c:strRef>
              <c:f>'BS Analysis'!$O$15</c:f>
              <c:strCache>
                <c:ptCount val="1"/>
                <c:pt idx="0">
                  <c:v>Accounts payable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Analysis'!$P$15:$T$15</c15:sqref>
                  </c15:fullRef>
                </c:ext>
              </c:extLst>
              <c:f>'BS Analysis'!$Q$15:$T$15</c:f>
              <c:numCache>
                <c:formatCode>0%</c:formatCode>
                <c:ptCount val="4"/>
                <c:pt idx="0">
                  <c:v>1.367734797897981</c:v>
                </c:pt>
                <c:pt idx="1">
                  <c:v>1.5090284088664112</c:v>
                </c:pt>
                <c:pt idx="2">
                  <c:v>1.8642775297325063</c:v>
                </c:pt>
                <c:pt idx="3">
                  <c:v>2.8661345766328186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00-42B8-BB64-397403E82D65}"/>
            </c:ext>
          </c:extLst>
        </c:ser>
        <c:ser>
          <c:idx val="1"/>
          <c:order val="3"/>
          <c:tx>
            <c:strRef>
              <c:f>'BS Analysis'!$O$16</c:f>
              <c:strCache>
                <c:ptCount val="1"/>
                <c:pt idx="0">
                  <c:v>Accrued expenses and other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Analysis'!$P$16:$T$16</c15:sqref>
                  </c15:fullRef>
                </c:ext>
              </c:extLst>
              <c:f>'BS Analysis'!$Q$16:$T$16</c:f>
              <c:numCache>
                <c:formatCode>0%</c:formatCode>
                <c:ptCount val="4"/>
                <c:pt idx="0">
                  <c:v>1.3225125554989445</c:v>
                </c:pt>
                <c:pt idx="1">
                  <c:v>1.7223233131960114</c:v>
                </c:pt>
                <c:pt idx="2">
                  <c:v>2.3610888710968774</c:v>
                </c:pt>
                <c:pt idx="3">
                  <c:v>3.2126064487954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00-42B8-BB64-397403E82D65}"/>
            </c:ext>
          </c:extLst>
        </c:ser>
        <c:ser>
          <c:idx val="5"/>
          <c:order val="5"/>
          <c:tx>
            <c:strRef>
              <c:f>'BS Analysis'!$O$20</c:f>
              <c:strCache>
                <c:ptCount val="1"/>
                <c:pt idx="0">
                  <c:v>Long-term debt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Analysis'!$P$20:$T$20</c15:sqref>
                  </c15:fullRef>
                </c:ext>
              </c:extLst>
              <c:f>'BS Analysis'!$Q$20:$T$20</c:f>
              <c:numCache>
                <c:formatCode>0%</c:formatCode>
                <c:ptCount val="4"/>
                <c:pt idx="0">
                  <c:v>3.2158825058487133</c:v>
                </c:pt>
                <c:pt idx="1">
                  <c:v>3.0536781907980246</c:v>
                </c:pt>
                <c:pt idx="2">
                  <c:v>3.0431505068884843</c:v>
                </c:pt>
                <c:pt idx="3">
                  <c:v>4.1351702625422408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00-42B8-BB64-397403E82D65}"/>
            </c:ext>
          </c:extLst>
        </c:ser>
        <c:ser>
          <c:idx val="15"/>
          <c:order val="14"/>
          <c:tx>
            <c:strRef>
              <c:f>'BS Analysis'!$O$30</c:f>
              <c:strCache>
                <c:ptCount val="1"/>
                <c:pt idx="0">
                  <c:v>Total stockholders’ equity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Analysis'!$P$30:$T$30</c15:sqref>
                  </c15:fullRef>
                </c:ext>
              </c:extLst>
              <c:f>'BS Analysis'!$Q$30:$T$30</c:f>
              <c:numCache>
                <c:formatCode>0%</c:formatCode>
                <c:ptCount val="4"/>
                <c:pt idx="0">
                  <c:v>1.4368161783769768</c:v>
                </c:pt>
                <c:pt idx="1">
                  <c:v>2.258179932590096</c:v>
                </c:pt>
                <c:pt idx="2">
                  <c:v>3.2180451127819549</c:v>
                </c:pt>
                <c:pt idx="3">
                  <c:v>4.8433497536945813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00-42B8-BB64-397403E82D65}"/>
            </c:ext>
          </c:extLst>
        </c:ser>
        <c:ser>
          <c:idx val="14"/>
          <c:order val="15"/>
          <c:tx>
            <c:strRef>
              <c:f>'BS Analysis'!$O$29</c:f>
              <c:strCache>
                <c:ptCount val="1"/>
                <c:pt idx="0">
                  <c:v>Retained earnings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'BS Analysis'!$P$1:$T$1</c15:sqref>
                  </c15:fullRef>
                </c:ext>
              </c:extLst>
              <c:f>'BS Analysis'!$Q$1:$T$1</c:f>
              <c:numCache>
                <c:formatCode>General</c:formatCod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'BS Analysis'!$P$29:$T$29</c15:sqref>
                  </c15:fullRef>
                </c:ext>
              </c:extLst>
              <c:f>'BS Analysis'!$Q$29:$T$29</c:f>
              <c:numCache>
                <c:formatCode>0%</c:formatCode>
                <c:ptCount val="4"/>
                <c:pt idx="0">
                  <c:v>1.7567127746135069</c:v>
                </c:pt>
                <c:pt idx="1">
                  <c:v>3.9920667209113101</c:v>
                </c:pt>
                <c:pt idx="2">
                  <c:v>6.3506916192026042</c:v>
                </c:pt>
                <c:pt idx="3">
                  <c:v>10.689788445890969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00-42B8-BB64-397403E82D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51856719"/>
        <c:axId val="751863375"/>
        <c:extLst>
          <c:ext xmlns:c15="http://schemas.microsoft.com/office/drawing/2012/chart" uri="{02D57815-91ED-43cb-92C2-25804820EDAC}">
            <c15:filteredBar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'BS Analysis'!$O$18</c15:sqref>
                        </c15:formulaRef>
                      </c:ext>
                    </c:extLst>
                    <c:strCache>
                      <c:ptCount val="1"/>
                      <c:pt idx="0">
                        <c:v>Total current liabilities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'BS Analysis'!$P$18:$T$18</c15:sqref>
                        </c15:fullRef>
                        <c15:formulaRef>
                          <c15:sqref>'BS Analysis'!$Q$18:$T$18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1.3210471060799709</c:v>
                      </c:pt>
                      <c:pt idx="1">
                        <c:v>1.5608681760087639</c:v>
                      </c:pt>
                      <c:pt idx="2">
                        <c:v>2.0041080883695455</c:v>
                      </c:pt>
                      <c:pt idx="3">
                        <c:v>2.8844486032499543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C500-42B8-BB64-397403E82D6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Analysis'!$O$19</c15:sqref>
                        </c15:formulaRef>
                      </c:ext>
                    </c:extLst>
                    <c:strCache>
                      <c:ptCount val="1"/>
                      <c:pt idx="0">
                        <c:v>Long-term lease liabilities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Analysis'!$P$19:$T$19</c15:sqref>
                        </c15:fullRef>
                        <c15:formulaRef>
                          <c15:sqref>'BS Analysis'!$Q$19:$T$19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</c:v>
                      </c:pt>
                      <c:pt idx="3">
                        <c:v>1.3212284184865923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500-42B8-BB64-397403E82D65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Analysis'!$O$21</c15:sqref>
                        </c15:formulaRef>
                      </c:ext>
                    </c:extLst>
                    <c:strCache>
                      <c:ptCount val="1"/>
                      <c:pt idx="0">
                        <c:v>Other long-term liabilities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Analysis'!$P$21:$T$21</c15:sqref>
                        </c15:fullRef>
                        <c15:formulaRef>
                          <c15:sqref>'BS Analysis'!$Q$21:$T$21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1.6637582295550091</c:v>
                      </c:pt>
                      <c:pt idx="1">
                        <c:v>2.1585627032600936</c:v>
                      </c:pt>
                      <c:pt idx="2">
                        <c:v>0.96541603870865389</c:v>
                      </c:pt>
                      <c:pt idx="3">
                        <c:v>1.3498056635202664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500-42B8-BB64-397403E82D65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Analysis'!$P$22:$T$22</c15:sqref>
                        </c15:fullRef>
                        <c15:formulaRef>
                          <c15:sqref>'BS Analysis'!$Q$22:$T$22</c15:sqref>
                        </c15:formulaRef>
                      </c:ext>
                    </c:extLst>
                    <c:numCache>
                      <c:formatCode>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500-42B8-BB64-397403E82D65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Analysis'!$O$23</c15:sqref>
                        </c15:formulaRef>
                      </c:ext>
                    </c:extLst>
                    <c:strCache>
                      <c:ptCount val="1"/>
                      <c:pt idx="0">
                        <c:v>Stockholders’ equity: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Analysis'!$P$23:$T$23</c15:sqref>
                        </c15:fullRef>
                        <c15:formulaRef>
                          <c15:sqref>'BS Analysis'!$Q$23:$T$23</c15:sqref>
                        </c15:formulaRef>
                      </c:ext>
                    </c:extLst>
                    <c:numCache>
                      <c:formatCode>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500-42B8-BB64-397403E82D65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Analysis'!$O$24</c15:sqref>
                        </c15:formulaRef>
                      </c:ext>
                    </c:extLst>
                    <c:strCache>
                      <c:ptCount val="1"/>
                      <c:pt idx="0">
                        <c:v>Preferred stock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Analysis'!$P$24:$T$24</c15:sqref>
                        </c15:fullRef>
                        <c15:formulaRef>
                          <c15:sqref>'BS Analysis'!$Q$24:$T$24</c15:sqref>
                        </c15:formulaRef>
                      </c:ext>
                    </c:extLst>
                    <c:numCache>
                      <c:formatCode>0%</c:formatCode>
                      <c:ptCount val="4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500-42B8-BB64-397403E82D65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Analysis'!$O$25</c15:sqref>
                        </c15:formulaRef>
                      </c:ext>
                    </c:extLst>
                    <c:strCache>
                      <c:ptCount val="1"/>
                      <c:pt idx="0">
                        <c:v>Common stock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Analysis'!$P$25:$T$25</c15:sqref>
                        </c15:fullRef>
                        <c15:formulaRef>
                          <c15:sqref>'BS Analysis'!$Q$25:$T$25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500-42B8-BB64-397403E82D65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Analysis'!$O$26</c15:sqref>
                        </c15:formulaRef>
                      </c:ext>
                    </c:extLst>
                    <c:strCache>
                      <c:ptCount val="1"/>
                      <c:pt idx="0">
                        <c:v>Treasury stock, at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Analysis'!$P$26:$T$26</c15:sqref>
                        </c15:fullRef>
                        <c15:formulaRef>
                          <c15:sqref>'BS Analysis'!$Q$26:$T$26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500-42B8-BB64-397403E82D65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Analysis'!$O$27</c15:sqref>
                        </c15:formulaRef>
                      </c:ext>
                    </c:extLst>
                    <c:strCache>
                      <c:ptCount val="1"/>
                      <c:pt idx="0">
                        <c:v>Additional paid-in capital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Analysis'!$P$27:$T$27</c15:sqref>
                        </c15:fullRef>
                        <c15:formulaRef>
                          <c15:sqref>'BS Analysis'!$Q$27:$T$27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1.2445595251949262</c:v>
                      </c:pt>
                      <c:pt idx="1">
                        <c:v>1.5588851390666822</c:v>
                      </c:pt>
                      <c:pt idx="2">
                        <c:v>1.9584545560339812</c:v>
                      </c:pt>
                      <c:pt idx="3">
                        <c:v>2.494181310368905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500-42B8-BB64-397403E82D65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'BS Analysis'!$O$28</c15:sqref>
                        </c15:formulaRef>
                      </c:ext>
                    </c:extLst>
                    <c:strCache>
                      <c:ptCount val="1"/>
                      <c:pt idx="0">
                        <c:v>Accumulated other comprehensive income (loss)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Analysis'!$P$1:$T$1</c15:sqref>
                        </c15:fullRef>
                        <c15:formulaRef>
                          <c15:sqref>'BS Analysis'!$Q$1:$T$1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'BS Analysis'!$P$28:$T$28</c15:sqref>
                        </c15:fullRef>
                        <c15:formulaRef>
                          <c15:sqref>'BS Analysis'!$Q$28:$T$28</c15:sqref>
                        </c15:formulaRef>
                      </c:ext>
                    </c:extLst>
                    <c:numCache>
                      <c:formatCode>0%</c:formatCode>
                      <c:ptCount val="4"/>
                      <c:pt idx="0">
                        <c:v>0.49137055837563454</c:v>
                      </c:pt>
                      <c:pt idx="1">
                        <c:v>1.0507614213197969</c:v>
                      </c:pt>
                      <c:pt idx="2">
                        <c:v>1.001015228426396</c:v>
                      </c:pt>
                      <c:pt idx="3">
                        <c:v>0.18274111675126903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C500-42B8-BB64-397403E82D65}"/>
                  </c:ext>
                </c:extLst>
              </c15:ser>
            </c15:filteredBarSeries>
          </c:ext>
        </c:extLst>
      </c:barChart>
      <c:catAx>
        <c:axId val="751856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63375"/>
        <c:crosses val="autoZero"/>
        <c:auto val="1"/>
        <c:lblAlgn val="ctr"/>
        <c:lblOffset val="100"/>
        <c:noMultiLvlLbl val="0"/>
      </c:catAx>
      <c:valAx>
        <c:axId val="75186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5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43606045373315"/>
          <c:y val="0.12519519647588781"/>
          <c:w val="0.2081239687617441"/>
          <c:h val="0.848331530525605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Return SP 500 Line Fit  Plot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7172936716243803E-2"/>
          <c:y val="0.12072205663557592"/>
          <c:w val="0.59119743365412658"/>
          <c:h val="0.82854338122988869"/>
        </c:manualLayout>
      </c:layout>
      <c:scatterChart>
        <c:scatterStyle val="lineMarker"/>
        <c:varyColors val="0"/>
        <c:ser>
          <c:idx val="0"/>
          <c:order val="0"/>
          <c:tx>
            <c:v>Return AMZN</c:v>
          </c:tx>
          <c:spPr>
            <a:ln w="19050">
              <a:noFill/>
            </a:ln>
          </c:spPr>
          <c:xVal>
            <c:numRef>
              <c:f>Beta!$C$3:$C$2594</c:f>
              <c:numCache>
                <c:formatCode>0%</c:formatCode>
                <c:ptCount val="2592"/>
                <c:pt idx="0">
                  <c:v>-9.2106713438859789E-3</c:v>
                </c:pt>
                <c:pt idx="1">
                  <c:v>9.3060600637495661E-3</c:v>
                </c:pt>
                <c:pt idx="2">
                  <c:v>-6.8023616108532359E-3</c:v>
                </c:pt>
                <c:pt idx="3">
                  <c:v>-5.3064530387267883E-3</c:v>
                </c:pt>
                <c:pt idx="4">
                  <c:v>3.6087492386858155E-3</c:v>
                </c:pt>
                <c:pt idx="5">
                  <c:v>1.1094247768300924E-2</c:v>
                </c:pt>
                <c:pt idx="6">
                  <c:v>-4.0878020277237415E-3</c:v>
                </c:pt>
                <c:pt idx="7">
                  <c:v>3.2945816244711601E-3</c:v>
                </c:pt>
                <c:pt idx="8">
                  <c:v>-1.9618291028877799E-4</c:v>
                </c:pt>
                <c:pt idx="9">
                  <c:v>7.7199628035937717E-3</c:v>
                </c:pt>
                <c:pt idx="10">
                  <c:v>4.220639958823158E-3</c:v>
                </c:pt>
                <c:pt idx="11">
                  <c:v>1.4752303666720756E-3</c:v>
                </c:pt>
                <c:pt idx="12">
                  <c:v>-9.7353791525556233E-4</c:v>
                </c:pt>
                <c:pt idx="13">
                  <c:v>1.4438277854756487E-2</c:v>
                </c:pt>
                <c:pt idx="14">
                  <c:v>1.1825144919693331E-2</c:v>
                </c:pt>
                <c:pt idx="15">
                  <c:v>3.6225385557842049E-3</c:v>
                </c:pt>
                <c:pt idx="16">
                  <c:v>-3.1578231669390222E-3</c:v>
                </c:pt>
                <c:pt idx="17">
                  <c:v>-8.6802497899118869E-4</c:v>
                </c:pt>
                <c:pt idx="18">
                  <c:v>1.6631197691788335E-2</c:v>
                </c:pt>
                <c:pt idx="19">
                  <c:v>5.2402330592367097E-3</c:v>
                </c:pt>
                <c:pt idx="20">
                  <c:v>-5.4673035811094728E-3</c:v>
                </c:pt>
                <c:pt idx="21">
                  <c:v>-7.6308370066411335E-3</c:v>
                </c:pt>
                <c:pt idx="22">
                  <c:v>7.0251207482558975E-3</c:v>
                </c:pt>
                <c:pt idx="23">
                  <c:v>-6.0273888636330764E-4</c:v>
                </c:pt>
                <c:pt idx="24">
                  <c:v>-1.4760500437832724E-2</c:v>
                </c:pt>
                <c:pt idx="25">
                  <c:v>2.8793426720601367E-3</c:v>
                </c:pt>
                <c:pt idx="26">
                  <c:v>-1.5696886322292825E-3</c:v>
                </c:pt>
                <c:pt idx="27">
                  <c:v>6.4919585934766211E-3</c:v>
                </c:pt>
                <c:pt idx="28">
                  <c:v>1.0153985185334946E-3</c:v>
                </c:pt>
                <c:pt idx="29">
                  <c:v>1.0395479646353678E-2</c:v>
                </c:pt>
                <c:pt idx="30">
                  <c:v>6.0302830130256613E-3</c:v>
                </c:pt>
                <c:pt idx="31">
                  <c:v>1.4154683554241432E-2</c:v>
                </c:pt>
                <c:pt idx="32">
                  <c:v>-5.3592716179846622E-3</c:v>
                </c:pt>
                <c:pt idx="33">
                  <c:v>1.9495975820425837E-2</c:v>
                </c:pt>
                <c:pt idx="34">
                  <c:v>-1.3417213827191521E-2</c:v>
                </c:pt>
                <c:pt idx="35">
                  <c:v>-1.306620434127681E-2</c:v>
                </c:pt>
                <c:pt idx="36">
                  <c:v>-8.0808443239309691E-3</c:v>
                </c:pt>
                <c:pt idx="37">
                  <c:v>2.3790719336683086E-2</c:v>
                </c:pt>
                <c:pt idx="38">
                  <c:v>-4.7501658249202716E-3</c:v>
                </c:pt>
                <c:pt idx="39">
                  <c:v>-2.4478846903396523E-2</c:v>
                </c:pt>
                <c:pt idx="40">
                  <c:v>1.135166191319037E-2</c:v>
                </c:pt>
                <c:pt idx="41">
                  <c:v>1.2562878885591378E-3</c:v>
                </c:pt>
                <c:pt idx="42">
                  <c:v>-7.7328493796570141E-3</c:v>
                </c:pt>
                <c:pt idx="43">
                  <c:v>-1.8548941356217874E-3</c:v>
                </c:pt>
                <c:pt idx="44">
                  <c:v>-4.4158083905446732E-3</c:v>
                </c:pt>
                <c:pt idx="45">
                  <c:v>-3.2039953313212077E-4</c:v>
                </c:pt>
                <c:pt idx="46">
                  <c:v>-5.6927491149549869E-4</c:v>
                </c:pt>
                <c:pt idx="47">
                  <c:v>4.7109831017417836E-3</c:v>
                </c:pt>
                <c:pt idx="48">
                  <c:v>1.6624551137118804E-3</c:v>
                </c:pt>
                <c:pt idx="49">
                  <c:v>-3.4515996246697878E-4</c:v>
                </c:pt>
                <c:pt idx="50">
                  <c:v>-1.1134975827398197E-3</c:v>
                </c:pt>
                <c:pt idx="51">
                  <c:v>7.3993459966090747E-3</c:v>
                </c:pt>
                <c:pt idx="52">
                  <c:v>3.897472454245321E-3</c:v>
                </c:pt>
                <c:pt idx="53">
                  <c:v>1.0853304161434041E-2</c:v>
                </c:pt>
                <c:pt idx="54">
                  <c:v>1.0088048276277739E-3</c:v>
                </c:pt>
                <c:pt idx="55">
                  <c:v>1.3898236818535858E-2</c:v>
                </c:pt>
                <c:pt idx="56">
                  <c:v>1.6051736021366558E-2</c:v>
                </c:pt>
                <c:pt idx="57">
                  <c:v>-1.9311502938707092E-2</c:v>
                </c:pt>
                <c:pt idx="58">
                  <c:v>9.7606624773047823E-3</c:v>
                </c:pt>
                <c:pt idx="59">
                  <c:v>-2.5677859113367063E-2</c:v>
                </c:pt>
                <c:pt idx="60">
                  <c:v>-1.4888363213811928E-3</c:v>
                </c:pt>
                <c:pt idx="61">
                  <c:v>3.6158033252895461E-3</c:v>
                </c:pt>
                <c:pt idx="62">
                  <c:v>-3.0105863636010755E-3</c:v>
                </c:pt>
                <c:pt idx="63">
                  <c:v>3.167309215053038E-4</c:v>
                </c:pt>
                <c:pt idx="64">
                  <c:v>1.3935576257400273E-2</c:v>
                </c:pt>
                <c:pt idx="65">
                  <c:v>8.136402839514334E-3</c:v>
                </c:pt>
                <c:pt idx="66">
                  <c:v>-7.1900177576840196E-3</c:v>
                </c:pt>
                <c:pt idx="67">
                  <c:v>-3.753438464607517E-3</c:v>
                </c:pt>
                <c:pt idx="68">
                  <c:v>2.2756031663768717E-3</c:v>
                </c:pt>
                <c:pt idx="69">
                  <c:v>4.1583215119445072E-4</c:v>
                </c:pt>
                <c:pt idx="70">
                  <c:v>-6.5547967411652142E-3</c:v>
                </c:pt>
                <c:pt idx="71">
                  <c:v>5.4918909824148709E-3</c:v>
                </c:pt>
                <c:pt idx="72">
                  <c:v>1.484736429268918E-2</c:v>
                </c:pt>
                <c:pt idx="73">
                  <c:v>5.7099005597205377E-3</c:v>
                </c:pt>
                <c:pt idx="74">
                  <c:v>7.0825395538620661E-3</c:v>
                </c:pt>
                <c:pt idx="75">
                  <c:v>-1.475478359029514E-2</c:v>
                </c:pt>
                <c:pt idx="76">
                  <c:v>6.4388377402171404E-3</c:v>
                </c:pt>
                <c:pt idx="77">
                  <c:v>1.3415471795312772E-3</c:v>
                </c:pt>
                <c:pt idx="78">
                  <c:v>-2.2273622890431888E-3</c:v>
                </c:pt>
                <c:pt idx="79">
                  <c:v>8.7225159732762236E-3</c:v>
                </c:pt>
                <c:pt idx="80">
                  <c:v>3.5365757816374632E-3</c:v>
                </c:pt>
                <c:pt idx="81">
                  <c:v>7.4581125280026583E-4</c:v>
                </c:pt>
                <c:pt idx="82">
                  <c:v>-2.0731166033364223E-3</c:v>
                </c:pt>
                <c:pt idx="83">
                  <c:v>-3.9062815919512772E-3</c:v>
                </c:pt>
                <c:pt idx="84">
                  <c:v>-3.5111001267972286E-3</c:v>
                </c:pt>
                <c:pt idx="85">
                  <c:v>5.7576388007034573E-3</c:v>
                </c:pt>
                <c:pt idx="86">
                  <c:v>1.7728480872187813E-3</c:v>
                </c:pt>
                <c:pt idx="87">
                  <c:v>1.2921214314501217E-2</c:v>
                </c:pt>
                <c:pt idx="88">
                  <c:v>-4.359266922526861E-3</c:v>
                </c:pt>
                <c:pt idx="89">
                  <c:v>-1.264960061067022E-3</c:v>
                </c:pt>
                <c:pt idx="90">
                  <c:v>-1.2851160688518437E-3</c:v>
                </c:pt>
                <c:pt idx="91">
                  <c:v>-7.9492200688769943E-3</c:v>
                </c:pt>
                <c:pt idx="92">
                  <c:v>2.7871374554437889E-3</c:v>
                </c:pt>
                <c:pt idx="93">
                  <c:v>-1.9355954929820562E-3</c:v>
                </c:pt>
                <c:pt idx="94">
                  <c:v>8.8362351093074221E-3</c:v>
                </c:pt>
                <c:pt idx="95">
                  <c:v>-6.241465681479097E-4</c:v>
                </c:pt>
                <c:pt idx="96">
                  <c:v>1.7911507324332998E-3</c:v>
                </c:pt>
                <c:pt idx="97">
                  <c:v>1.1271167954760575E-2</c:v>
                </c:pt>
                <c:pt idx="98">
                  <c:v>-4.5954897137437944E-3</c:v>
                </c:pt>
                <c:pt idx="99">
                  <c:v>2.3969253233782073E-3</c:v>
                </c:pt>
                <c:pt idx="100">
                  <c:v>-1.5844155129681736E-3</c:v>
                </c:pt>
                <c:pt idx="101">
                  <c:v>1.6161717804443754E-2</c:v>
                </c:pt>
                <c:pt idx="102">
                  <c:v>5.6359169538502396E-3</c:v>
                </c:pt>
                <c:pt idx="103">
                  <c:v>-6.7925413261787915E-3</c:v>
                </c:pt>
                <c:pt idx="104">
                  <c:v>3.9464206133208446E-3</c:v>
                </c:pt>
                <c:pt idx="105">
                  <c:v>-1.156383241031389E-2</c:v>
                </c:pt>
                <c:pt idx="106">
                  <c:v>-4.7919578925310624E-3</c:v>
                </c:pt>
                <c:pt idx="107">
                  <c:v>1.1648048198820149E-2</c:v>
                </c:pt>
                <c:pt idx="108">
                  <c:v>1.3610365817456005E-2</c:v>
                </c:pt>
                <c:pt idx="109">
                  <c:v>-9.9785593927212979E-3</c:v>
                </c:pt>
                <c:pt idx="110">
                  <c:v>7.6518884341691962E-3</c:v>
                </c:pt>
                <c:pt idx="111">
                  <c:v>-1.3998028446696731E-3</c:v>
                </c:pt>
                <c:pt idx="112">
                  <c:v>1.1699872344305584E-2</c:v>
                </c:pt>
                <c:pt idx="113">
                  <c:v>-2.8771240154390476E-4</c:v>
                </c:pt>
                <c:pt idx="114">
                  <c:v>1.9460190971818836E-2</c:v>
                </c:pt>
                <c:pt idx="115">
                  <c:v>2.2047038430944355E-2</c:v>
                </c:pt>
                <c:pt idx="116">
                  <c:v>1.7799313644932147E-2</c:v>
                </c:pt>
                <c:pt idx="117">
                  <c:v>1.231819349472163E-2</c:v>
                </c:pt>
                <c:pt idx="118">
                  <c:v>-1.2129506270184387E-2</c:v>
                </c:pt>
                <c:pt idx="119">
                  <c:v>1.1947307117329942E-2</c:v>
                </c:pt>
                <c:pt idx="120">
                  <c:v>-3.5287906850543171E-2</c:v>
                </c:pt>
                <c:pt idx="121">
                  <c:v>-3.0256074002417144E-3</c:v>
                </c:pt>
                <c:pt idx="122">
                  <c:v>-1.8589538262648642E-2</c:v>
                </c:pt>
                <c:pt idx="123">
                  <c:v>3.4457896215134287E-3</c:v>
                </c:pt>
                <c:pt idx="124">
                  <c:v>5.2189453829942778E-3</c:v>
                </c:pt>
                <c:pt idx="125">
                  <c:v>-2.1956829851994542E-3</c:v>
                </c:pt>
                <c:pt idx="126">
                  <c:v>4.7272769717412455E-3</c:v>
                </c:pt>
                <c:pt idx="127">
                  <c:v>-1.6329822808936134E-2</c:v>
                </c:pt>
                <c:pt idx="128">
                  <c:v>1.3492797142955482E-4</c:v>
                </c:pt>
                <c:pt idx="129">
                  <c:v>-1.5278028589691406E-3</c:v>
                </c:pt>
                <c:pt idx="130">
                  <c:v>-6.623138843883547E-3</c:v>
                </c:pt>
                <c:pt idx="131">
                  <c:v>-6.3069078891523356E-3</c:v>
                </c:pt>
                <c:pt idx="132">
                  <c:v>1.6418713134107588E-2</c:v>
                </c:pt>
                <c:pt idx="133">
                  <c:v>8.7906859346125188E-3</c:v>
                </c:pt>
                <c:pt idx="134">
                  <c:v>8.0071356504700653E-3</c:v>
                </c:pt>
                <c:pt idx="135">
                  <c:v>1.740579300495404E-2</c:v>
                </c:pt>
                <c:pt idx="136">
                  <c:v>-1.3988024514247743E-2</c:v>
                </c:pt>
                <c:pt idx="137">
                  <c:v>1.7975534875942278E-2</c:v>
                </c:pt>
                <c:pt idx="138">
                  <c:v>-9.571699006152401E-3</c:v>
                </c:pt>
                <c:pt idx="139">
                  <c:v>5.2928932500744263E-3</c:v>
                </c:pt>
                <c:pt idx="140">
                  <c:v>8.2537093722925281E-3</c:v>
                </c:pt>
                <c:pt idx="141">
                  <c:v>-4.8126268051080778E-3</c:v>
                </c:pt>
                <c:pt idx="142">
                  <c:v>1.6110548559024496E-2</c:v>
                </c:pt>
                <c:pt idx="143">
                  <c:v>1.5976763311659203E-2</c:v>
                </c:pt>
                <c:pt idx="144">
                  <c:v>2.9874077827070078E-3</c:v>
                </c:pt>
                <c:pt idx="145">
                  <c:v>-2.3721411401357861E-2</c:v>
                </c:pt>
                <c:pt idx="146">
                  <c:v>1.0517942372282096E-2</c:v>
                </c:pt>
                <c:pt idx="147">
                  <c:v>-1.1571124305988612E-2</c:v>
                </c:pt>
                <c:pt idx="148">
                  <c:v>-1.1182570203842279E-2</c:v>
                </c:pt>
                <c:pt idx="149">
                  <c:v>-8.4123716212423094E-3</c:v>
                </c:pt>
                <c:pt idx="150">
                  <c:v>-4.6189580148182641E-3</c:v>
                </c:pt>
                <c:pt idx="151">
                  <c:v>5.2193856138835759E-3</c:v>
                </c:pt>
                <c:pt idx="152">
                  <c:v>1.274180851668838E-2</c:v>
                </c:pt>
                <c:pt idx="153">
                  <c:v>5.3306340759284865E-4</c:v>
                </c:pt>
                <c:pt idx="154">
                  <c:v>-1.7584790641843373E-2</c:v>
                </c:pt>
                <c:pt idx="155">
                  <c:v>2.0145024971186976E-2</c:v>
                </c:pt>
                <c:pt idx="156">
                  <c:v>-2.7756378831384043E-2</c:v>
                </c:pt>
                <c:pt idx="157">
                  <c:v>-8.1329991374968769E-3</c:v>
                </c:pt>
                <c:pt idx="158">
                  <c:v>-3.5125836395929477E-2</c:v>
                </c:pt>
                <c:pt idx="159">
                  <c:v>1.5365857116526938E-2</c:v>
                </c:pt>
                <c:pt idx="160">
                  <c:v>7.5250477814823302E-3</c:v>
                </c:pt>
                <c:pt idx="161">
                  <c:v>-2.1949766391772263E-3</c:v>
                </c:pt>
                <c:pt idx="162">
                  <c:v>6.732576659826961E-3</c:v>
                </c:pt>
                <c:pt idx="163">
                  <c:v>1.6730243508407128E-3</c:v>
                </c:pt>
                <c:pt idx="164">
                  <c:v>1.0195666188487662E-2</c:v>
                </c:pt>
                <c:pt idx="165">
                  <c:v>3.5963255694666518E-3</c:v>
                </c:pt>
                <c:pt idx="166">
                  <c:v>1.004368354743379E-2</c:v>
                </c:pt>
                <c:pt idx="167">
                  <c:v>3.4411358997610275E-3</c:v>
                </c:pt>
                <c:pt idx="168">
                  <c:v>3.1586589033587575E-3</c:v>
                </c:pt>
                <c:pt idx="169">
                  <c:v>-4.4044156257928568E-3</c:v>
                </c:pt>
                <c:pt idx="170">
                  <c:v>2.3033775972136628E-3</c:v>
                </c:pt>
                <c:pt idx="171">
                  <c:v>2.7098744385312123E-3</c:v>
                </c:pt>
                <c:pt idx="172">
                  <c:v>-1.7193183199293305E-4</c:v>
                </c:pt>
                <c:pt idx="173">
                  <c:v>-2.0471252976762555E-3</c:v>
                </c:pt>
                <c:pt idx="174">
                  <c:v>1.3996502374245878E-2</c:v>
                </c:pt>
                <c:pt idx="175">
                  <c:v>-7.9691233666718819E-3</c:v>
                </c:pt>
                <c:pt idx="176">
                  <c:v>2.7422358024395965E-3</c:v>
                </c:pt>
                <c:pt idx="177">
                  <c:v>6.329945419150107E-4</c:v>
                </c:pt>
                <c:pt idx="178">
                  <c:v>6.4277278778279712E-3</c:v>
                </c:pt>
                <c:pt idx="179">
                  <c:v>6.4297401187354275E-3</c:v>
                </c:pt>
                <c:pt idx="180">
                  <c:v>3.6119601409574376E-3</c:v>
                </c:pt>
                <c:pt idx="181">
                  <c:v>7.1810266819927193E-3</c:v>
                </c:pt>
                <c:pt idx="182">
                  <c:v>7.6704597963170862E-3</c:v>
                </c:pt>
                <c:pt idx="183">
                  <c:v>-3.7502608610255894E-3</c:v>
                </c:pt>
                <c:pt idx="184">
                  <c:v>1.2428381451883519E-2</c:v>
                </c:pt>
                <c:pt idx="185">
                  <c:v>-6.4734010205561576E-3</c:v>
                </c:pt>
                <c:pt idx="186">
                  <c:v>7.3951294147647229E-3</c:v>
                </c:pt>
                <c:pt idx="187">
                  <c:v>-6.1903908321639944E-3</c:v>
                </c:pt>
                <c:pt idx="188">
                  <c:v>-1.2319827107282633E-2</c:v>
                </c:pt>
                <c:pt idx="189">
                  <c:v>5.7470911491110943E-3</c:v>
                </c:pt>
                <c:pt idx="190">
                  <c:v>1.6790493997245193E-3</c:v>
                </c:pt>
                <c:pt idx="191">
                  <c:v>8.4069053843267572E-3</c:v>
                </c:pt>
                <c:pt idx="192">
                  <c:v>2.8486395880045201E-3</c:v>
                </c:pt>
                <c:pt idx="193">
                  <c:v>-3.4061043340275488E-3</c:v>
                </c:pt>
                <c:pt idx="194">
                  <c:v>9.0820385798993097E-3</c:v>
                </c:pt>
                <c:pt idx="195">
                  <c:v>1.3406355182839835E-2</c:v>
                </c:pt>
                <c:pt idx="196">
                  <c:v>-9.3625197799713789E-3</c:v>
                </c:pt>
                <c:pt idx="197">
                  <c:v>1.046620453355751E-2</c:v>
                </c:pt>
                <c:pt idx="198">
                  <c:v>-5.6436399427117756E-3</c:v>
                </c:pt>
                <c:pt idx="199">
                  <c:v>7.8275024480816136E-3</c:v>
                </c:pt>
                <c:pt idx="200">
                  <c:v>-1.0818562640735552E-2</c:v>
                </c:pt>
                <c:pt idx="201">
                  <c:v>1.5881738397001799E-2</c:v>
                </c:pt>
                <c:pt idx="202">
                  <c:v>4.5412823425956539E-3</c:v>
                </c:pt>
                <c:pt idx="203">
                  <c:v>5.022110834792981E-3</c:v>
                </c:pt>
                <c:pt idx="204">
                  <c:v>1.5409859690034278E-2</c:v>
                </c:pt>
                <c:pt idx="205">
                  <c:v>1.468569814393228E-2</c:v>
                </c:pt>
                <c:pt idx="206">
                  <c:v>-2.4226917788673585E-2</c:v>
                </c:pt>
                <c:pt idx="207">
                  <c:v>1.0959469958988111E-2</c:v>
                </c:pt>
                <c:pt idx="208">
                  <c:v>-2.5855158736495243E-2</c:v>
                </c:pt>
                <c:pt idx="209">
                  <c:v>4.3074416426651663E-3</c:v>
                </c:pt>
                <c:pt idx="210">
                  <c:v>6.4950576872171428E-3</c:v>
                </c:pt>
                <c:pt idx="211">
                  <c:v>-5.6494636219482919E-3</c:v>
                </c:pt>
                <c:pt idx="212">
                  <c:v>5.9418851513903803E-4</c:v>
                </c:pt>
                <c:pt idx="213">
                  <c:v>-3.6002995449221364E-3</c:v>
                </c:pt>
                <c:pt idx="214">
                  <c:v>1.8962430582503575E-2</c:v>
                </c:pt>
                <c:pt idx="215">
                  <c:v>8.3122075684491925E-3</c:v>
                </c:pt>
                <c:pt idx="216">
                  <c:v>1.3060857399820103E-2</c:v>
                </c:pt>
                <c:pt idx="217">
                  <c:v>-5.8944121574601716E-2</c:v>
                </c:pt>
                <c:pt idx="218">
                  <c:v>-5.3130787794885004E-3</c:v>
                </c:pt>
                <c:pt idx="219">
                  <c:v>-7.7991826481333959E-3</c:v>
                </c:pt>
                <c:pt idx="220">
                  <c:v>1.2041591393674889E-2</c:v>
                </c:pt>
                <c:pt idx="221">
                  <c:v>2.621170498176606E-2</c:v>
                </c:pt>
                <c:pt idx="222">
                  <c:v>-3.3686961032639573E-3</c:v>
                </c:pt>
                <c:pt idx="223">
                  <c:v>1.3648963587616247E-2</c:v>
                </c:pt>
                <c:pt idx="224">
                  <c:v>8.2108039650099496E-3</c:v>
                </c:pt>
                <c:pt idx="225">
                  <c:v>3.7512605483673855E-3</c:v>
                </c:pt>
                <c:pt idx="226">
                  <c:v>4.8123100078225622E-3</c:v>
                </c:pt>
                <c:pt idx="227">
                  <c:v>-2.1079466294262605E-3</c:v>
                </c:pt>
                <c:pt idx="228">
                  <c:v>1.4827343010993532E-2</c:v>
                </c:pt>
                <c:pt idx="229">
                  <c:v>1.2289160703107926E-2</c:v>
                </c:pt>
                <c:pt idx="230">
                  <c:v>2.3537312066093108E-3</c:v>
                </c:pt>
                <c:pt idx="231">
                  <c:v>-7.7735638256701822E-3</c:v>
                </c:pt>
                <c:pt idx="232">
                  <c:v>1.6651043127809739E-2</c:v>
                </c:pt>
                <c:pt idx="233">
                  <c:v>-1.0484408800538914E-2</c:v>
                </c:pt>
                <c:pt idx="234">
                  <c:v>3.1501204735132848E-2</c:v>
                </c:pt>
                <c:pt idx="235">
                  <c:v>3.9263803680980036E-3</c:v>
                </c:pt>
                <c:pt idx="236">
                  <c:v>1.1524822695035519E-2</c:v>
                </c:pt>
                <c:pt idx="237">
                  <c:v>-1.7462684487059787E-2</c:v>
                </c:pt>
                <c:pt idx="238">
                  <c:v>-2.054383139042848E-2</c:v>
                </c:pt>
                <c:pt idx="239">
                  <c:v>1.7748651785098879E-4</c:v>
                </c:pt>
                <c:pt idx="240">
                  <c:v>1.6871501011734846E-2</c:v>
                </c:pt>
                <c:pt idx="241">
                  <c:v>1.1504623615899323E-2</c:v>
                </c:pt>
                <c:pt idx="242">
                  <c:v>-6.9794034388029891E-3</c:v>
                </c:pt>
                <c:pt idx="243">
                  <c:v>9.0405735311707147E-3</c:v>
                </c:pt>
                <c:pt idx="244">
                  <c:v>4.2498171836746756E-3</c:v>
                </c:pt>
                <c:pt idx="245">
                  <c:v>-2.8059043479156554E-2</c:v>
                </c:pt>
                <c:pt idx="246">
                  <c:v>-9.2124197570344624E-3</c:v>
                </c:pt>
                <c:pt idx="247">
                  <c:v>2.6583874358714787E-2</c:v>
                </c:pt>
                <c:pt idx="248">
                  <c:v>-5.2423501292349073E-3</c:v>
                </c:pt>
                <c:pt idx="249">
                  <c:v>1.4714073196697708E-2</c:v>
                </c:pt>
                <c:pt idx="250">
                  <c:v>1.3918078490242181E-2</c:v>
                </c:pt>
                <c:pt idx="251">
                  <c:v>-5.3941864245110605E-4</c:v>
                </c:pt>
                <c:pt idx="252">
                  <c:v>2.2930248194813929E-2</c:v>
                </c:pt>
                <c:pt idx="253">
                  <c:v>-3.0674846625766805E-2</c:v>
                </c:pt>
                <c:pt idx="254">
                  <c:v>-1.7880997439608137E-2</c:v>
                </c:pt>
                <c:pt idx="255">
                  <c:v>2.6793591827257934E-2</c:v>
                </c:pt>
                <c:pt idx="256">
                  <c:v>5.8167107381006389E-3</c:v>
                </c:pt>
                <c:pt idx="257">
                  <c:v>-2.2030456139364496E-2</c:v>
                </c:pt>
                <c:pt idx="258">
                  <c:v>3.0572524197665762E-2</c:v>
                </c:pt>
                <c:pt idx="259">
                  <c:v>-1.0104594561656355E-2</c:v>
                </c:pt>
                <c:pt idx="260">
                  <c:v>1.448737809002254E-2</c:v>
                </c:pt>
                <c:pt idx="261">
                  <c:v>3.4056426049386967E-2</c:v>
                </c:pt>
                <c:pt idx="262">
                  <c:v>-1.6030454108602044E-3</c:v>
                </c:pt>
                <c:pt idx="263">
                  <c:v>7.0331304120707872E-2</c:v>
                </c:pt>
                <c:pt idx="264">
                  <c:v>-1.5137124539950086E-2</c:v>
                </c:pt>
                <c:pt idx="265">
                  <c:v>2.2829386763812964E-2</c:v>
                </c:pt>
                <c:pt idx="266">
                  <c:v>-4.4142397827121593E-2</c:v>
                </c:pt>
                <c:pt idx="267">
                  <c:v>-1.60127919593398E-2</c:v>
                </c:pt>
                <c:pt idx="268">
                  <c:v>3.3516035994916482E-2</c:v>
                </c:pt>
                <c:pt idx="269">
                  <c:v>-3.36873163071707E-2</c:v>
                </c:pt>
                <c:pt idx="270">
                  <c:v>6.2414160836336219E-2</c:v>
                </c:pt>
                <c:pt idx="271">
                  <c:v>1.1535019797084933E-2</c:v>
                </c:pt>
                <c:pt idx="272">
                  <c:v>9.3827657101993367E-2</c:v>
                </c:pt>
                <c:pt idx="273">
                  <c:v>-2.9293858355170621E-2</c:v>
                </c:pt>
                <c:pt idx="274">
                  <c:v>-4.3359522534749395E-2</c:v>
                </c:pt>
                <c:pt idx="275">
                  <c:v>4.707893749218206E-3</c:v>
                </c:pt>
                <c:pt idx="276">
                  <c:v>-5.1830823307066787E-2</c:v>
                </c:pt>
                <c:pt idx="277">
                  <c:v>5.9954822243549089E-2</c:v>
                </c:pt>
                <c:pt idx="278">
                  <c:v>-0.11984050283657066</c:v>
                </c:pt>
                <c:pt idx="279">
                  <c:v>9.2871194530443901E-2</c:v>
                </c:pt>
                <c:pt idx="280">
                  <c:v>-9.5112680474797484E-2</c:v>
                </c:pt>
                <c:pt idx="281">
                  <c:v>-4.8868410917935035E-2</c:v>
                </c:pt>
                <c:pt idx="282">
                  <c:v>4.9396335780030221E-2</c:v>
                </c:pt>
                <c:pt idx="283">
                  <c:v>-7.5969680759797709E-2</c:v>
                </c:pt>
                <c:pt idx="284">
                  <c:v>-1.7053909799797706E-2</c:v>
                </c:pt>
                <c:pt idx="285">
                  <c:v>-3.3922022158894838E-2</c:v>
                </c:pt>
                <c:pt idx="286">
                  <c:v>4.2202592421180185E-2</c:v>
                </c:pt>
                <c:pt idx="287">
                  <c:v>-2.8107940185681968E-2</c:v>
                </c:pt>
                <c:pt idx="288">
                  <c:v>4.6039225243888371E-2</c:v>
                </c:pt>
                <c:pt idx="289">
                  <c:v>-8.2383273576925875E-3</c:v>
                </c:pt>
                <c:pt idx="290">
                  <c:v>-4.4163278665378725E-2</c:v>
                </c:pt>
                <c:pt idx="291">
                  <c:v>-3.7785187055856539E-3</c:v>
                </c:pt>
                <c:pt idx="292">
                  <c:v>-3.0280015747592093E-2</c:v>
                </c:pt>
                <c:pt idx="293">
                  <c:v>-3.3513594487304399E-2</c:v>
                </c:pt>
                <c:pt idx="294">
                  <c:v>-1.0518108756295885E-2</c:v>
                </c:pt>
                <c:pt idx="295">
                  <c:v>-3.8155427255142094E-3</c:v>
                </c:pt>
                <c:pt idx="296">
                  <c:v>4.7058265015771372E-3</c:v>
                </c:pt>
                <c:pt idx="297">
                  <c:v>-2.9199801192842934E-3</c:v>
                </c:pt>
                <c:pt idx="298">
                  <c:v>1.8435419717006685E-3</c:v>
                </c:pt>
                <c:pt idx="299">
                  <c:v>-1.6304428235363044E-3</c:v>
                </c:pt>
                <c:pt idx="300">
                  <c:v>6.4626610081155444E-3</c:v>
                </c:pt>
                <c:pt idx="301">
                  <c:v>1.6884988171557147E-3</c:v>
                </c:pt>
                <c:pt idx="302">
                  <c:v>7.3263595685921779E-3</c:v>
                </c:pt>
                <c:pt idx="303">
                  <c:v>-5.4008332885008281E-3</c:v>
                </c:pt>
                <c:pt idx="304">
                  <c:v>3.3256464618900416E-3</c:v>
                </c:pt>
                <c:pt idx="305">
                  <c:v>1.1250640619361318E-2</c:v>
                </c:pt>
                <c:pt idx="306">
                  <c:v>1.4980362705145023E-2</c:v>
                </c:pt>
                <c:pt idx="307">
                  <c:v>7.2546442124061805E-3</c:v>
                </c:pt>
                <c:pt idx="308">
                  <c:v>-1.7705852615678808E-2</c:v>
                </c:pt>
                <c:pt idx="309">
                  <c:v>3.1343557157694768E-3</c:v>
                </c:pt>
                <c:pt idx="310">
                  <c:v>-8.6684736160957954E-4</c:v>
                </c:pt>
                <c:pt idx="311">
                  <c:v>1.0053551114029613E-2</c:v>
                </c:pt>
                <c:pt idx="312">
                  <c:v>-1.5730684849202037E-2</c:v>
                </c:pt>
                <c:pt idx="313">
                  <c:v>-9.0421405245464381E-3</c:v>
                </c:pt>
                <c:pt idx="314">
                  <c:v>1.1409648528637462E-3</c:v>
                </c:pt>
                <c:pt idx="315">
                  <c:v>2.8908783753256451E-4</c:v>
                </c:pt>
                <c:pt idx="316">
                  <c:v>-2.6519542770646609E-3</c:v>
                </c:pt>
                <c:pt idx="317">
                  <c:v>3.862144651035182E-3</c:v>
                </c:pt>
                <c:pt idx="318">
                  <c:v>8.3665471879950104E-3</c:v>
                </c:pt>
                <c:pt idx="319">
                  <c:v>1.870155186330269E-3</c:v>
                </c:pt>
                <c:pt idx="320">
                  <c:v>-1.5145386587512855E-3</c:v>
                </c:pt>
                <c:pt idx="321">
                  <c:v>6.9762812562206289E-3</c:v>
                </c:pt>
                <c:pt idx="322">
                  <c:v>-2.8552233792408233E-3</c:v>
                </c:pt>
                <c:pt idx="323">
                  <c:v>6.6552927252885308E-3</c:v>
                </c:pt>
                <c:pt idx="324">
                  <c:v>4.9024150649641385E-3</c:v>
                </c:pt>
                <c:pt idx="325">
                  <c:v>-2.8032085956850583E-3</c:v>
                </c:pt>
                <c:pt idx="326">
                  <c:v>3.5333941295578875E-3</c:v>
                </c:pt>
                <c:pt idx="327">
                  <c:v>-7.059870773669763E-3</c:v>
                </c:pt>
                <c:pt idx="328">
                  <c:v>8.3787815945375321E-3</c:v>
                </c:pt>
                <c:pt idx="329">
                  <c:v>2.9460247292234509E-3</c:v>
                </c:pt>
                <c:pt idx="330">
                  <c:v>-5.7808285134042237E-3</c:v>
                </c:pt>
                <c:pt idx="331">
                  <c:v>3.3951560382883272E-5</c:v>
                </c:pt>
                <c:pt idx="332">
                  <c:v>5.1281573999961694E-3</c:v>
                </c:pt>
                <c:pt idx="333">
                  <c:v>-1.9540882317370389E-4</c:v>
                </c:pt>
                <c:pt idx="334">
                  <c:v>8.6613146571812294E-4</c:v>
                </c:pt>
                <c:pt idx="335">
                  <c:v>4.9448269622538454E-3</c:v>
                </c:pt>
                <c:pt idx="336">
                  <c:v>4.4592214694434418E-3</c:v>
                </c:pt>
                <c:pt idx="337">
                  <c:v>-4.3226040870536497E-4</c:v>
                </c:pt>
                <c:pt idx="338">
                  <c:v>3.3527080167328194E-4</c:v>
                </c:pt>
                <c:pt idx="339">
                  <c:v>7.1478162080280683E-3</c:v>
                </c:pt>
                <c:pt idx="340">
                  <c:v>7.258794976916505E-5</c:v>
                </c:pt>
                <c:pt idx="341">
                  <c:v>8.5751663945150547E-3</c:v>
                </c:pt>
                <c:pt idx="342">
                  <c:v>2.9082017034209873E-3</c:v>
                </c:pt>
                <c:pt idx="343">
                  <c:v>-1.0969527672547441E-3</c:v>
                </c:pt>
                <c:pt idx="344">
                  <c:v>-3.1628368262283102E-3</c:v>
                </c:pt>
                <c:pt idx="345">
                  <c:v>9.1357303933048417E-3</c:v>
                </c:pt>
                <c:pt idx="346">
                  <c:v>1.500276282141666E-3</c:v>
                </c:pt>
                <c:pt idx="347">
                  <c:v>6.323548428811776E-3</c:v>
                </c:pt>
                <c:pt idx="348">
                  <c:v>-6.6380420505672832E-3</c:v>
                </c:pt>
                <c:pt idx="349">
                  <c:v>-8.6310641901572449E-3</c:v>
                </c:pt>
                <c:pt idx="350">
                  <c:v>-4.0112505271703291E-3</c:v>
                </c:pt>
                <c:pt idx="351">
                  <c:v>4.1744679225097503E-3</c:v>
                </c:pt>
                <c:pt idx="352">
                  <c:v>2.1955297992111156E-3</c:v>
                </c:pt>
                <c:pt idx="353">
                  <c:v>7.5073385439943241E-3</c:v>
                </c:pt>
                <c:pt idx="354">
                  <c:v>2.1749357185665286E-3</c:v>
                </c:pt>
                <c:pt idx="355">
                  <c:v>-1.5827773238195064E-3</c:v>
                </c:pt>
                <c:pt idx="356">
                  <c:v>-3.7561935529359936E-3</c:v>
                </c:pt>
                <c:pt idx="357">
                  <c:v>-5.9256317203881803E-4</c:v>
                </c:pt>
                <c:pt idx="358">
                  <c:v>5.0313094864229413E-4</c:v>
                </c:pt>
                <c:pt idx="359">
                  <c:v>7.6954624866387711E-3</c:v>
                </c:pt>
                <c:pt idx="360">
                  <c:v>8.3709325024883263E-4</c:v>
                </c:pt>
                <c:pt idx="361">
                  <c:v>7.1155040364301314E-4</c:v>
                </c:pt>
                <c:pt idx="362">
                  <c:v>1.5646207819215441E-3</c:v>
                </c:pt>
                <c:pt idx="363">
                  <c:v>-1.9624452002533488E-3</c:v>
                </c:pt>
                <c:pt idx="364">
                  <c:v>2.5606285532773221E-3</c:v>
                </c:pt>
                <c:pt idx="365">
                  <c:v>2.7301269509030224E-3</c:v>
                </c:pt>
                <c:pt idx="366">
                  <c:v>7.0252584059171674E-4</c:v>
                </c:pt>
                <c:pt idx="367">
                  <c:v>-1.1857309462782739E-3</c:v>
                </c:pt>
                <c:pt idx="368">
                  <c:v>3.70405391746087E-3</c:v>
                </c:pt>
                <c:pt idx="369">
                  <c:v>9.6623605788856981E-3</c:v>
                </c:pt>
                <c:pt idx="370">
                  <c:v>-3.0228734036372717E-3</c:v>
                </c:pt>
                <c:pt idx="371">
                  <c:v>3.2533282404039188E-3</c:v>
                </c:pt>
                <c:pt idx="372">
                  <c:v>-8.323956544341593E-4</c:v>
                </c:pt>
                <c:pt idx="373">
                  <c:v>5.5813799606292402E-3</c:v>
                </c:pt>
                <c:pt idx="374">
                  <c:v>4.0726973148768053E-3</c:v>
                </c:pt>
                <c:pt idx="375">
                  <c:v>1.920439870594981E-3</c:v>
                </c:pt>
                <c:pt idx="376">
                  <c:v>2.8471390091422411E-3</c:v>
                </c:pt>
                <c:pt idx="377">
                  <c:v>-3.5686728395061262E-3</c:v>
                </c:pt>
                <c:pt idx="378">
                  <c:v>6.8716094032550412E-3</c:v>
                </c:pt>
                <c:pt idx="379">
                  <c:v>-3.919344885671916E-3</c:v>
                </c:pt>
                <c:pt idx="380">
                  <c:v>2.7628282530964832E-3</c:v>
                </c:pt>
                <c:pt idx="381">
                  <c:v>-1.9995460129251796E-3</c:v>
                </c:pt>
                <c:pt idx="382">
                  <c:v>9.9556664362894232E-3</c:v>
                </c:pt>
                <c:pt idx="383">
                  <c:v>-1.3870792890882111E-3</c:v>
                </c:pt>
                <c:pt idx="384">
                  <c:v>1.0938930544257763E-2</c:v>
                </c:pt>
                <c:pt idx="385">
                  <c:v>6.4157018565458301E-3</c:v>
                </c:pt>
                <c:pt idx="386">
                  <c:v>9.104546742895181E-3</c:v>
                </c:pt>
                <c:pt idx="387">
                  <c:v>-1.5560826054260457E-2</c:v>
                </c:pt>
                <c:pt idx="388">
                  <c:v>-4.4783046127893078E-3</c:v>
                </c:pt>
                <c:pt idx="389">
                  <c:v>1.4216853396000317E-2</c:v>
                </c:pt>
                <c:pt idx="390">
                  <c:v>7.9719906774113891E-3</c:v>
                </c:pt>
                <c:pt idx="391">
                  <c:v>-1.7903239520448921E-2</c:v>
                </c:pt>
                <c:pt idx="392">
                  <c:v>-1.2258376613342059E-2</c:v>
                </c:pt>
                <c:pt idx="393">
                  <c:v>5.0476232278453548E-3</c:v>
                </c:pt>
                <c:pt idx="394">
                  <c:v>-5.316326462073695E-3</c:v>
                </c:pt>
                <c:pt idx="395">
                  <c:v>-2.4289165022262083E-3</c:v>
                </c:pt>
                <c:pt idx="396">
                  <c:v>6.1585653610194413E-3</c:v>
                </c:pt>
                <c:pt idx="397">
                  <c:v>-8.4163942535883107E-3</c:v>
                </c:pt>
                <c:pt idx="398">
                  <c:v>-9.6922866109405703E-5</c:v>
                </c:pt>
                <c:pt idx="399">
                  <c:v>-4.895586322955614E-3</c:v>
                </c:pt>
                <c:pt idx="400">
                  <c:v>1.9955233758972568E-5</c:v>
                </c:pt>
                <c:pt idx="401">
                  <c:v>3.4268223708289192E-4</c:v>
                </c:pt>
                <c:pt idx="402">
                  <c:v>2.5817555938036918E-3</c:v>
                </c:pt>
                <c:pt idx="403">
                  <c:v>-3.1356092824674775E-3</c:v>
                </c:pt>
                <c:pt idx="404">
                  <c:v>-7.2435597111886185E-4</c:v>
                </c:pt>
                <c:pt idx="405">
                  <c:v>2.8791074766822966E-3</c:v>
                </c:pt>
                <c:pt idx="406">
                  <c:v>7.2296678179091245E-3</c:v>
                </c:pt>
                <c:pt idx="407">
                  <c:v>3.2231746255573235E-4</c:v>
                </c:pt>
                <c:pt idx="408">
                  <c:v>-9.4000423002005284E-5</c:v>
                </c:pt>
                <c:pt idx="409">
                  <c:v>9.1061827956995245E-4</c:v>
                </c:pt>
                <c:pt idx="410">
                  <c:v>1.3009823744460025E-2</c:v>
                </c:pt>
                <c:pt idx="411">
                  <c:v>1.0842075925499017E-2</c:v>
                </c:pt>
                <c:pt idx="412">
                  <c:v>-6.8991204390287386E-3</c:v>
                </c:pt>
                <c:pt idx="413">
                  <c:v>6.4282734614895531E-4</c:v>
                </c:pt>
                <c:pt idx="414">
                  <c:v>1.2687244194824032E-2</c:v>
                </c:pt>
                <c:pt idx="415">
                  <c:v>6.545469754213773E-3</c:v>
                </c:pt>
                <c:pt idx="416">
                  <c:v>-3.2031906836484936E-3</c:v>
                </c:pt>
                <c:pt idx="417">
                  <c:v>1.0983067039910699E-2</c:v>
                </c:pt>
                <c:pt idx="418">
                  <c:v>-2.5946389777450785E-2</c:v>
                </c:pt>
                <c:pt idx="419">
                  <c:v>-5.0608152699838094E-4</c:v>
                </c:pt>
                <c:pt idx="420">
                  <c:v>8.2468255582637262E-3</c:v>
                </c:pt>
                <c:pt idx="421">
                  <c:v>-7.9147640791475959E-3</c:v>
                </c:pt>
                <c:pt idx="422">
                  <c:v>1.2105875347909967E-2</c:v>
                </c:pt>
                <c:pt idx="423">
                  <c:v>1.4426183452732166E-2</c:v>
                </c:pt>
                <c:pt idx="424">
                  <c:v>2.464268112370549E-3</c:v>
                </c:pt>
                <c:pt idx="425">
                  <c:v>-2.9292763607534411E-2</c:v>
                </c:pt>
                <c:pt idx="426">
                  <c:v>1.4762028608582556E-2</c:v>
                </c:pt>
                <c:pt idx="427">
                  <c:v>-1.1957583129186489E-2</c:v>
                </c:pt>
                <c:pt idx="428">
                  <c:v>-6.6165434006446588E-3</c:v>
                </c:pt>
                <c:pt idx="429">
                  <c:v>1.8762266035132091E-2</c:v>
                </c:pt>
                <c:pt idx="430">
                  <c:v>7.6688979342565133E-4</c:v>
                </c:pt>
                <c:pt idx="431">
                  <c:v>1.3017006826634425E-2</c:v>
                </c:pt>
                <c:pt idx="432">
                  <c:v>-2.9777800514998121E-2</c:v>
                </c:pt>
                <c:pt idx="433">
                  <c:v>-7.2827367651240316E-3</c:v>
                </c:pt>
                <c:pt idx="434">
                  <c:v>-8.9988524953193982E-3</c:v>
                </c:pt>
                <c:pt idx="435">
                  <c:v>-1.0885509660889747E-2</c:v>
                </c:pt>
                <c:pt idx="436">
                  <c:v>-2.5786419593706311E-3</c:v>
                </c:pt>
                <c:pt idx="437">
                  <c:v>-1.6160694810732901E-3</c:v>
                </c:pt>
                <c:pt idx="438">
                  <c:v>7.3876291336931743E-3</c:v>
                </c:pt>
                <c:pt idx="439">
                  <c:v>-5.2623561048629197E-3</c:v>
                </c:pt>
                <c:pt idx="440">
                  <c:v>4.68811866363672E-3</c:v>
                </c:pt>
                <c:pt idx="441">
                  <c:v>6.8475023701604076E-3</c:v>
                </c:pt>
                <c:pt idx="442">
                  <c:v>2.8287212634507952E-3</c:v>
                </c:pt>
                <c:pt idx="443">
                  <c:v>-6.1767347442999165E-3</c:v>
                </c:pt>
                <c:pt idx="444">
                  <c:v>3.5819355184592006E-3</c:v>
                </c:pt>
                <c:pt idx="445">
                  <c:v>-6.5312046444121474E-3</c:v>
                </c:pt>
                <c:pt idx="446">
                  <c:v>-3.4037753375577573E-3</c:v>
                </c:pt>
                <c:pt idx="447">
                  <c:v>1.7585947169163063E-4</c:v>
                </c:pt>
                <c:pt idx="448">
                  <c:v>4.6201386041582193E-3</c:v>
                </c:pt>
                <c:pt idx="449">
                  <c:v>2.285278994477169E-3</c:v>
                </c:pt>
                <c:pt idx="450">
                  <c:v>4.5106271584056667E-3</c:v>
                </c:pt>
                <c:pt idx="451">
                  <c:v>1.2365799156572876E-3</c:v>
                </c:pt>
                <c:pt idx="452">
                  <c:v>-4.8354573453138761E-3</c:v>
                </c:pt>
                <c:pt idx="453">
                  <c:v>-1.8058494836139527E-3</c:v>
                </c:pt>
                <c:pt idx="454">
                  <c:v>7.672358989710748E-3</c:v>
                </c:pt>
                <c:pt idx="455">
                  <c:v>2.9281490252435205E-3</c:v>
                </c:pt>
                <c:pt idx="456">
                  <c:v>7.6722778200803976E-3</c:v>
                </c:pt>
                <c:pt idx="457">
                  <c:v>5.7574224252288086E-3</c:v>
                </c:pt>
                <c:pt idx="458">
                  <c:v>3.8232124594168582E-3</c:v>
                </c:pt>
                <c:pt idx="459">
                  <c:v>-1.2339839170762978E-3</c:v>
                </c:pt>
                <c:pt idx="460">
                  <c:v>-9.4963247152289876E-3</c:v>
                </c:pt>
                <c:pt idx="461">
                  <c:v>-1.731933325650914E-3</c:v>
                </c:pt>
                <c:pt idx="462">
                  <c:v>-1.2592326804730103E-3</c:v>
                </c:pt>
                <c:pt idx="463">
                  <c:v>9.4721950752785222E-3</c:v>
                </c:pt>
                <c:pt idx="464">
                  <c:v>2.9851769342814638E-3</c:v>
                </c:pt>
                <c:pt idx="465">
                  <c:v>9.7173725719545967E-3</c:v>
                </c:pt>
                <c:pt idx="466">
                  <c:v>9.3176953078999425E-4</c:v>
                </c:pt>
                <c:pt idx="467">
                  <c:v>-1.6115422390061696E-3</c:v>
                </c:pt>
                <c:pt idx="468">
                  <c:v>4.097449858325275E-3</c:v>
                </c:pt>
                <c:pt idx="469">
                  <c:v>-2.0376197274856178E-3</c:v>
                </c:pt>
                <c:pt idx="470">
                  <c:v>-3.4987685027698667E-4</c:v>
                </c:pt>
                <c:pt idx="471">
                  <c:v>4.6600819951694294E-3</c:v>
                </c:pt>
                <c:pt idx="472">
                  <c:v>1.0497663083042452E-2</c:v>
                </c:pt>
                <c:pt idx="473">
                  <c:v>6.1355554376094634E-3</c:v>
                </c:pt>
                <c:pt idx="474">
                  <c:v>8.1618966421357353E-3</c:v>
                </c:pt>
                <c:pt idx="475">
                  <c:v>2.1432345278653342E-2</c:v>
                </c:pt>
                <c:pt idx="476">
                  <c:v>-2.7652013400870645E-3</c:v>
                </c:pt>
                <c:pt idx="477">
                  <c:v>-1.3195355808466647E-2</c:v>
                </c:pt>
                <c:pt idx="478">
                  <c:v>2.0984398243635294E-3</c:v>
                </c:pt>
                <c:pt idx="479">
                  <c:v>-6.9119572935958384E-3</c:v>
                </c:pt>
                <c:pt idx="480">
                  <c:v>-8.3756183520520278E-3</c:v>
                </c:pt>
                <c:pt idx="481">
                  <c:v>1.353534780883292E-3</c:v>
                </c:pt>
                <c:pt idx="482">
                  <c:v>-1.1914139769699683E-2</c:v>
                </c:pt>
                <c:pt idx="483">
                  <c:v>-2.8243656523622152E-3</c:v>
                </c:pt>
                <c:pt idx="484">
                  <c:v>8.4957908338409993E-3</c:v>
                </c:pt>
                <c:pt idx="485">
                  <c:v>-6.749360908960611E-3</c:v>
                </c:pt>
                <c:pt idx="486">
                  <c:v>-5.8373199087723426E-3</c:v>
                </c:pt>
                <c:pt idx="487">
                  <c:v>8.895249319527565E-3</c:v>
                </c:pt>
                <c:pt idx="488">
                  <c:v>5.8389576666748599E-3</c:v>
                </c:pt>
                <c:pt idx="489">
                  <c:v>8.016017810211773E-3</c:v>
                </c:pt>
                <c:pt idx="490">
                  <c:v>-2.4130630943291487E-2</c:v>
                </c:pt>
                <c:pt idx="491">
                  <c:v>3.7203210344445292E-3</c:v>
                </c:pt>
                <c:pt idx="492">
                  <c:v>-3.0214418181440106E-3</c:v>
                </c:pt>
                <c:pt idx="493">
                  <c:v>-1.6053813214057522E-3</c:v>
                </c:pt>
                <c:pt idx="494">
                  <c:v>-1.6511677868827124E-2</c:v>
                </c:pt>
                <c:pt idx="495">
                  <c:v>-4.471014787957861E-3</c:v>
                </c:pt>
                <c:pt idx="496">
                  <c:v>9.6383229592256203E-3</c:v>
                </c:pt>
                <c:pt idx="497">
                  <c:v>-2.1239991380873624E-3</c:v>
                </c:pt>
                <c:pt idx="498">
                  <c:v>-7.502130129708795E-3</c:v>
                </c:pt>
                <c:pt idx="499">
                  <c:v>9.5140042745045506E-4</c:v>
                </c:pt>
                <c:pt idx="500">
                  <c:v>1.0714723049920494E-3</c:v>
                </c:pt>
                <c:pt idx="501">
                  <c:v>4.6853053650335319E-3</c:v>
                </c:pt>
                <c:pt idx="502">
                  <c:v>-3.6894696387390624E-4</c:v>
                </c:pt>
                <c:pt idx="503">
                  <c:v>-2.1917864252406494E-3</c:v>
                </c:pt>
                <c:pt idx="504">
                  <c:v>8.8412191322468914E-3</c:v>
                </c:pt>
                <c:pt idx="505">
                  <c:v>1.0120377414346571E-3</c:v>
                </c:pt>
                <c:pt idx="506">
                  <c:v>1.5790653174507785E-3</c:v>
                </c:pt>
                <c:pt idx="507">
                  <c:v>-2.2737748790875312E-3</c:v>
                </c:pt>
                <c:pt idx="508">
                  <c:v>5.0936473956997297E-4</c:v>
                </c:pt>
                <c:pt idx="509">
                  <c:v>-6.2942619032058111E-4</c:v>
                </c:pt>
                <c:pt idx="510">
                  <c:v>6.6093784622200946E-3</c:v>
                </c:pt>
                <c:pt idx="511">
                  <c:v>3.808587325715429E-5</c:v>
                </c:pt>
                <c:pt idx="512">
                  <c:v>3.4778681120144483E-3</c:v>
                </c:pt>
                <c:pt idx="513">
                  <c:v>-6.0674708281390766E-3</c:v>
                </c:pt>
                <c:pt idx="514">
                  <c:v>1.0474498226595852E-3</c:v>
                </c:pt>
                <c:pt idx="515">
                  <c:v>4.6363986816650993E-3</c:v>
                </c:pt>
                <c:pt idx="516">
                  <c:v>2.0846384074615365E-3</c:v>
                </c:pt>
                <c:pt idx="517">
                  <c:v>2.1484075277968806E-3</c:v>
                </c:pt>
                <c:pt idx="518">
                  <c:v>1.7438676892522764E-5</c:v>
                </c:pt>
                <c:pt idx="519">
                  <c:v>1.1568585944115251E-2</c:v>
                </c:pt>
                <c:pt idx="520">
                  <c:v>6.7342937515983969E-3</c:v>
                </c:pt>
                <c:pt idx="521">
                  <c:v>3.5895443381801506E-3</c:v>
                </c:pt>
                <c:pt idx="522">
                  <c:v>-4.6443802643997278E-3</c:v>
                </c:pt>
                <c:pt idx="523">
                  <c:v>7.1827784845408527E-3</c:v>
                </c:pt>
                <c:pt idx="524">
                  <c:v>-8.3907294935925414E-4</c:v>
                </c:pt>
                <c:pt idx="525">
                  <c:v>-1.8974527826038257E-2</c:v>
                </c:pt>
                <c:pt idx="526">
                  <c:v>1.0852515552911779E-2</c:v>
                </c:pt>
                <c:pt idx="527">
                  <c:v>-2.9443226469249018E-3</c:v>
                </c:pt>
                <c:pt idx="528">
                  <c:v>-1.3060636653083879E-4</c:v>
                </c:pt>
                <c:pt idx="529">
                  <c:v>3.7059607153993035E-3</c:v>
                </c:pt>
                <c:pt idx="530">
                  <c:v>4.9849028656070438E-3</c:v>
                </c:pt>
                <c:pt idx="531">
                  <c:v>-8.6804320293709658E-4</c:v>
                </c:pt>
                <c:pt idx="532">
                  <c:v>6.9496188456468211E-3</c:v>
                </c:pt>
                <c:pt idx="533">
                  <c:v>2.9533287823806376E-3</c:v>
                </c:pt>
                <c:pt idx="534">
                  <c:v>1.4666049353461608E-2</c:v>
                </c:pt>
                <c:pt idx="535">
                  <c:v>-2.1317385309919112E-3</c:v>
                </c:pt>
                <c:pt idx="536">
                  <c:v>-8.1257103682187415E-3</c:v>
                </c:pt>
                <c:pt idx="537">
                  <c:v>-6.5241159285216455E-3</c:v>
                </c:pt>
                <c:pt idx="538">
                  <c:v>-1.1314768996100177E-3</c:v>
                </c:pt>
                <c:pt idx="539">
                  <c:v>-3.8806002090102654E-3</c:v>
                </c:pt>
                <c:pt idx="540">
                  <c:v>6.8953381050032014E-3</c:v>
                </c:pt>
                <c:pt idx="541">
                  <c:v>-2.8255466662847617E-3</c:v>
                </c:pt>
                <c:pt idx="542">
                  <c:v>-5.4404237803784561E-4</c:v>
                </c:pt>
                <c:pt idx="543">
                  <c:v>-7.9038378318452285E-4</c:v>
                </c:pt>
                <c:pt idx="544">
                  <c:v>1.2317960947767492E-3</c:v>
                </c:pt>
                <c:pt idx="545">
                  <c:v>6.4110880470507059E-3</c:v>
                </c:pt>
                <c:pt idx="546">
                  <c:v>-3.526412180845262E-3</c:v>
                </c:pt>
                <c:pt idx="547">
                  <c:v>1.7771318387196366E-3</c:v>
                </c:pt>
                <c:pt idx="548">
                  <c:v>1.4987750396311394E-3</c:v>
                </c:pt>
                <c:pt idx="549">
                  <c:v>1.0878709851296353E-2</c:v>
                </c:pt>
                <c:pt idx="550">
                  <c:v>-2.6516238471793185E-3</c:v>
                </c:pt>
                <c:pt idx="551">
                  <c:v>3.0239768574686909E-3</c:v>
                </c:pt>
                <c:pt idx="552">
                  <c:v>1.2890250202966858E-2</c:v>
                </c:pt>
                <c:pt idx="553">
                  <c:v>7.0904175960539995E-4</c:v>
                </c:pt>
                <c:pt idx="554">
                  <c:v>6.7626244895691023E-4</c:v>
                </c:pt>
                <c:pt idx="555">
                  <c:v>-9.3571190616522637E-3</c:v>
                </c:pt>
                <c:pt idx="556">
                  <c:v>-2.224495014062744E-3</c:v>
                </c:pt>
                <c:pt idx="557">
                  <c:v>4.7084815055395968E-3</c:v>
                </c:pt>
                <c:pt idx="558">
                  <c:v>6.7762042172079262E-3</c:v>
                </c:pt>
                <c:pt idx="559">
                  <c:v>8.98635405495396E-4</c:v>
                </c:pt>
                <c:pt idx="560">
                  <c:v>8.5973778929895328E-3</c:v>
                </c:pt>
                <c:pt idx="561">
                  <c:v>1.5549242424242493E-2</c:v>
                </c:pt>
                <c:pt idx="562">
                  <c:v>-1.4562096941959091E-3</c:v>
                </c:pt>
                <c:pt idx="563">
                  <c:v>-7.8468605052613993E-3</c:v>
                </c:pt>
                <c:pt idx="564">
                  <c:v>8.4887201825663006E-3</c:v>
                </c:pt>
                <c:pt idx="565">
                  <c:v>1.3756774169098041E-3</c:v>
                </c:pt>
                <c:pt idx="566">
                  <c:v>2.2028941471379238E-3</c:v>
                </c:pt>
                <c:pt idx="567">
                  <c:v>-1.4157284018107563E-2</c:v>
                </c:pt>
                <c:pt idx="568">
                  <c:v>1.3183052853609212E-2</c:v>
                </c:pt>
                <c:pt idx="569">
                  <c:v>7.5914529261114083E-3</c:v>
                </c:pt>
                <c:pt idx="570">
                  <c:v>2.2219668237366541E-3</c:v>
                </c:pt>
                <c:pt idx="571">
                  <c:v>1.0721711756711327E-2</c:v>
                </c:pt>
                <c:pt idx="572">
                  <c:v>-5.2575628018766141E-3</c:v>
                </c:pt>
                <c:pt idx="573">
                  <c:v>-1.4634296629478794E-4</c:v>
                </c:pt>
                <c:pt idx="574">
                  <c:v>4.5184451596929076E-3</c:v>
                </c:pt>
                <c:pt idx="575">
                  <c:v>4.0980263439003295E-3</c:v>
                </c:pt>
                <c:pt idx="576">
                  <c:v>9.6952962909215845E-3</c:v>
                </c:pt>
                <c:pt idx="577">
                  <c:v>7.0104346864459099E-3</c:v>
                </c:pt>
                <c:pt idx="578">
                  <c:v>3.4335693188827898E-2</c:v>
                </c:pt>
                <c:pt idx="579">
                  <c:v>-2.4756676215025419E-2</c:v>
                </c:pt>
                <c:pt idx="580">
                  <c:v>1.2685242435728217E-3</c:v>
                </c:pt>
                <c:pt idx="581">
                  <c:v>8.4924408827955489E-3</c:v>
                </c:pt>
                <c:pt idx="582">
                  <c:v>-1.2415472330372657E-3</c:v>
                </c:pt>
                <c:pt idx="583">
                  <c:v>8.5626291688616352E-3</c:v>
                </c:pt>
                <c:pt idx="584">
                  <c:v>4.9593807154098002E-2</c:v>
                </c:pt>
                <c:pt idx="585">
                  <c:v>-2.711224768478282E-2</c:v>
                </c:pt>
                <c:pt idx="586">
                  <c:v>-2.0588306814405377E-2</c:v>
                </c:pt>
                <c:pt idx="587">
                  <c:v>-1.5772090500047797E-2</c:v>
                </c:pt>
                <c:pt idx="588">
                  <c:v>-1.5395733182517968E-2</c:v>
                </c:pt>
                <c:pt idx="589">
                  <c:v>8.6412091408138991E-5</c:v>
                </c:pt>
                <c:pt idx="590">
                  <c:v>-2.0773476413007863E-2</c:v>
                </c:pt>
                <c:pt idx="591">
                  <c:v>-1.9086676677205427E-2</c:v>
                </c:pt>
                <c:pt idx="592">
                  <c:v>-1.9991927787654795E-4</c:v>
                </c:pt>
                <c:pt idx="593">
                  <c:v>5.4194889220944287E-3</c:v>
                </c:pt>
                <c:pt idx="594">
                  <c:v>-3.5636837875119287E-4</c:v>
                </c:pt>
                <c:pt idx="595">
                  <c:v>1.762194844060927E-3</c:v>
                </c:pt>
                <c:pt idx="596">
                  <c:v>-2.3320165433335149E-2</c:v>
                </c:pt>
                <c:pt idx="597">
                  <c:v>-1.5221883958135285E-3</c:v>
                </c:pt>
                <c:pt idx="598">
                  <c:v>-3.2364883510072162E-2</c:v>
                </c:pt>
                <c:pt idx="599">
                  <c:v>1.0941355061463431E-2</c:v>
                </c:pt>
                <c:pt idx="600">
                  <c:v>8.1855239319734707E-3</c:v>
                </c:pt>
                <c:pt idx="601">
                  <c:v>-2.1976900564546487E-3</c:v>
                </c:pt>
                <c:pt idx="602">
                  <c:v>2.297393528374414E-2</c:v>
                </c:pt>
                <c:pt idx="603">
                  <c:v>3.261703042884756E-3</c:v>
                </c:pt>
                <c:pt idx="604">
                  <c:v>1.5532409517731827E-2</c:v>
                </c:pt>
                <c:pt idx="605">
                  <c:v>-6.5548901291732076E-3</c:v>
                </c:pt>
                <c:pt idx="606">
                  <c:v>3.0432758366170098E-3</c:v>
                </c:pt>
                <c:pt idx="607">
                  <c:v>-1.8151208036480848E-2</c:v>
                </c:pt>
                <c:pt idx="608">
                  <c:v>-1.6643094431470606E-2</c:v>
                </c:pt>
                <c:pt idx="609">
                  <c:v>2.2232803457622463E-3</c:v>
                </c:pt>
                <c:pt idx="610">
                  <c:v>1.0593800664796094E-2</c:v>
                </c:pt>
                <c:pt idx="611">
                  <c:v>-7.5674643116913076E-3</c:v>
                </c:pt>
                <c:pt idx="612">
                  <c:v>-1.4819053487979961E-3</c:v>
                </c:pt>
                <c:pt idx="613">
                  <c:v>-1.9701475363267495E-2</c:v>
                </c:pt>
                <c:pt idx="614">
                  <c:v>-9.1989896074931021E-3</c:v>
                </c:pt>
                <c:pt idx="615">
                  <c:v>-2.5089822274502183E-3</c:v>
                </c:pt>
                <c:pt idx="616">
                  <c:v>2.1208876952947708E-2</c:v>
                </c:pt>
                <c:pt idx="617">
                  <c:v>6.2593351373656514E-3</c:v>
                </c:pt>
                <c:pt idx="618">
                  <c:v>5.6003172901073484E-3</c:v>
                </c:pt>
                <c:pt idx="619">
                  <c:v>-6.3166652678288138E-3</c:v>
                </c:pt>
                <c:pt idx="620">
                  <c:v>1.05577968389301E-2</c:v>
                </c:pt>
                <c:pt idx="621">
                  <c:v>1.0851291456518197E-2</c:v>
                </c:pt>
                <c:pt idx="622">
                  <c:v>1.5666824420255576E-2</c:v>
                </c:pt>
                <c:pt idx="623">
                  <c:v>-6.5596214677152709E-3</c:v>
                </c:pt>
                <c:pt idx="624">
                  <c:v>-1.7327217554896079E-2</c:v>
                </c:pt>
                <c:pt idx="625">
                  <c:v>1.8625051767629408E-2</c:v>
                </c:pt>
                <c:pt idx="626">
                  <c:v>-3.0864490329077787E-2</c:v>
                </c:pt>
                <c:pt idx="627">
                  <c:v>-5.5118510239923202E-3</c:v>
                </c:pt>
                <c:pt idx="628">
                  <c:v>-4.2994746692295305E-3</c:v>
                </c:pt>
                <c:pt idx="629">
                  <c:v>-3.6116990154511086E-4</c:v>
                </c:pt>
                <c:pt idx="630">
                  <c:v>-1.4391946490294405E-2</c:v>
                </c:pt>
                <c:pt idx="631">
                  <c:v>-2.5267623277536178E-4</c:v>
                </c:pt>
                <c:pt idx="632">
                  <c:v>2.1495643069809001E-2</c:v>
                </c:pt>
                <c:pt idx="633">
                  <c:v>-5.9050351808552781E-3</c:v>
                </c:pt>
                <c:pt idx="634">
                  <c:v>1.4206284338267983E-2</c:v>
                </c:pt>
                <c:pt idx="635">
                  <c:v>-2.0573073719881707E-2</c:v>
                </c:pt>
                <c:pt idx="636">
                  <c:v>-3.2864175757028824E-2</c:v>
                </c:pt>
                <c:pt idx="637">
                  <c:v>-1.4179577940874877E-3</c:v>
                </c:pt>
                <c:pt idx="638">
                  <c:v>-3.9506925841348295E-4</c:v>
                </c:pt>
                <c:pt idx="639">
                  <c:v>-5.5279655088037449E-3</c:v>
                </c:pt>
                <c:pt idx="640">
                  <c:v>-8.1695157425543119E-3</c:v>
                </c:pt>
                <c:pt idx="641">
                  <c:v>7.1149300650286129E-4</c:v>
                </c:pt>
                <c:pt idx="642">
                  <c:v>-3.9663679353352244E-4</c:v>
                </c:pt>
                <c:pt idx="643">
                  <c:v>3.6410682297065566E-3</c:v>
                </c:pt>
                <c:pt idx="644">
                  <c:v>-6.8634179821724928E-6</c:v>
                </c:pt>
                <c:pt idx="645">
                  <c:v>2.7632769780832067E-3</c:v>
                </c:pt>
                <c:pt idx="646">
                  <c:v>-3.2892480346828901E-3</c:v>
                </c:pt>
                <c:pt idx="647">
                  <c:v>-1.3050760951849316E-3</c:v>
                </c:pt>
                <c:pt idx="648">
                  <c:v>-3.5157543341060027E-3</c:v>
                </c:pt>
                <c:pt idx="649">
                  <c:v>-3.6850635502849727E-4</c:v>
                </c:pt>
                <c:pt idx="650">
                  <c:v>7.8405749754981713E-3</c:v>
                </c:pt>
                <c:pt idx="651">
                  <c:v>1.25330973621951E-3</c:v>
                </c:pt>
                <c:pt idx="652">
                  <c:v>5.3690113541955409E-3</c:v>
                </c:pt>
                <c:pt idx="653">
                  <c:v>-5.5697457469585654E-3</c:v>
                </c:pt>
                <c:pt idx="654">
                  <c:v>2.7546501938591206E-4</c:v>
                </c:pt>
                <c:pt idx="655">
                  <c:v>5.2822508065297757E-3</c:v>
                </c:pt>
                <c:pt idx="656">
                  <c:v>3.5666178420923345E-4</c:v>
                </c:pt>
                <c:pt idx="657">
                  <c:v>3.7398379635260603E-3</c:v>
                </c:pt>
                <c:pt idx="658">
                  <c:v>1.8978437708938589E-3</c:v>
                </c:pt>
                <c:pt idx="659">
                  <c:v>-2.2133041469051262E-3</c:v>
                </c:pt>
                <c:pt idx="660">
                  <c:v>-3.6522883057535926E-3</c:v>
                </c:pt>
                <c:pt idx="661">
                  <c:v>-2.8031704824766912E-3</c:v>
                </c:pt>
                <c:pt idx="662">
                  <c:v>-1.6543053296204091E-3</c:v>
                </c:pt>
                <c:pt idx="663">
                  <c:v>1.3443037712890238E-4</c:v>
                </c:pt>
                <c:pt idx="664">
                  <c:v>-4.4302754938161382E-3</c:v>
                </c:pt>
                <c:pt idx="665">
                  <c:v>5.7014274275932753E-3</c:v>
                </c:pt>
                <c:pt idx="666">
                  <c:v>2.6926821185191407E-4</c:v>
                </c:pt>
                <c:pt idx="667">
                  <c:v>7.670392285776817E-3</c:v>
                </c:pt>
                <c:pt idx="668">
                  <c:v>6.1988533346399866E-3</c:v>
                </c:pt>
                <c:pt idx="669">
                  <c:v>-1.691231454109654E-3</c:v>
                </c:pt>
                <c:pt idx="670">
                  <c:v>-3.9818928661239372E-4</c:v>
                </c:pt>
                <c:pt idx="671">
                  <c:v>2.0685672284348477E-3</c:v>
                </c:pt>
                <c:pt idx="672">
                  <c:v>2.4279594264120519E-3</c:v>
                </c:pt>
                <c:pt idx="673">
                  <c:v>3.3231362802699227E-3</c:v>
                </c:pt>
                <c:pt idx="674">
                  <c:v>7.9194711836985121E-3</c:v>
                </c:pt>
                <c:pt idx="675">
                  <c:v>-7.6022197495739796E-3</c:v>
                </c:pt>
                <c:pt idx="676">
                  <c:v>6.3892442406439098E-3</c:v>
                </c:pt>
                <c:pt idx="677">
                  <c:v>-4.0059577592049811E-3</c:v>
                </c:pt>
                <c:pt idx="678">
                  <c:v>-7.1138709971333425E-3</c:v>
                </c:pt>
                <c:pt idx="679">
                  <c:v>-1.4417188648213619E-3</c:v>
                </c:pt>
                <c:pt idx="680">
                  <c:v>-2.6237996116773576E-4</c:v>
                </c:pt>
                <c:pt idx="681">
                  <c:v>2.824165029469361E-3</c:v>
                </c:pt>
                <c:pt idx="682">
                  <c:v>3.5382963367192044E-3</c:v>
                </c:pt>
                <c:pt idx="683">
                  <c:v>4.6441380578801095E-3</c:v>
                </c:pt>
                <c:pt idx="684">
                  <c:v>4.9264935877384453E-3</c:v>
                </c:pt>
                <c:pt idx="685">
                  <c:v>-1.0403758135703045E-3</c:v>
                </c:pt>
                <c:pt idx="686">
                  <c:v>4.8847498751158902E-3</c:v>
                </c:pt>
                <c:pt idx="687">
                  <c:v>-5.7541808274385042E-3</c:v>
                </c:pt>
                <c:pt idx="688">
                  <c:v>-6.5622532987481552E-3</c:v>
                </c:pt>
                <c:pt idx="689">
                  <c:v>-3.0322514906520048E-3</c:v>
                </c:pt>
                <c:pt idx="690">
                  <c:v>9.1015458800169924E-3</c:v>
                </c:pt>
                <c:pt idx="691">
                  <c:v>4.7809389450583772E-3</c:v>
                </c:pt>
                <c:pt idx="692">
                  <c:v>1.83808439484201E-3</c:v>
                </c:pt>
                <c:pt idx="693">
                  <c:v>-9.4847904610106948E-4</c:v>
                </c:pt>
                <c:pt idx="694">
                  <c:v>-3.9529481961344537E-3</c:v>
                </c:pt>
                <c:pt idx="695">
                  <c:v>2.1604883344306103E-3</c:v>
                </c:pt>
                <c:pt idx="696">
                  <c:v>3.9736566574830601E-3</c:v>
                </c:pt>
                <c:pt idx="697">
                  <c:v>-1.028090429120665E-3</c:v>
                </c:pt>
                <c:pt idx="698">
                  <c:v>1.0792305300737493E-3</c:v>
                </c:pt>
                <c:pt idx="699">
                  <c:v>8.7490356954889048E-3</c:v>
                </c:pt>
                <c:pt idx="700">
                  <c:v>-7.0941786215388269E-3</c:v>
                </c:pt>
                <c:pt idx="701">
                  <c:v>3.4732074550045677E-3</c:v>
                </c:pt>
                <c:pt idx="702">
                  <c:v>8.8230391837147426E-3</c:v>
                </c:pt>
                <c:pt idx="703">
                  <c:v>8.4812962022355887E-3</c:v>
                </c:pt>
                <c:pt idx="704">
                  <c:v>8.6207532009938692E-3</c:v>
                </c:pt>
                <c:pt idx="705">
                  <c:v>-4.9473541374037699E-3</c:v>
                </c:pt>
                <c:pt idx="706">
                  <c:v>3.0680150237090142E-3</c:v>
                </c:pt>
                <c:pt idx="707">
                  <c:v>7.5838177527609574E-4</c:v>
                </c:pt>
                <c:pt idx="708">
                  <c:v>6.1786244781691924E-3</c:v>
                </c:pt>
                <c:pt idx="709">
                  <c:v>-8.6042907611290076E-3</c:v>
                </c:pt>
                <c:pt idx="710">
                  <c:v>2.2045806696182613E-3</c:v>
                </c:pt>
                <c:pt idx="711">
                  <c:v>-1.3724735741665661E-2</c:v>
                </c:pt>
                <c:pt idx="712">
                  <c:v>1.8619806819504259E-3</c:v>
                </c:pt>
                <c:pt idx="713">
                  <c:v>-6.3454894988652644E-3</c:v>
                </c:pt>
                <c:pt idx="714">
                  <c:v>1.7121614137458607E-3</c:v>
                </c:pt>
                <c:pt idx="715">
                  <c:v>-4.0234339792698526E-3</c:v>
                </c:pt>
                <c:pt idx="716">
                  <c:v>-2.1261593144484836E-3</c:v>
                </c:pt>
                <c:pt idx="717">
                  <c:v>-1.0170746345898873E-3</c:v>
                </c:pt>
                <c:pt idx="718">
                  <c:v>2.4715109722837081E-3</c:v>
                </c:pt>
                <c:pt idx="719">
                  <c:v>-4.0260509177026949E-3</c:v>
                </c:pt>
                <c:pt idx="720">
                  <c:v>1.7433501078361058E-3</c:v>
                </c:pt>
                <c:pt idx="721">
                  <c:v>1.0687182218256375E-3</c:v>
                </c:pt>
                <c:pt idx="722">
                  <c:v>3.1259362467830343E-3</c:v>
                </c:pt>
                <c:pt idx="723">
                  <c:v>-7.1419553808138581E-4</c:v>
                </c:pt>
                <c:pt idx="724">
                  <c:v>8.5673748544818906E-3</c:v>
                </c:pt>
                <c:pt idx="725">
                  <c:v>7.0261788872438835E-4</c:v>
                </c:pt>
                <c:pt idx="726">
                  <c:v>4.4795986279628774E-3</c:v>
                </c:pt>
                <c:pt idx="727">
                  <c:v>1.0849194350286639E-2</c:v>
                </c:pt>
                <c:pt idx="728">
                  <c:v>-6.8795635845684266E-3</c:v>
                </c:pt>
                <c:pt idx="729">
                  <c:v>1.269582803565994E-2</c:v>
                </c:pt>
                <c:pt idx="730">
                  <c:v>-1.1564198388288038E-2</c:v>
                </c:pt>
                <c:pt idx="731">
                  <c:v>-2.357245505469785E-3</c:v>
                </c:pt>
                <c:pt idx="732">
                  <c:v>-2.0232028068736252E-3</c:v>
                </c:pt>
                <c:pt idx="733">
                  <c:v>3.248373977771557E-3</c:v>
                </c:pt>
                <c:pt idx="734">
                  <c:v>-3.1357367883761977E-3</c:v>
                </c:pt>
                <c:pt idx="735">
                  <c:v>7.386738519040259E-3</c:v>
                </c:pt>
                <c:pt idx="736">
                  <c:v>-2.6322271362031469E-3</c:v>
                </c:pt>
                <c:pt idx="737">
                  <c:v>-8.5584361202728498E-4</c:v>
                </c:pt>
                <c:pt idx="738">
                  <c:v>4.060558004020054E-3</c:v>
                </c:pt>
                <c:pt idx="739">
                  <c:v>-6.8421650251088151E-3</c:v>
                </c:pt>
                <c:pt idx="740">
                  <c:v>8.8352176909656244E-4</c:v>
                </c:pt>
                <c:pt idx="741">
                  <c:v>1.7076314600799058E-3</c:v>
                </c:pt>
                <c:pt idx="742">
                  <c:v>9.3706329996035009E-3</c:v>
                </c:pt>
                <c:pt idx="743">
                  <c:v>9.682176113057217E-3</c:v>
                </c:pt>
                <c:pt idx="744">
                  <c:v>-2.6565592693339468E-4</c:v>
                </c:pt>
                <c:pt idx="745">
                  <c:v>3.4579600663808829E-3</c:v>
                </c:pt>
                <c:pt idx="746">
                  <c:v>1.2811201149927953E-2</c:v>
                </c:pt>
                <c:pt idx="747">
                  <c:v>-2.2536964035709817E-3</c:v>
                </c:pt>
                <c:pt idx="748">
                  <c:v>-7.205815880669042E-3</c:v>
                </c:pt>
                <c:pt idx="749">
                  <c:v>2.5490455240648746E-3</c:v>
                </c:pt>
                <c:pt idx="750">
                  <c:v>-8.1875419021614215E-3</c:v>
                </c:pt>
                <c:pt idx="751">
                  <c:v>1.1136358523251566E-3</c:v>
                </c:pt>
                <c:pt idx="752">
                  <c:v>1.0434189588542919E-2</c:v>
                </c:pt>
                <c:pt idx="753">
                  <c:v>1.8371189116968001E-3</c:v>
                </c:pt>
                <c:pt idx="754">
                  <c:v>-1.3380569151665189E-2</c:v>
                </c:pt>
                <c:pt idx="755">
                  <c:v>5.6176829679399631E-5</c:v>
                </c:pt>
                <c:pt idx="756">
                  <c:v>-8.5365355552833311E-3</c:v>
                </c:pt>
                <c:pt idx="757">
                  <c:v>-5.7261208576997458E-3</c:v>
                </c:pt>
                <c:pt idx="758">
                  <c:v>8.3136576768305659E-4</c:v>
                </c:pt>
                <c:pt idx="759">
                  <c:v>1.0661577988229309E-2</c:v>
                </c:pt>
                <c:pt idx="760">
                  <c:v>8.1090238301395612E-3</c:v>
                </c:pt>
                <c:pt idx="761">
                  <c:v>-2.8866474724003055E-3</c:v>
                </c:pt>
                <c:pt idx="762">
                  <c:v>8.2507314008453125E-3</c:v>
                </c:pt>
                <c:pt idx="763">
                  <c:v>-5.5252985656053522E-3</c:v>
                </c:pt>
                <c:pt idx="764">
                  <c:v>1.6726874741691988E-2</c:v>
                </c:pt>
                <c:pt idx="765">
                  <c:v>3.336571356168383E-3</c:v>
                </c:pt>
                <c:pt idx="766">
                  <c:v>-2.192020549488527E-2</c:v>
                </c:pt>
                <c:pt idx="767">
                  <c:v>6.8628081173975897E-3</c:v>
                </c:pt>
                <c:pt idx="768">
                  <c:v>1.1566486259060316E-2</c:v>
                </c:pt>
                <c:pt idx="769">
                  <c:v>1.261483879963432E-2</c:v>
                </c:pt>
                <c:pt idx="770">
                  <c:v>-2.233733580221664E-2</c:v>
                </c:pt>
                <c:pt idx="771">
                  <c:v>1.376967370441462E-2</c:v>
                </c:pt>
                <c:pt idx="772">
                  <c:v>-2.9166124426820428E-3</c:v>
                </c:pt>
                <c:pt idx="773">
                  <c:v>-1.7276334844182117E-2</c:v>
                </c:pt>
                <c:pt idx="774">
                  <c:v>2.7157240771792601E-2</c:v>
                </c:pt>
                <c:pt idx="775">
                  <c:v>-2.0966906104724736E-2</c:v>
                </c:pt>
                <c:pt idx="776">
                  <c:v>-2.5162891372564888E-2</c:v>
                </c:pt>
                <c:pt idx="777">
                  <c:v>-1.8439862492363179E-3</c:v>
                </c:pt>
                <c:pt idx="778">
                  <c:v>1.4817982100467919E-3</c:v>
                </c:pt>
                <c:pt idx="779">
                  <c:v>-1.4204163502312905E-2</c:v>
                </c:pt>
                <c:pt idx="780">
                  <c:v>1.7034720983646334E-3</c:v>
                </c:pt>
                <c:pt idx="781">
                  <c:v>-7.8196604448843576E-4</c:v>
                </c:pt>
                <c:pt idx="782">
                  <c:v>-5.7244938180529559E-3</c:v>
                </c:pt>
                <c:pt idx="783">
                  <c:v>-6.3635906317597302E-3</c:v>
                </c:pt>
                <c:pt idx="784">
                  <c:v>-1.273967637633433E-3</c:v>
                </c:pt>
                <c:pt idx="785">
                  <c:v>1.7378795678667736E-2</c:v>
                </c:pt>
                <c:pt idx="786">
                  <c:v>4.4631069385359101E-3</c:v>
                </c:pt>
                <c:pt idx="787">
                  <c:v>-4.8384968403136774E-4</c:v>
                </c:pt>
                <c:pt idx="788">
                  <c:v>2.6387939462098053E-3</c:v>
                </c:pt>
                <c:pt idx="789">
                  <c:v>1.1032048304691067E-2</c:v>
                </c:pt>
                <c:pt idx="790">
                  <c:v>5.0715734201749463E-3</c:v>
                </c:pt>
                <c:pt idx="791">
                  <c:v>-1.3324342350110263E-2</c:v>
                </c:pt>
                <c:pt idx="792">
                  <c:v>-1.1095806550352139E-2</c:v>
                </c:pt>
                <c:pt idx="793">
                  <c:v>-1.2706864297021059E-2</c:v>
                </c:pt>
                <c:pt idx="794">
                  <c:v>1.1756997779638123E-2</c:v>
                </c:pt>
                <c:pt idx="795">
                  <c:v>1.6028343614550522E-2</c:v>
                </c:pt>
                <c:pt idx="796">
                  <c:v>9.7359448864087206E-4</c:v>
                </c:pt>
                <c:pt idx="797">
                  <c:v>-5.4965283146680699E-3</c:v>
                </c:pt>
                <c:pt idx="798">
                  <c:v>-5.841403693699454E-3</c:v>
                </c:pt>
                <c:pt idx="799">
                  <c:v>3.7346221441114658E-4</c:v>
                </c:pt>
                <c:pt idx="800">
                  <c:v>1.20690869070601E-2</c:v>
                </c:pt>
                <c:pt idx="801">
                  <c:v>1.3402479965752168E-2</c:v>
                </c:pt>
                <c:pt idx="802">
                  <c:v>2.6129518072288693E-3</c:v>
                </c:pt>
                <c:pt idx="803">
                  <c:v>1.3914603653299107E-2</c:v>
                </c:pt>
                <c:pt idx="804">
                  <c:v>1.4936071290197583E-2</c:v>
                </c:pt>
                <c:pt idx="805">
                  <c:v>-3.7536451302551344E-2</c:v>
                </c:pt>
                <c:pt idx="806">
                  <c:v>-5.0015954644285765E-3</c:v>
                </c:pt>
                <c:pt idx="807">
                  <c:v>1.7440938639606607E-2</c:v>
                </c:pt>
                <c:pt idx="808">
                  <c:v>-4.0979244278871785E-2</c:v>
                </c:pt>
                <c:pt idx="809">
                  <c:v>-2.1208513171602883E-2</c:v>
                </c:pt>
                <c:pt idx="810">
                  <c:v>-6.4806059897792867E-4</c:v>
                </c:pt>
                <c:pt idx="811">
                  <c:v>4.8894038116098493E-4</c:v>
                </c:pt>
                <c:pt idx="812">
                  <c:v>-1.0898781509218525E-2</c:v>
                </c:pt>
                <c:pt idx="813">
                  <c:v>-6.731944014173874E-3</c:v>
                </c:pt>
                <c:pt idx="814">
                  <c:v>1.1841155234656897E-2</c:v>
                </c:pt>
                <c:pt idx="815">
                  <c:v>6.0263467651555658E-4</c:v>
                </c:pt>
                <c:pt idx="816">
                  <c:v>-5.6003071363419643E-4</c:v>
                </c:pt>
                <c:pt idx="817">
                  <c:v>2.1743964814313621E-3</c:v>
                </c:pt>
                <c:pt idx="818">
                  <c:v>8.0667544390278234E-3</c:v>
                </c:pt>
                <c:pt idx="819">
                  <c:v>4.3852281783969271E-3</c:v>
                </c:pt>
                <c:pt idx="820">
                  <c:v>-1.616379310344751E-3</c:v>
                </c:pt>
                <c:pt idx="821">
                  <c:v>9.4150020530034961E-3</c:v>
                </c:pt>
                <c:pt idx="822">
                  <c:v>-3.5244630756861017E-3</c:v>
                </c:pt>
                <c:pt idx="823">
                  <c:v>6.749627831013516E-3</c:v>
                </c:pt>
                <c:pt idx="824">
                  <c:v>7.0336180014045624E-3</c:v>
                </c:pt>
                <c:pt idx="825">
                  <c:v>-1.1122055472160275E-3</c:v>
                </c:pt>
                <c:pt idx="826">
                  <c:v>1.3029031448006378E-3</c:v>
                </c:pt>
                <c:pt idx="827">
                  <c:v>1.6623225124401397E-3</c:v>
                </c:pt>
                <c:pt idx="828">
                  <c:v>7.0337996835525551E-3</c:v>
                </c:pt>
                <c:pt idx="829">
                  <c:v>4.0286613639211044E-3</c:v>
                </c:pt>
                <c:pt idx="830">
                  <c:v>6.3988189078607594E-3</c:v>
                </c:pt>
                <c:pt idx="831">
                  <c:v>8.3033800741318942E-3</c:v>
                </c:pt>
                <c:pt idx="832">
                  <c:v>-5.1831786689685577E-3</c:v>
                </c:pt>
                <c:pt idx="833">
                  <c:v>1.8340279279212002E-3</c:v>
                </c:pt>
                <c:pt idx="834">
                  <c:v>7.9089722066782997E-4</c:v>
                </c:pt>
                <c:pt idx="835">
                  <c:v>-1.0583824636460903E-3</c:v>
                </c:pt>
                <c:pt idx="836">
                  <c:v>-4.5817393474556489E-4</c:v>
                </c:pt>
                <c:pt idx="837">
                  <c:v>1.9856303069889503E-3</c:v>
                </c:pt>
                <c:pt idx="838">
                  <c:v>-8.2790409737931725E-4</c:v>
                </c:pt>
                <c:pt idx="839">
                  <c:v>-3.230291135099761E-3</c:v>
                </c:pt>
                <c:pt idx="840">
                  <c:v>5.3628620866204013E-3</c:v>
                </c:pt>
                <c:pt idx="841">
                  <c:v>8.9743251345204555E-3</c:v>
                </c:pt>
                <c:pt idx="842">
                  <c:v>-4.0708263702422531E-3</c:v>
                </c:pt>
                <c:pt idx="843">
                  <c:v>-4.7295344411457663E-4</c:v>
                </c:pt>
                <c:pt idx="844">
                  <c:v>1.5488780033008354E-3</c:v>
                </c:pt>
                <c:pt idx="845">
                  <c:v>3.2019611540636816E-3</c:v>
                </c:pt>
                <c:pt idx="846">
                  <c:v>5.5062988721947814E-3</c:v>
                </c:pt>
                <c:pt idx="847">
                  <c:v>2.9323728639507607E-3</c:v>
                </c:pt>
                <c:pt idx="848">
                  <c:v>-1.1408709408766704E-4</c:v>
                </c:pt>
                <c:pt idx="849">
                  <c:v>-3.7394295759706209E-3</c:v>
                </c:pt>
                <c:pt idx="850">
                  <c:v>-1.0521455442770167E-3</c:v>
                </c:pt>
                <c:pt idx="851">
                  <c:v>-2.0244902892453398E-3</c:v>
                </c:pt>
                <c:pt idx="852">
                  <c:v>8.1909469282996916E-3</c:v>
                </c:pt>
                <c:pt idx="853">
                  <c:v>-3.6923685973555553E-4</c:v>
                </c:pt>
                <c:pt idx="854">
                  <c:v>9.8484673755101504E-3</c:v>
                </c:pt>
                <c:pt idx="855">
                  <c:v>-3.8425772934425062E-4</c:v>
                </c:pt>
                <c:pt idx="856">
                  <c:v>2.056155374497548E-3</c:v>
                </c:pt>
                <c:pt idx="857">
                  <c:v>-7.5027991212117673E-4</c:v>
                </c:pt>
                <c:pt idx="858">
                  <c:v>6.5410860758907674E-3</c:v>
                </c:pt>
                <c:pt idx="859">
                  <c:v>1.275762452255913E-3</c:v>
                </c:pt>
                <c:pt idx="860">
                  <c:v>-2.6260422951377427E-3</c:v>
                </c:pt>
                <c:pt idx="861">
                  <c:v>8.1961460177335521E-3</c:v>
                </c:pt>
                <c:pt idx="862">
                  <c:v>-5.5256759743608219E-3</c:v>
                </c:pt>
                <c:pt idx="863">
                  <c:v>-2.309620711533511E-3</c:v>
                </c:pt>
                <c:pt idx="864">
                  <c:v>9.8361925415324514E-4</c:v>
                </c:pt>
                <c:pt idx="865">
                  <c:v>-8.976174447306029E-4</c:v>
                </c:pt>
                <c:pt idx="866">
                  <c:v>-3.761977813581785E-3</c:v>
                </c:pt>
                <c:pt idx="867">
                  <c:v>1.4436587098169973E-3</c:v>
                </c:pt>
                <c:pt idx="868">
                  <c:v>-1.8910668318461443E-4</c:v>
                </c:pt>
                <c:pt idx="869">
                  <c:v>1.2713305304810074E-3</c:v>
                </c:pt>
                <c:pt idx="870">
                  <c:v>3.0970792875555375E-3</c:v>
                </c:pt>
                <c:pt idx="871">
                  <c:v>1.8996960486306058E-4</c:v>
                </c:pt>
                <c:pt idx="872">
                  <c:v>1.5920722567817069E-3</c:v>
                </c:pt>
                <c:pt idx="873">
                  <c:v>9.4448525553580964E-4</c:v>
                </c:pt>
                <c:pt idx="874">
                  <c:v>-3.1924744388955872E-3</c:v>
                </c:pt>
                <c:pt idx="875">
                  <c:v>8.0729573504141339E-3</c:v>
                </c:pt>
                <c:pt idx="876">
                  <c:v>1.2709461705413538E-3</c:v>
                </c:pt>
                <c:pt idx="877">
                  <c:v>-4.6630571438580626E-3</c:v>
                </c:pt>
                <c:pt idx="878">
                  <c:v>1.6179463387628878E-3</c:v>
                </c:pt>
                <c:pt idx="879">
                  <c:v>-3.9724915637947555E-3</c:v>
                </c:pt>
                <c:pt idx="880">
                  <c:v>5.1168962960073117E-3</c:v>
                </c:pt>
                <c:pt idx="881">
                  <c:v>3.2796358042519458E-4</c:v>
                </c:pt>
                <c:pt idx="882">
                  <c:v>7.4237309327340739E-4</c:v>
                </c:pt>
                <c:pt idx="883">
                  <c:v>6.7249495628796119E-4</c:v>
                </c:pt>
                <c:pt idx="884">
                  <c:v>1.7507647356032052E-3</c:v>
                </c:pt>
                <c:pt idx="885">
                  <c:v>8.7811112025826255E-4</c:v>
                </c:pt>
                <c:pt idx="886">
                  <c:v>-1.6867300136190755E-3</c:v>
                </c:pt>
                <c:pt idx="887">
                  <c:v>1.8034689332873111E-3</c:v>
                </c:pt>
                <c:pt idx="888">
                  <c:v>2.3224467821731931E-3</c:v>
                </c:pt>
                <c:pt idx="889">
                  <c:v>-1.8043956647432191E-3</c:v>
                </c:pt>
                <c:pt idx="890">
                  <c:v>-1.0736382622734686E-3</c:v>
                </c:pt>
                <c:pt idx="891">
                  <c:v>5.6467565629261252E-3</c:v>
                </c:pt>
                <c:pt idx="892">
                  <c:v>1.2467548864110167E-3</c:v>
                </c:pt>
                <c:pt idx="893">
                  <c:v>2.1588536724235219E-3</c:v>
                </c:pt>
                <c:pt idx="894">
                  <c:v>3.8739997459671383E-3</c:v>
                </c:pt>
                <c:pt idx="895">
                  <c:v>3.7050907149631662E-3</c:v>
                </c:pt>
                <c:pt idx="896">
                  <c:v>1.2046078243665992E-3</c:v>
                </c:pt>
                <c:pt idx="897">
                  <c:v>4.0851636468495212E-3</c:v>
                </c:pt>
                <c:pt idx="898">
                  <c:v>7.209632068461147E-5</c:v>
                </c:pt>
                <c:pt idx="899">
                  <c:v>-2.2220268401659249E-3</c:v>
                </c:pt>
                <c:pt idx="900">
                  <c:v>6.4784451731569881E-4</c:v>
                </c:pt>
                <c:pt idx="901">
                  <c:v>-3.0459605141452961E-3</c:v>
                </c:pt>
                <c:pt idx="902">
                  <c:v>6.3431272814296058E-4</c:v>
                </c:pt>
                <c:pt idx="903">
                  <c:v>1.1102812845715793E-3</c:v>
                </c:pt>
                <c:pt idx="904">
                  <c:v>1.4558660603223306E-3</c:v>
                </c:pt>
                <c:pt idx="905">
                  <c:v>1.8472363580994688E-3</c:v>
                </c:pt>
                <c:pt idx="906">
                  <c:v>-1.1007176679195263E-3</c:v>
                </c:pt>
                <c:pt idx="907">
                  <c:v>7.5706594885582845E-4</c:v>
                </c:pt>
                <c:pt idx="908">
                  <c:v>3.363999180100441E-3</c:v>
                </c:pt>
                <c:pt idx="909">
                  <c:v>1.0839227603466339E-2</c:v>
                </c:pt>
                <c:pt idx="910">
                  <c:v>-1.488783416494277E-3</c:v>
                </c:pt>
                <c:pt idx="911">
                  <c:v>-1.7845989113951521E-4</c:v>
                </c:pt>
                <c:pt idx="912">
                  <c:v>3.128750737433128E-3</c:v>
                </c:pt>
                <c:pt idx="913">
                  <c:v>-7.5508267549616592E-3</c:v>
                </c:pt>
                <c:pt idx="914">
                  <c:v>1.9824813383773066E-3</c:v>
                </c:pt>
                <c:pt idx="915">
                  <c:v>5.721051924853171E-3</c:v>
                </c:pt>
                <c:pt idx="916">
                  <c:v>4.6151330580876948E-3</c:v>
                </c:pt>
                <c:pt idx="917">
                  <c:v>8.4279776126749972E-4</c:v>
                </c:pt>
                <c:pt idx="918">
                  <c:v>4.8709604797259054E-4</c:v>
                </c:pt>
                <c:pt idx="919">
                  <c:v>1.6728373042720346E-3</c:v>
                </c:pt>
                <c:pt idx="920">
                  <c:v>-2.0744341336476069E-3</c:v>
                </c:pt>
                <c:pt idx="921">
                  <c:v>-3.4536046743949278E-3</c:v>
                </c:pt>
                <c:pt idx="922">
                  <c:v>9.9408245036796128E-3</c:v>
                </c:pt>
                <c:pt idx="923">
                  <c:v>1.1626229102676966E-3</c:v>
                </c:pt>
                <c:pt idx="924">
                  <c:v>-1.8353833934839914E-3</c:v>
                </c:pt>
                <c:pt idx="925">
                  <c:v>-1.5436913265616137E-2</c:v>
                </c:pt>
                <c:pt idx="926">
                  <c:v>1.4201029777529683E-3</c:v>
                </c:pt>
                <c:pt idx="927">
                  <c:v>-4.9881581935573571E-4</c:v>
                </c:pt>
                <c:pt idx="928">
                  <c:v>1.004374682548792E-2</c:v>
                </c:pt>
                <c:pt idx="929">
                  <c:v>1.2755258980974293E-3</c:v>
                </c:pt>
                <c:pt idx="930">
                  <c:v>-1.447441815345063E-2</c:v>
                </c:pt>
                <c:pt idx="931">
                  <c:v>-3.6364811791900209E-4</c:v>
                </c:pt>
                <c:pt idx="932">
                  <c:v>-2.4144366381689819E-3</c:v>
                </c:pt>
                <c:pt idx="933">
                  <c:v>1.647266869345021E-3</c:v>
                </c:pt>
                <c:pt idx="934">
                  <c:v>1.8890363083294837E-3</c:v>
                </c:pt>
                <c:pt idx="935">
                  <c:v>-2.1835911800677232E-3</c:v>
                </c:pt>
                <c:pt idx="936">
                  <c:v>4.9266056898278343E-4</c:v>
                </c:pt>
                <c:pt idx="937">
                  <c:v>2.4490952515887621E-3</c:v>
                </c:pt>
                <c:pt idx="938">
                  <c:v>-7.2812588487514152E-4</c:v>
                </c:pt>
                <c:pt idx="939">
                  <c:v>-1.3411865461215866E-3</c:v>
                </c:pt>
                <c:pt idx="940">
                  <c:v>-9.7262524063390643E-4</c:v>
                </c:pt>
                <c:pt idx="941">
                  <c:v>2.8258508838852059E-4</c:v>
                </c:pt>
                <c:pt idx="942">
                  <c:v>2.9231834358338649E-3</c:v>
                </c:pt>
                <c:pt idx="943">
                  <c:v>-1.0636834995592093E-3</c:v>
                </c:pt>
                <c:pt idx="944">
                  <c:v>-3.6790717418988539E-4</c:v>
                </c:pt>
                <c:pt idx="945">
                  <c:v>-1.5360796821128897E-4</c:v>
                </c:pt>
                <c:pt idx="946">
                  <c:v>5.3726514969865136E-3</c:v>
                </c:pt>
                <c:pt idx="947">
                  <c:v>5.9776995209714912E-4</c:v>
                </c:pt>
                <c:pt idx="948">
                  <c:v>-5.2861214913435539E-5</c:v>
                </c:pt>
                <c:pt idx="949">
                  <c:v>4.6735271648765675E-3</c:v>
                </c:pt>
                <c:pt idx="950">
                  <c:v>1.8745523380743201E-3</c:v>
                </c:pt>
                <c:pt idx="951">
                  <c:v>7.3056198026821839E-3</c:v>
                </c:pt>
                <c:pt idx="952">
                  <c:v>-7.8272081996166865E-4</c:v>
                </c:pt>
                <c:pt idx="953">
                  <c:v>9.2776618642731457E-4</c:v>
                </c:pt>
                <c:pt idx="954">
                  <c:v>6.4031538541342581E-3</c:v>
                </c:pt>
                <c:pt idx="955">
                  <c:v>-9.36880791271677E-3</c:v>
                </c:pt>
                <c:pt idx="956">
                  <c:v>1.4532669688471778E-3</c:v>
                </c:pt>
                <c:pt idx="957">
                  <c:v>2.3107934687074394E-3</c:v>
                </c:pt>
                <c:pt idx="958">
                  <c:v>1.5332479232963436E-3</c:v>
                </c:pt>
                <c:pt idx="959">
                  <c:v>-8.6000270415333979E-3</c:v>
                </c:pt>
                <c:pt idx="960">
                  <c:v>8.8080417296994007E-3</c:v>
                </c:pt>
                <c:pt idx="961">
                  <c:v>-8.0727490395929857E-3</c:v>
                </c:pt>
                <c:pt idx="962">
                  <c:v>3.1579379075585834E-4</c:v>
                </c:pt>
                <c:pt idx="963">
                  <c:v>1.5608954610804027E-3</c:v>
                </c:pt>
                <c:pt idx="964">
                  <c:v>-4.5573798760889517E-4</c:v>
                </c:pt>
                <c:pt idx="965">
                  <c:v>-5.826764545369123E-4</c:v>
                </c:pt>
                <c:pt idx="966">
                  <c:v>-6.6966651178335113E-3</c:v>
                </c:pt>
                <c:pt idx="967">
                  <c:v>8.3472042414154402E-3</c:v>
                </c:pt>
                <c:pt idx="968">
                  <c:v>2.8366345181418673E-4</c:v>
                </c:pt>
                <c:pt idx="969">
                  <c:v>-2.2396140972632539E-3</c:v>
                </c:pt>
                <c:pt idx="970">
                  <c:v>-9.9575880508939729E-4</c:v>
                </c:pt>
                <c:pt idx="971">
                  <c:v>4.5114205623633108E-3</c:v>
                </c:pt>
                <c:pt idx="972">
                  <c:v>-9.78710980068076E-4</c:v>
                </c:pt>
                <c:pt idx="973">
                  <c:v>-8.2998122270205865E-4</c:v>
                </c:pt>
                <c:pt idx="974">
                  <c:v>2.6714451285170249E-4</c:v>
                </c:pt>
                <c:pt idx="975">
                  <c:v>1.568333655781684E-3</c:v>
                </c:pt>
                <c:pt idx="976">
                  <c:v>-2.7790320594393014E-3</c:v>
                </c:pt>
                <c:pt idx="977">
                  <c:v>-1.2176772294358873E-3</c:v>
                </c:pt>
                <c:pt idx="978">
                  <c:v>3.7077273812169409E-3</c:v>
                </c:pt>
                <c:pt idx="979">
                  <c:v>7.5711087154821666E-3</c:v>
                </c:pt>
                <c:pt idx="980">
                  <c:v>-4.6002544645251664E-4</c:v>
                </c:pt>
                <c:pt idx="981">
                  <c:v>-1.2045599423798903E-3</c:v>
                </c:pt>
                <c:pt idx="982">
                  <c:v>3.1055000476176708E-4</c:v>
                </c:pt>
                <c:pt idx="983">
                  <c:v>4.4418750701842313E-3</c:v>
                </c:pt>
                <c:pt idx="984">
                  <c:v>2.4891386829661855E-3</c:v>
                </c:pt>
                <c:pt idx="985">
                  <c:v>1.8379127993919386E-3</c:v>
                </c:pt>
                <c:pt idx="986">
                  <c:v>5.160114706536767E-3</c:v>
                </c:pt>
                <c:pt idx="987">
                  <c:v>6.7674957306866901E-3</c:v>
                </c:pt>
                <c:pt idx="988">
                  <c:v>3.6868431882495223E-3</c:v>
                </c:pt>
                <c:pt idx="989">
                  <c:v>-1.817825856948263E-2</c:v>
                </c:pt>
                <c:pt idx="990">
                  <c:v>-6.8683605847685847E-4</c:v>
                </c:pt>
                <c:pt idx="991">
                  <c:v>4.7764440168973632E-3</c:v>
                </c:pt>
                <c:pt idx="992">
                  <c:v>-1.4784250179582514E-3</c:v>
                </c:pt>
                <c:pt idx="993">
                  <c:v>-2.162833436821554E-3</c:v>
                </c:pt>
                <c:pt idx="994">
                  <c:v>1.1306176259533451E-3</c:v>
                </c:pt>
                <c:pt idx="995">
                  <c:v>-1.0252648600889147E-3</c:v>
                </c:pt>
                <c:pt idx="996">
                  <c:v>3.7511097032982832E-5</c:v>
                </c:pt>
                <c:pt idx="997">
                  <c:v>4.0886872677357022E-3</c:v>
                </c:pt>
                <c:pt idx="998">
                  <c:v>5.8204536603945201E-4</c:v>
                </c:pt>
                <c:pt idx="999">
                  <c:v>-1.2713441536987835E-3</c:v>
                </c:pt>
                <c:pt idx="1000">
                  <c:v>1.1891154069998411E-3</c:v>
                </c:pt>
                <c:pt idx="1001">
                  <c:v>1.7322372284205301E-3</c:v>
                </c:pt>
                <c:pt idx="1002">
                  <c:v>-1.9131184668260692E-3</c:v>
                </c:pt>
                <c:pt idx="1003">
                  <c:v>5.5289116002432692E-4</c:v>
                </c:pt>
                <c:pt idx="1004">
                  <c:v>-4.856380907726221E-4</c:v>
                </c:pt>
                <c:pt idx="1005">
                  <c:v>6.0906008466188322E-3</c:v>
                </c:pt>
                <c:pt idx="1006">
                  <c:v>1.0840085324159476E-2</c:v>
                </c:pt>
                <c:pt idx="1007">
                  <c:v>-3.0350108666123976E-3</c:v>
                </c:pt>
                <c:pt idx="1008">
                  <c:v>7.5571921631019112E-3</c:v>
                </c:pt>
                <c:pt idx="1009">
                  <c:v>-1.7163423974997372E-3</c:v>
                </c:pt>
                <c:pt idx="1010">
                  <c:v>-2.9033507733046138E-3</c:v>
                </c:pt>
                <c:pt idx="1011">
                  <c:v>8.6133236007643887E-3</c:v>
                </c:pt>
                <c:pt idx="1012">
                  <c:v>-6.8147023578528643E-3</c:v>
                </c:pt>
                <c:pt idx="1013">
                  <c:v>-3.7599095922304926E-3</c:v>
                </c:pt>
                <c:pt idx="1014">
                  <c:v>-1.4339289653649834E-3</c:v>
                </c:pt>
                <c:pt idx="1015">
                  <c:v>6.8774039073837834E-4</c:v>
                </c:pt>
                <c:pt idx="1016">
                  <c:v>-8.2715091050222789E-4</c:v>
                </c:pt>
                <c:pt idx="1017">
                  <c:v>1.9294927644020188E-3</c:v>
                </c:pt>
                <c:pt idx="1018">
                  <c:v>-3.0548776354145657E-3</c:v>
                </c:pt>
                <c:pt idx="1019">
                  <c:v>5.5959709009489877E-4</c:v>
                </c:pt>
                <c:pt idx="1020">
                  <c:v>-1.6421751202002621E-3</c:v>
                </c:pt>
                <c:pt idx="1021">
                  <c:v>-2.255010430479043E-3</c:v>
                </c:pt>
                <c:pt idx="1022">
                  <c:v>2.9350353432466836E-3</c:v>
                </c:pt>
                <c:pt idx="1023">
                  <c:v>1.0854034436120763E-3</c:v>
                </c:pt>
                <c:pt idx="1024">
                  <c:v>7.251482966702083E-3</c:v>
                </c:pt>
                <c:pt idx="1025">
                  <c:v>-1.0196332733214408E-3</c:v>
                </c:pt>
                <c:pt idx="1026">
                  <c:v>-8.440041603438031E-4</c:v>
                </c:pt>
                <c:pt idx="1027">
                  <c:v>-1.0602737976110888E-3</c:v>
                </c:pt>
                <c:pt idx="1028">
                  <c:v>1.8899156150544716E-3</c:v>
                </c:pt>
                <c:pt idx="1029">
                  <c:v>-1.2407993359932812E-2</c:v>
                </c:pt>
                <c:pt idx="1030">
                  <c:v>-2.00988121517931E-3</c:v>
                </c:pt>
                <c:pt idx="1031">
                  <c:v>-1.3143639402364293E-3</c:v>
                </c:pt>
                <c:pt idx="1032">
                  <c:v>-1.6266570520614421E-3</c:v>
                </c:pt>
                <c:pt idx="1033">
                  <c:v>8.374727853051489E-3</c:v>
                </c:pt>
                <c:pt idx="1034">
                  <c:v>-3.3790189048102937E-3</c:v>
                </c:pt>
                <c:pt idx="1035">
                  <c:v>3.6668633566550035E-4</c:v>
                </c:pt>
                <c:pt idx="1036">
                  <c:v>3.2686786165836423E-3</c:v>
                </c:pt>
                <c:pt idx="1037">
                  <c:v>7.9983749333467635E-4</c:v>
                </c:pt>
                <c:pt idx="1038">
                  <c:v>-2.2842521713062336E-3</c:v>
                </c:pt>
                <c:pt idx="1039">
                  <c:v>-2.9133039476952893E-3</c:v>
                </c:pt>
                <c:pt idx="1040">
                  <c:v>-3.2772164221692712E-3</c:v>
                </c:pt>
                <c:pt idx="1041">
                  <c:v>5.0379525760724242E-4</c:v>
                </c:pt>
                <c:pt idx="1042">
                  <c:v>-5.8598641045760624E-3</c:v>
                </c:pt>
                <c:pt idx="1043">
                  <c:v>1.3673825117192173E-2</c:v>
                </c:pt>
                <c:pt idx="1044">
                  <c:v>-2.5783310475788745E-3</c:v>
                </c:pt>
                <c:pt idx="1045">
                  <c:v>1.018020225231675E-3</c:v>
                </c:pt>
                <c:pt idx="1046">
                  <c:v>1.493351834538359E-3</c:v>
                </c:pt>
                <c:pt idx="1047">
                  <c:v>4.1899086684549225E-4</c:v>
                </c:pt>
                <c:pt idx="1048">
                  <c:v>-1.0822785345272479E-3</c:v>
                </c:pt>
                <c:pt idx="1049">
                  <c:v>6.0480783953453798E-3</c:v>
                </c:pt>
                <c:pt idx="1050">
                  <c:v>1.6785814708464297E-3</c:v>
                </c:pt>
                <c:pt idx="1051">
                  <c:v>-8.641055656061214E-4</c:v>
                </c:pt>
                <c:pt idx="1052">
                  <c:v>4.9923425080640182E-3</c:v>
                </c:pt>
                <c:pt idx="1053">
                  <c:v>4.0073016213895141E-3</c:v>
                </c:pt>
                <c:pt idx="1054">
                  <c:v>5.2458874832692626E-3</c:v>
                </c:pt>
                <c:pt idx="1055">
                  <c:v>3.5660587468098193E-3</c:v>
                </c:pt>
                <c:pt idx="1056">
                  <c:v>5.7524611382027135E-3</c:v>
                </c:pt>
                <c:pt idx="1057">
                  <c:v>6.9339054895611874E-4</c:v>
                </c:pt>
                <c:pt idx="1058">
                  <c:v>2.2682067208701362E-4</c:v>
                </c:pt>
                <c:pt idx="1059">
                  <c:v>-2.1154164236404371E-3</c:v>
                </c:pt>
                <c:pt idx="1060">
                  <c:v>7.2648354780016078E-3</c:v>
                </c:pt>
                <c:pt idx="1061">
                  <c:v>5.7028799543767938E-4</c:v>
                </c:pt>
                <c:pt idx="1062">
                  <c:v>2.9839350204285964E-4</c:v>
                </c:pt>
                <c:pt idx="1063">
                  <c:v>-8.8999956157664872E-4</c:v>
                </c:pt>
                <c:pt idx="1064">
                  <c:v>-6.0095263412487387E-3</c:v>
                </c:pt>
                <c:pt idx="1065">
                  <c:v>-8.6646811919810496E-4</c:v>
                </c:pt>
                <c:pt idx="1066">
                  <c:v>-7.3530371524166416E-4</c:v>
                </c:pt>
                <c:pt idx="1067">
                  <c:v>8.0260693750628942E-3</c:v>
                </c:pt>
                <c:pt idx="1068">
                  <c:v>6.5645417623170221E-3</c:v>
                </c:pt>
                <c:pt idx="1069">
                  <c:v>-2.6900775323491777E-3</c:v>
                </c:pt>
                <c:pt idx="1070">
                  <c:v>3.3661852992237229E-3</c:v>
                </c:pt>
                <c:pt idx="1071">
                  <c:v>-3.6093296770529637E-3</c:v>
                </c:pt>
                <c:pt idx="1072">
                  <c:v>1.7637539739581154E-3</c:v>
                </c:pt>
                <c:pt idx="1073">
                  <c:v>-2.9675025498540064E-3</c:v>
                </c:pt>
                <c:pt idx="1074">
                  <c:v>1.8498617008155804E-3</c:v>
                </c:pt>
                <c:pt idx="1075">
                  <c:v>-2.144753265474808E-3</c:v>
                </c:pt>
                <c:pt idx="1076">
                  <c:v>2.829564987438804E-3</c:v>
                </c:pt>
                <c:pt idx="1077">
                  <c:v>0</c:v>
                </c:pt>
                <c:pt idx="1078">
                  <c:v>-3.5485599346501973E-3</c:v>
                </c:pt>
                <c:pt idx="1079">
                  <c:v>3.51696782723665E-3</c:v>
                </c:pt>
                <c:pt idx="1080">
                  <c:v>-7.7067048332046806E-4</c:v>
                </c:pt>
                <c:pt idx="1081">
                  <c:v>5.7223085883348901E-3</c:v>
                </c:pt>
                <c:pt idx="1082">
                  <c:v>8.4865755774221618E-3</c:v>
                </c:pt>
                <c:pt idx="1083">
                  <c:v>-4.6370806398550179E-3</c:v>
                </c:pt>
                <c:pt idx="1084">
                  <c:v>-2.9334376333378653E-4</c:v>
                </c:pt>
                <c:pt idx="1085">
                  <c:v>-8.3565459610027704E-3</c:v>
                </c:pt>
                <c:pt idx="1086">
                  <c:v>2.248441772426002E-3</c:v>
                </c:pt>
                <c:pt idx="1087">
                  <c:v>1.2516807020026555E-3</c:v>
                </c:pt>
                <c:pt idx="1088">
                  <c:v>-1.8629866059208799E-3</c:v>
                </c:pt>
                <c:pt idx="1089">
                  <c:v>-2.4573270623052812E-3</c:v>
                </c:pt>
                <c:pt idx="1090">
                  <c:v>3.6375208284531446E-3</c:v>
                </c:pt>
                <c:pt idx="1091">
                  <c:v>1.975138060378967E-3</c:v>
                </c:pt>
                <c:pt idx="1092">
                  <c:v>-1.7506399119374683E-3</c:v>
                </c:pt>
                <c:pt idx="1093">
                  <c:v>3.8832280053966439E-3</c:v>
                </c:pt>
                <c:pt idx="1094">
                  <c:v>-8.1171975419503939E-3</c:v>
                </c:pt>
                <c:pt idx="1095">
                  <c:v>6.5397703105061211E-3</c:v>
                </c:pt>
                <c:pt idx="1096">
                  <c:v>-1.1374046815045835E-3</c:v>
                </c:pt>
                <c:pt idx="1097">
                  <c:v>5.9389455032745619E-3</c:v>
                </c:pt>
                <c:pt idx="1098">
                  <c:v>2.159412853860454E-3</c:v>
                </c:pt>
                <c:pt idx="1099">
                  <c:v>1.3163188276083426E-2</c:v>
                </c:pt>
                <c:pt idx="1100">
                  <c:v>3.4108794353906458E-3</c:v>
                </c:pt>
                <c:pt idx="1101">
                  <c:v>5.8213006683547341E-3</c:v>
                </c:pt>
                <c:pt idx="1102">
                  <c:v>3.9706446136156259E-4</c:v>
                </c:pt>
                <c:pt idx="1103">
                  <c:v>-3.5155379500729778E-3</c:v>
                </c:pt>
                <c:pt idx="1104">
                  <c:v>-2.6534703763845258E-3</c:v>
                </c:pt>
                <c:pt idx="1105">
                  <c:v>1.33531965917566E-3</c:v>
                </c:pt>
                <c:pt idx="1106">
                  <c:v>-5.2544785054330356E-3</c:v>
                </c:pt>
                <c:pt idx="1107">
                  <c:v>3.9143292572298982E-3</c:v>
                </c:pt>
                <c:pt idx="1108">
                  <c:v>8.080111124224576E-4</c:v>
                </c:pt>
                <c:pt idx="1109">
                  <c:v>2.1654277629676866E-3</c:v>
                </c:pt>
                <c:pt idx="1110">
                  <c:v>7.4613868646591364E-3</c:v>
                </c:pt>
                <c:pt idx="1111">
                  <c:v>-2.3867003182266311E-3</c:v>
                </c:pt>
                <c:pt idx="1112">
                  <c:v>4.6762887355644711E-3</c:v>
                </c:pt>
                <c:pt idx="1113">
                  <c:v>-1.5822857378724464E-3</c:v>
                </c:pt>
                <c:pt idx="1114">
                  <c:v>7.4808243230755078E-3</c:v>
                </c:pt>
                <c:pt idx="1115">
                  <c:v>-1.1550278361704969E-4</c:v>
                </c:pt>
                <c:pt idx="1116">
                  <c:v>-1.3979367745031723E-3</c:v>
                </c:pt>
                <c:pt idx="1117">
                  <c:v>1.9507595018628532E-3</c:v>
                </c:pt>
                <c:pt idx="1118">
                  <c:v>1.1077043878180648E-2</c:v>
                </c:pt>
                <c:pt idx="1119">
                  <c:v>3.771956162738288E-3</c:v>
                </c:pt>
                <c:pt idx="1120">
                  <c:v>2.2223501088635134E-2</c:v>
                </c:pt>
                <c:pt idx="1121">
                  <c:v>-1.6661400132141901E-3</c:v>
                </c:pt>
                <c:pt idx="1122">
                  <c:v>-4.4233867508127744E-3</c:v>
                </c:pt>
                <c:pt idx="1123">
                  <c:v>-6.5254863334153201E-3</c:v>
                </c:pt>
                <c:pt idx="1124">
                  <c:v>-6.7869153164171747E-3</c:v>
                </c:pt>
                <c:pt idx="1125">
                  <c:v>-1.2227181023405365E-4</c:v>
                </c:pt>
                <c:pt idx="1126">
                  <c:v>-3.1082398829839208E-3</c:v>
                </c:pt>
                <c:pt idx="1127">
                  <c:v>-2.9867768517781723E-3</c:v>
                </c:pt>
                <c:pt idx="1128">
                  <c:v>-1.7404206872095873E-3</c:v>
                </c:pt>
                <c:pt idx="1129">
                  <c:v>-3.7976507555791406E-3</c:v>
                </c:pt>
                <c:pt idx="1130">
                  <c:v>4.7497618113545581E-3</c:v>
                </c:pt>
                <c:pt idx="1131">
                  <c:v>-8.4059514136147762E-5</c:v>
                </c:pt>
                <c:pt idx="1132">
                  <c:v>-1.3757467506726462E-3</c:v>
                </c:pt>
                <c:pt idx="1133">
                  <c:v>2.1919985043934442E-3</c:v>
                </c:pt>
                <c:pt idx="1134">
                  <c:v>6.1603573947801582E-3</c:v>
                </c:pt>
                <c:pt idx="1135">
                  <c:v>-3.0380031692749387E-3</c:v>
                </c:pt>
                <c:pt idx="1136">
                  <c:v>2.0163653841631657E-4</c:v>
                </c:pt>
                <c:pt idx="1137">
                  <c:v>-3.0993184304264343E-3</c:v>
                </c:pt>
                <c:pt idx="1138">
                  <c:v>1.1466118788989732E-3</c:v>
                </c:pt>
                <c:pt idx="1139">
                  <c:v>-1.2446502685264704E-2</c:v>
                </c:pt>
                <c:pt idx="1140">
                  <c:v>4.605941292820992E-3</c:v>
                </c:pt>
                <c:pt idx="1141">
                  <c:v>-3.2534698278855467E-3</c:v>
                </c:pt>
                <c:pt idx="1142">
                  <c:v>4.8154167419078853E-4</c:v>
                </c:pt>
                <c:pt idx="1143">
                  <c:v>4.2966951717982038E-3</c:v>
                </c:pt>
                <c:pt idx="1144">
                  <c:v>-4.9555802332037491E-3</c:v>
                </c:pt>
                <c:pt idx="1145">
                  <c:v>-3.2606640316935609E-3</c:v>
                </c:pt>
                <c:pt idx="1146">
                  <c:v>7.9679052405015049E-3</c:v>
                </c:pt>
                <c:pt idx="1147">
                  <c:v>-9.3213040614910092E-3</c:v>
                </c:pt>
                <c:pt idx="1148">
                  <c:v>5.2964679410907323E-3</c:v>
                </c:pt>
                <c:pt idx="1149">
                  <c:v>6.4442477051396274E-3</c:v>
                </c:pt>
                <c:pt idx="1150">
                  <c:v>-8.58783474770064E-3</c:v>
                </c:pt>
                <c:pt idx="1151">
                  <c:v>-5.7367787688660243E-3</c:v>
                </c:pt>
                <c:pt idx="1152">
                  <c:v>6.4998705573431348E-3</c:v>
                </c:pt>
                <c:pt idx="1153">
                  <c:v>1.0917112199498868E-2</c:v>
                </c:pt>
                <c:pt idx="1154">
                  <c:v>2.9918845132592686E-4</c:v>
                </c:pt>
                <c:pt idx="1155">
                  <c:v>-1.8698928551330596E-5</c:v>
                </c:pt>
                <c:pt idx="1156">
                  <c:v>-3.7722492851356426E-3</c:v>
                </c:pt>
                <c:pt idx="1157">
                  <c:v>1.010927804983619E-2</c:v>
                </c:pt>
                <c:pt idx="1158">
                  <c:v>-5.8767665560266469E-4</c:v>
                </c:pt>
                <c:pt idx="1159">
                  <c:v>-1.4830665480954464E-2</c:v>
                </c:pt>
                <c:pt idx="1160">
                  <c:v>1.4677062331693191E-2</c:v>
                </c:pt>
                <c:pt idx="1161">
                  <c:v>-2.4522073992573334E-2</c:v>
                </c:pt>
                <c:pt idx="1162">
                  <c:v>-2.2230760786033921E-3</c:v>
                </c:pt>
                <c:pt idx="1163">
                  <c:v>-1.4635395704520882E-4</c:v>
                </c:pt>
                <c:pt idx="1164">
                  <c:v>2.9816787309975279E-3</c:v>
                </c:pt>
                <c:pt idx="1165">
                  <c:v>4.2011000248749486E-3</c:v>
                </c:pt>
                <c:pt idx="1166">
                  <c:v>-4.1456505216475037E-5</c:v>
                </c:pt>
                <c:pt idx="1167">
                  <c:v>-2.3757880999210057E-3</c:v>
                </c:pt>
                <c:pt idx="1168">
                  <c:v>-1.9537878718389745E-3</c:v>
                </c:pt>
                <c:pt idx="1169">
                  <c:v>5.2281193523402436E-3</c:v>
                </c:pt>
                <c:pt idx="1170">
                  <c:v>-1.5788480393283955E-3</c:v>
                </c:pt>
                <c:pt idx="1171">
                  <c:v>-1.3652410546832749E-3</c:v>
                </c:pt>
                <c:pt idx="1172">
                  <c:v>-5.240294480771901E-3</c:v>
                </c:pt>
                <c:pt idx="1173">
                  <c:v>1.9517648352453953E-3</c:v>
                </c:pt>
                <c:pt idx="1174">
                  <c:v>-5.6322033820699335E-4</c:v>
                </c:pt>
                <c:pt idx="1175">
                  <c:v>-1.4403160464925291E-3</c:v>
                </c:pt>
                <c:pt idx="1176">
                  <c:v>2.1995949079378629E-3</c:v>
                </c:pt>
                <c:pt idx="1177">
                  <c:v>1.868558180106783E-3</c:v>
                </c:pt>
                <c:pt idx="1178">
                  <c:v>-5.4790767755633629E-3</c:v>
                </c:pt>
                <c:pt idx="1179">
                  <c:v>2.7929763512739569E-3</c:v>
                </c:pt>
                <c:pt idx="1180">
                  <c:v>-7.960508557545154E-4</c:v>
                </c:pt>
                <c:pt idx="1181">
                  <c:v>4.7345655461528136E-3</c:v>
                </c:pt>
                <c:pt idx="1182">
                  <c:v>-2.8646859845811168E-3</c:v>
                </c:pt>
                <c:pt idx="1183">
                  <c:v>3.8974913911293818E-4</c:v>
                </c:pt>
                <c:pt idx="1184">
                  <c:v>-9.0706272018037382E-4</c:v>
                </c:pt>
                <c:pt idx="1185">
                  <c:v>8.6034423010279415E-3</c:v>
                </c:pt>
                <c:pt idx="1186">
                  <c:v>2.1258994634409945E-4</c:v>
                </c:pt>
                <c:pt idx="1187">
                  <c:v>3.1339387954731901E-3</c:v>
                </c:pt>
                <c:pt idx="1188">
                  <c:v>-6.3615927475078049E-3</c:v>
                </c:pt>
                <c:pt idx="1189">
                  <c:v>-1.2697828487301388E-3</c:v>
                </c:pt>
                <c:pt idx="1190">
                  <c:v>1.6312913007012764E-3</c:v>
                </c:pt>
                <c:pt idx="1191">
                  <c:v>1.6062180948777094E-3</c:v>
                </c:pt>
                <c:pt idx="1192">
                  <c:v>-1.1986096128490109E-3</c:v>
                </c:pt>
                <c:pt idx="1193">
                  <c:v>3.2280675865115072E-4</c:v>
                </c:pt>
                <c:pt idx="1194">
                  <c:v>-3.0114527155947757E-3</c:v>
                </c:pt>
                <c:pt idx="1195">
                  <c:v>4.5539149350859454E-3</c:v>
                </c:pt>
                <c:pt idx="1196">
                  <c:v>-3.6124840084306165E-3</c:v>
                </c:pt>
                <c:pt idx="1197">
                  <c:v>4.2703047444747622E-3</c:v>
                </c:pt>
                <c:pt idx="1198">
                  <c:v>-1.4352366756040791E-3</c:v>
                </c:pt>
                <c:pt idx="1199">
                  <c:v>2.3823401519147414E-3</c:v>
                </c:pt>
                <c:pt idx="1200">
                  <c:v>-9.2894280762578774E-4</c:v>
                </c:pt>
                <c:pt idx="1201">
                  <c:v>5.2591721914301282E-3</c:v>
                </c:pt>
                <c:pt idx="1202">
                  <c:v>1.3474959807435738E-4</c:v>
                </c:pt>
                <c:pt idx="1203">
                  <c:v>7.0093020644219628E-3</c:v>
                </c:pt>
                <c:pt idx="1204">
                  <c:v>3.4086107328981097E-3</c:v>
                </c:pt>
                <c:pt idx="1205">
                  <c:v>1.5253348586681925E-2</c:v>
                </c:pt>
                <c:pt idx="1206">
                  <c:v>-8.7154062665195653E-4</c:v>
                </c:pt>
                <c:pt idx="1207">
                  <c:v>5.3529960977711788E-3</c:v>
                </c:pt>
                <c:pt idx="1208">
                  <c:v>-6.8475237166835123E-3</c:v>
                </c:pt>
                <c:pt idx="1209">
                  <c:v>1.9486769007936999E-3</c:v>
                </c:pt>
                <c:pt idx="1210">
                  <c:v>1.3565002390415248E-2</c:v>
                </c:pt>
                <c:pt idx="1211">
                  <c:v>1.703264590465059E-2</c:v>
                </c:pt>
                <c:pt idx="1212">
                  <c:v>1.7770202045447769E-2</c:v>
                </c:pt>
                <c:pt idx="1213">
                  <c:v>-1.809650487628911E-2</c:v>
                </c:pt>
                <c:pt idx="1214">
                  <c:v>-3.5919784982870628E-2</c:v>
                </c:pt>
                <c:pt idx="1215">
                  <c:v>1.3364022153492305E-2</c:v>
                </c:pt>
                <c:pt idx="1216">
                  <c:v>-1.6515869596439581E-3</c:v>
                </c:pt>
                <c:pt idx="1217">
                  <c:v>2.7121084843393373E-3</c:v>
                </c:pt>
                <c:pt idx="1218">
                  <c:v>5.8081710296347122E-3</c:v>
                </c:pt>
                <c:pt idx="1219">
                  <c:v>-3.2579560055631118E-3</c:v>
                </c:pt>
                <c:pt idx="1220">
                  <c:v>3.1329954139511784E-3</c:v>
                </c:pt>
                <c:pt idx="1221">
                  <c:v>-1.8406799915194894E-3</c:v>
                </c:pt>
                <c:pt idx="1222">
                  <c:v>-1.7988898829277566E-3</c:v>
                </c:pt>
                <c:pt idx="1223">
                  <c:v>-8.1151869928008935E-3</c:v>
                </c:pt>
                <c:pt idx="1224">
                  <c:v>-9.175222644506098E-3</c:v>
                </c:pt>
                <c:pt idx="1225">
                  <c:v>-1.7176941371889187E-3</c:v>
                </c:pt>
                <c:pt idx="1226">
                  <c:v>3.3094553839014829E-3</c:v>
                </c:pt>
                <c:pt idx="1227">
                  <c:v>1.2894600859958416E-3</c:v>
                </c:pt>
                <c:pt idx="1228">
                  <c:v>4.8972669629798737E-3</c:v>
                </c:pt>
                <c:pt idx="1229">
                  <c:v>-2.9117543676315805E-3</c:v>
                </c:pt>
                <c:pt idx="1230">
                  <c:v>2.8247107410461769E-3</c:v>
                </c:pt>
                <c:pt idx="1231">
                  <c:v>1.130207538531991E-3</c:v>
                </c:pt>
                <c:pt idx="1232">
                  <c:v>-1.0004478195001498E-3</c:v>
                </c:pt>
                <c:pt idx="1233">
                  <c:v>4.2868762260179771E-3</c:v>
                </c:pt>
                <c:pt idx="1234">
                  <c:v>-2.104719354808493E-4</c:v>
                </c:pt>
                <c:pt idx="1235">
                  <c:v>6.9747502480661527E-3</c:v>
                </c:pt>
                <c:pt idx="1236">
                  <c:v>1.3681373410675546E-2</c:v>
                </c:pt>
                <c:pt idx="1237">
                  <c:v>-2.0854447649489849E-3</c:v>
                </c:pt>
                <c:pt idx="1238">
                  <c:v>6.019489813925416E-3</c:v>
                </c:pt>
                <c:pt idx="1239">
                  <c:v>-3.7067243593813526E-3</c:v>
                </c:pt>
                <c:pt idx="1240">
                  <c:v>2.0515726281145064E-4</c:v>
                </c:pt>
                <c:pt idx="1241">
                  <c:v>-9.4113206816794914E-3</c:v>
                </c:pt>
                <c:pt idx="1242">
                  <c:v>9.7966881819202545E-3</c:v>
                </c:pt>
                <c:pt idx="1243">
                  <c:v>-8.478230326872227E-3</c:v>
                </c:pt>
                <c:pt idx="1244">
                  <c:v>-1.6953585925616466E-4</c:v>
                </c:pt>
                <c:pt idx="1245">
                  <c:v>-9.5615503816462999E-3</c:v>
                </c:pt>
                <c:pt idx="1246">
                  <c:v>1.2483666797817872E-2</c:v>
                </c:pt>
                <c:pt idx="1247">
                  <c:v>7.5347326871288978E-4</c:v>
                </c:pt>
                <c:pt idx="1248">
                  <c:v>3.174634136826171E-3</c:v>
                </c:pt>
                <c:pt idx="1249">
                  <c:v>-2.3889387261577522E-4</c:v>
                </c:pt>
                <c:pt idx="1250">
                  <c:v>-5.9368896513954938E-3</c:v>
                </c:pt>
                <c:pt idx="1251">
                  <c:v>-8.6767270578400613E-3</c:v>
                </c:pt>
                <c:pt idx="1252">
                  <c:v>7.8100033893380161E-3</c:v>
                </c:pt>
                <c:pt idx="1253">
                  <c:v>-5.0630838082482699E-3</c:v>
                </c:pt>
                <c:pt idx="1254">
                  <c:v>-9.2308426604300609E-3</c:v>
                </c:pt>
                <c:pt idx="1255">
                  <c:v>1.6493761055602629E-3</c:v>
                </c:pt>
                <c:pt idx="1256">
                  <c:v>1.8727937196747479E-3</c:v>
                </c:pt>
                <c:pt idx="1257">
                  <c:v>-1.8120272712495167E-3</c:v>
                </c:pt>
                <c:pt idx="1258">
                  <c:v>4.7813031919918814E-5</c:v>
                </c:pt>
                <c:pt idx="1259">
                  <c:v>-5.1940639269406619E-3</c:v>
                </c:pt>
                <c:pt idx="1260">
                  <c:v>7.6161462300072813E-4</c:v>
                </c:pt>
                <c:pt idx="1261">
                  <c:v>3.0845039487379378E-3</c:v>
                </c:pt>
                <c:pt idx="1262">
                  <c:v>6.5409736006114549E-3</c:v>
                </c:pt>
                <c:pt idx="1263">
                  <c:v>-9.8426141983321003E-4</c:v>
                </c:pt>
                <c:pt idx="1264">
                  <c:v>1.7287578874580767E-4</c:v>
                </c:pt>
                <c:pt idx="1265">
                  <c:v>1.0040160642570406E-2</c:v>
                </c:pt>
                <c:pt idx="1266">
                  <c:v>9.6621433013872604E-3</c:v>
                </c:pt>
                <c:pt idx="1267">
                  <c:v>-2.7397929283062838E-3</c:v>
                </c:pt>
                <c:pt idx="1268">
                  <c:v>2.7866066574921966E-3</c:v>
                </c:pt>
                <c:pt idx="1269">
                  <c:v>-1.1975845083371128E-2</c:v>
                </c:pt>
                <c:pt idx="1270">
                  <c:v>1.0507683957812652E-2</c:v>
                </c:pt>
                <c:pt idx="1271">
                  <c:v>-1.0144569799577008E-2</c:v>
                </c:pt>
                <c:pt idx="1272">
                  <c:v>-3.2082517199124583E-3</c:v>
                </c:pt>
                <c:pt idx="1273">
                  <c:v>6.3308961325216906E-3</c:v>
                </c:pt>
                <c:pt idx="1274">
                  <c:v>-2.0397780953995692E-3</c:v>
                </c:pt>
                <c:pt idx="1275">
                  <c:v>4.3503437939473866E-3</c:v>
                </c:pt>
                <c:pt idx="1276">
                  <c:v>8.8166711666382014E-3</c:v>
                </c:pt>
                <c:pt idx="1277">
                  <c:v>5.4520270734892406E-4</c:v>
                </c:pt>
                <c:pt idx="1278">
                  <c:v>-3.7806069592627445E-4</c:v>
                </c:pt>
                <c:pt idx="1279">
                  <c:v>-6.3859888769636219E-3</c:v>
                </c:pt>
                <c:pt idx="1280">
                  <c:v>-8.7736400857851837E-4</c:v>
                </c:pt>
                <c:pt idx="1281">
                  <c:v>9.8556777486114022E-4</c:v>
                </c:pt>
                <c:pt idx="1282">
                  <c:v>4.4055885797735783E-3</c:v>
                </c:pt>
                <c:pt idx="1283">
                  <c:v>6.5952387999328455E-3</c:v>
                </c:pt>
                <c:pt idx="1284">
                  <c:v>5.6003928707841766E-3</c:v>
                </c:pt>
                <c:pt idx="1285">
                  <c:v>-1.8369610425620353E-3</c:v>
                </c:pt>
                <c:pt idx="1286">
                  <c:v>-1.2610091039911842E-3</c:v>
                </c:pt>
                <c:pt idx="1287">
                  <c:v>1.6395502545776264E-2</c:v>
                </c:pt>
                <c:pt idx="1288">
                  <c:v>1.5583684385145347E-4</c:v>
                </c:pt>
                <c:pt idx="1289">
                  <c:v>5.0523933187149872E-3</c:v>
                </c:pt>
                <c:pt idx="1290">
                  <c:v>-1.1240108704340224E-2</c:v>
                </c:pt>
                <c:pt idx="1291">
                  <c:v>8.8500442502215115E-4</c:v>
                </c:pt>
                <c:pt idx="1292">
                  <c:v>3.3059095013543427E-3</c:v>
                </c:pt>
                <c:pt idx="1293">
                  <c:v>3.4987037176874569E-3</c:v>
                </c:pt>
                <c:pt idx="1294">
                  <c:v>4.0943210250967699E-3</c:v>
                </c:pt>
                <c:pt idx="1295">
                  <c:v>2.3868794087660294E-2</c:v>
                </c:pt>
                <c:pt idx="1296">
                  <c:v>-8.1209414542747771E-3</c:v>
                </c:pt>
                <c:pt idx="1297">
                  <c:v>-1.8701644719988364E-3</c:v>
                </c:pt>
                <c:pt idx="1298">
                  <c:v>1.1348326251425123E-2</c:v>
                </c:pt>
                <c:pt idx="1299">
                  <c:v>4.4397716094042305E-3</c:v>
                </c:pt>
                <c:pt idx="1300">
                  <c:v>-1.2454381906964795E-2</c:v>
                </c:pt>
                <c:pt idx="1301">
                  <c:v>1.4454212683415291E-2</c:v>
                </c:pt>
                <c:pt idx="1302">
                  <c:v>-2.60711324778784E-5</c:v>
                </c:pt>
                <c:pt idx="1303">
                  <c:v>-4.6657186452289112E-3</c:v>
                </c:pt>
                <c:pt idx="1304">
                  <c:v>1.6480443980206649E-2</c:v>
                </c:pt>
                <c:pt idx="1305">
                  <c:v>1.651669365823305E-2</c:v>
                </c:pt>
                <c:pt idx="1306">
                  <c:v>1.9518009053731911E-2</c:v>
                </c:pt>
                <c:pt idx="1307">
                  <c:v>-1.2301145874958119E-2</c:v>
                </c:pt>
                <c:pt idx="1308">
                  <c:v>-1.8896345446794971E-4</c:v>
                </c:pt>
                <c:pt idx="1309">
                  <c:v>-6.636308701657434E-4</c:v>
                </c:pt>
                <c:pt idx="1310">
                  <c:v>-1.4153878886199789E-2</c:v>
                </c:pt>
                <c:pt idx="1311">
                  <c:v>-1.8481296823200877E-2</c:v>
                </c:pt>
                <c:pt idx="1312">
                  <c:v>1.5267734362336416E-3</c:v>
                </c:pt>
                <c:pt idx="1313">
                  <c:v>4.992039011471272E-3</c:v>
                </c:pt>
                <c:pt idx="1314">
                  <c:v>-1.8743103466056232E-2</c:v>
                </c:pt>
                <c:pt idx="1315">
                  <c:v>-4.4324413474616797E-4</c:v>
                </c:pt>
                <c:pt idx="1316">
                  <c:v>2.476021464486422E-2</c:v>
                </c:pt>
                <c:pt idx="1317">
                  <c:v>5.5285589102205268E-3</c:v>
                </c:pt>
                <c:pt idx="1318">
                  <c:v>-1.0863455608495332E-2</c:v>
                </c:pt>
                <c:pt idx="1319">
                  <c:v>1.4144309246276299E-2</c:v>
                </c:pt>
                <c:pt idx="1320">
                  <c:v>-1.5637946405160252E-2</c:v>
                </c:pt>
                <c:pt idx="1321">
                  <c:v>2.0283682630725774E-2</c:v>
                </c:pt>
                <c:pt idx="1322">
                  <c:v>5.195419855539507E-3</c:v>
                </c:pt>
                <c:pt idx="1323">
                  <c:v>-1.1693854879261001E-2</c:v>
                </c:pt>
                <c:pt idx="1324">
                  <c:v>5.3182154196340647E-4</c:v>
                </c:pt>
                <c:pt idx="1325">
                  <c:v>-2.1599092536319309E-2</c:v>
                </c:pt>
                <c:pt idx="1326">
                  <c:v>1.6695939225934708E-2</c:v>
                </c:pt>
                <c:pt idx="1327">
                  <c:v>-2.4965440402748285E-2</c:v>
                </c:pt>
                <c:pt idx="1328">
                  <c:v>7.8027936184481561E-3</c:v>
                </c:pt>
                <c:pt idx="1329">
                  <c:v>8.5326451720324492E-4</c:v>
                </c:pt>
                <c:pt idx="1330">
                  <c:v>-1.083840686741222E-2</c:v>
                </c:pt>
                <c:pt idx="1331">
                  <c:v>-2.3700421050516063E-2</c:v>
                </c:pt>
                <c:pt idx="1332">
                  <c:v>-1.3115420660382515E-2</c:v>
                </c:pt>
                <c:pt idx="1333">
                  <c:v>2.0122623791400951E-3</c:v>
                </c:pt>
                <c:pt idx="1334">
                  <c:v>-1.5303776040392569E-2</c:v>
                </c:pt>
                <c:pt idx="1335">
                  <c:v>-9.411833126550917E-3</c:v>
                </c:pt>
                <c:pt idx="1336">
                  <c:v>-7.2172289689947933E-3</c:v>
                </c:pt>
                <c:pt idx="1337">
                  <c:v>1.0629710673474513E-2</c:v>
                </c:pt>
                <c:pt idx="1338">
                  <c:v>-2.1785646703768036E-3</c:v>
                </c:pt>
                <c:pt idx="1339">
                  <c:v>-1.5986125980361754E-3</c:v>
                </c:pt>
                <c:pt idx="1340">
                  <c:v>1.2418034595898853E-2</c:v>
                </c:pt>
                <c:pt idx="1341">
                  <c:v>8.8167627340869359E-3</c:v>
                </c:pt>
                <c:pt idx="1342">
                  <c:v>7.7784148986563828E-3</c:v>
                </c:pt>
                <c:pt idx="1343">
                  <c:v>-1.7797236873680844E-2</c:v>
                </c:pt>
                <c:pt idx="1344">
                  <c:v>-1.5040495497016582E-2</c:v>
                </c:pt>
                <c:pt idx="1345">
                  <c:v>1.4514952946300674E-2</c:v>
                </c:pt>
                <c:pt idx="1346">
                  <c:v>1.0618514891638675E-2</c:v>
                </c:pt>
                <c:pt idx="1347">
                  <c:v>4.7555866962836202E-3</c:v>
                </c:pt>
                <c:pt idx="1348">
                  <c:v>-1.9422774250449582E-2</c:v>
                </c:pt>
                <c:pt idx="1349">
                  <c:v>2.2513943016770899E-3</c:v>
                </c:pt>
                <c:pt idx="1350">
                  <c:v>-7.7389403902908827E-3</c:v>
                </c:pt>
                <c:pt idx="1351">
                  <c:v>-6.489911269239812E-3</c:v>
                </c:pt>
                <c:pt idx="1352">
                  <c:v>-6.9895634630370296E-3</c:v>
                </c:pt>
                <c:pt idx="1353">
                  <c:v>2.0525755993794137E-2</c:v>
                </c:pt>
                <c:pt idx="1354">
                  <c:v>-1.4373578391063457E-2</c:v>
                </c:pt>
                <c:pt idx="1355">
                  <c:v>-1.0995752937987158E-2</c:v>
                </c:pt>
                <c:pt idx="1356">
                  <c:v>1.0680586999677999E-2</c:v>
                </c:pt>
                <c:pt idx="1357">
                  <c:v>-4.6409040672501511E-3</c:v>
                </c:pt>
                <c:pt idx="1358">
                  <c:v>5.9362238913873711E-4</c:v>
                </c:pt>
                <c:pt idx="1359">
                  <c:v>-1.2923978287715521E-4</c:v>
                </c:pt>
                <c:pt idx="1360">
                  <c:v>1.2220896294909966E-3</c:v>
                </c:pt>
                <c:pt idx="1361">
                  <c:v>-1.2349401915593416E-3</c:v>
                </c:pt>
                <c:pt idx="1362">
                  <c:v>3.8102285176146999E-3</c:v>
                </c:pt>
                <c:pt idx="1363">
                  <c:v>-1.1230670288638889E-3</c:v>
                </c:pt>
                <c:pt idx="1364">
                  <c:v>1.6162384658902518E-2</c:v>
                </c:pt>
                <c:pt idx="1365">
                  <c:v>-1.3393792099123392E-3</c:v>
                </c:pt>
                <c:pt idx="1366">
                  <c:v>1.4903313824738973E-2</c:v>
                </c:pt>
                <c:pt idx="1367">
                  <c:v>-1.1207397957936904E-2</c:v>
                </c:pt>
                <c:pt idx="1368">
                  <c:v>-1.3990361445783139E-2</c:v>
                </c:pt>
                <c:pt idx="1369">
                  <c:v>-3.2280998405164185E-3</c:v>
                </c:pt>
                <c:pt idx="1370">
                  <c:v>1.5106466914911465E-3</c:v>
                </c:pt>
                <c:pt idx="1371">
                  <c:v>-9.8227896341462895E-3</c:v>
                </c:pt>
                <c:pt idx="1372">
                  <c:v>-3.4763063530685034E-4</c:v>
                </c:pt>
                <c:pt idx="1373">
                  <c:v>-1.1320880364932284E-3</c:v>
                </c:pt>
                <c:pt idx="1374">
                  <c:v>-3.5453765540646165E-3</c:v>
                </c:pt>
                <c:pt idx="1375">
                  <c:v>2.7280720515194812E-3</c:v>
                </c:pt>
                <c:pt idx="1376">
                  <c:v>1.1873845798707316E-2</c:v>
                </c:pt>
                <c:pt idx="1377">
                  <c:v>-4.8099702786910115E-3</c:v>
                </c:pt>
                <c:pt idx="1378">
                  <c:v>-4.4968545937285054E-4</c:v>
                </c:pt>
                <c:pt idx="1379">
                  <c:v>1.1839933394323987E-2</c:v>
                </c:pt>
                <c:pt idx="1380">
                  <c:v>-2.5540995953997614E-3</c:v>
                </c:pt>
                <c:pt idx="1381">
                  <c:v>-1.9131147145990957E-3</c:v>
                </c:pt>
                <c:pt idx="1382">
                  <c:v>1.1030396928638497E-2</c:v>
                </c:pt>
                <c:pt idx="1383">
                  <c:v>1.6627537222502875E-2</c:v>
                </c:pt>
                <c:pt idx="1384">
                  <c:v>-5.8253765812966707E-3</c:v>
                </c:pt>
                <c:pt idx="1385">
                  <c:v>-1.4210831702448079E-3</c:v>
                </c:pt>
                <c:pt idx="1386">
                  <c:v>2.7052151629769483E-4</c:v>
                </c:pt>
                <c:pt idx="1387">
                  <c:v>4.5704742422894018E-3</c:v>
                </c:pt>
                <c:pt idx="1388">
                  <c:v>1.4852775994865119E-2</c:v>
                </c:pt>
                <c:pt idx="1389">
                  <c:v>-4.7162984293978027E-3</c:v>
                </c:pt>
                <c:pt idx="1390">
                  <c:v>-6.8254141346049124E-3</c:v>
                </c:pt>
                <c:pt idx="1391">
                  <c:v>1.2755038736604885E-3</c:v>
                </c:pt>
                <c:pt idx="1392">
                  <c:v>7.2513074703373093E-4</c:v>
                </c:pt>
                <c:pt idx="1393">
                  <c:v>8.818386335509576E-3</c:v>
                </c:pt>
                <c:pt idx="1394">
                  <c:v>8.0356782092205759E-3</c:v>
                </c:pt>
                <c:pt idx="1395">
                  <c:v>-3.5882338139452408E-3</c:v>
                </c:pt>
                <c:pt idx="1396">
                  <c:v>1.8289808133814311E-2</c:v>
                </c:pt>
                <c:pt idx="1397">
                  <c:v>1.4315268580220586E-2</c:v>
                </c:pt>
                <c:pt idx="1398">
                  <c:v>1.9739274907162319E-3</c:v>
                </c:pt>
                <c:pt idx="1399">
                  <c:v>1.9075521869974299E-2</c:v>
                </c:pt>
                <c:pt idx="1400">
                  <c:v>1.2328818080848958E-3</c:v>
                </c:pt>
                <c:pt idx="1401">
                  <c:v>-2.5666117824929779E-2</c:v>
                </c:pt>
                <c:pt idx="1402">
                  <c:v>-4.6578064836666488E-4</c:v>
                </c:pt>
                <c:pt idx="1403">
                  <c:v>-3.3629742722152134E-3</c:v>
                </c:pt>
                <c:pt idx="1404">
                  <c:v>-2.0486529334856618E-3</c:v>
                </c:pt>
                <c:pt idx="1405">
                  <c:v>-1.2318439020422289E-2</c:v>
                </c:pt>
                <c:pt idx="1406">
                  <c:v>4.5658135983617232E-3</c:v>
                </c:pt>
                <c:pt idx="1407">
                  <c:v>-1.6164204602552523E-2</c:v>
                </c:pt>
                <c:pt idx="1408">
                  <c:v>-2.5610055580335134E-3</c:v>
                </c:pt>
                <c:pt idx="1409">
                  <c:v>8.7053672987578157E-3</c:v>
                </c:pt>
                <c:pt idx="1410">
                  <c:v>1.2831344116577714E-2</c:v>
                </c:pt>
                <c:pt idx="1411">
                  <c:v>-4.0896458529868784E-3</c:v>
                </c:pt>
                <c:pt idx="1412">
                  <c:v>4.4870382986135215E-3</c:v>
                </c:pt>
                <c:pt idx="1413">
                  <c:v>5.2779551399559921E-3</c:v>
                </c:pt>
                <c:pt idx="1414">
                  <c:v>-1.3897563229596788E-2</c:v>
                </c:pt>
                <c:pt idx="1415">
                  <c:v>2.5083020164270664E-2</c:v>
                </c:pt>
                <c:pt idx="1416">
                  <c:v>-1.5329578244401953E-2</c:v>
                </c:pt>
                <c:pt idx="1417">
                  <c:v>1.1647835144650287E-3</c:v>
                </c:pt>
                <c:pt idx="1418">
                  <c:v>1.8292969668469272E-2</c:v>
                </c:pt>
                <c:pt idx="1419">
                  <c:v>-2.9576407832956453E-2</c:v>
                </c:pt>
                <c:pt idx="1420">
                  <c:v>-8.3916998094394346E-3</c:v>
                </c:pt>
                <c:pt idx="1421">
                  <c:v>6.0875602467214129E-4</c:v>
                </c:pt>
                <c:pt idx="1422">
                  <c:v>2.4297736162143035E-2</c:v>
                </c:pt>
                <c:pt idx="1423">
                  <c:v>3.9033845395987532E-2</c:v>
                </c:pt>
                <c:pt idx="1424">
                  <c:v>-1.3522007595565322E-2</c:v>
                </c:pt>
                <c:pt idx="1425">
                  <c:v>-3.941366590728046E-2</c:v>
                </c:pt>
                <c:pt idx="1426">
                  <c:v>-3.1850982202944356E-2</c:v>
                </c:pt>
                <c:pt idx="1427">
                  <c:v>-2.1100110116800797E-2</c:v>
                </c:pt>
                <c:pt idx="1428">
                  <c:v>-8.254964424012301E-3</c:v>
                </c:pt>
                <c:pt idx="1429">
                  <c:v>-2.6255208234241545E-3</c:v>
                </c:pt>
                <c:pt idx="1430">
                  <c:v>5.2114709735411324E-3</c:v>
                </c:pt>
                <c:pt idx="1431">
                  <c:v>3.9118935964941315E-3</c:v>
                </c:pt>
                <c:pt idx="1432">
                  <c:v>-1.2751372210638712E-3</c:v>
                </c:pt>
                <c:pt idx="1433">
                  <c:v>9.5006405734943122E-4</c:v>
                </c:pt>
                <c:pt idx="1434">
                  <c:v>-9.557167162504987E-3</c:v>
                </c:pt>
                <c:pt idx="1435">
                  <c:v>1.2808232694927035E-2</c:v>
                </c:pt>
                <c:pt idx="1436">
                  <c:v>-2.8748872122712488E-3</c:v>
                </c:pt>
                <c:pt idx="1437">
                  <c:v>-7.7529716549833427E-3</c:v>
                </c:pt>
                <c:pt idx="1438">
                  <c:v>3.1146695201880181E-3</c:v>
                </c:pt>
                <c:pt idx="1439">
                  <c:v>-2.2497187851517886E-3</c:v>
                </c:pt>
                <c:pt idx="1440">
                  <c:v>-2.7568636398206392E-3</c:v>
                </c:pt>
                <c:pt idx="1441">
                  <c:v>-2.2716171163267296E-3</c:v>
                </c:pt>
                <c:pt idx="1442">
                  <c:v>2.8455303831442791E-5</c:v>
                </c:pt>
                <c:pt idx="1443">
                  <c:v>7.3187626895976354E-3</c:v>
                </c:pt>
                <c:pt idx="1444">
                  <c:v>1.2386102029366963E-2</c:v>
                </c:pt>
                <c:pt idx="1445">
                  <c:v>-5.7750102180655905E-3</c:v>
                </c:pt>
                <c:pt idx="1446">
                  <c:v>-1.0703327545608099E-2</c:v>
                </c:pt>
                <c:pt idx="1447">
                  <c:v>-5.6760400160821289E-3</c:v>
                </c:pt>
                <c:pt idx="1448">
                  <c:v>-2.3876822023300992E-3</c:v>
                </c:pt>
                <c:pt idx="1449">
                  <c:v>-4.2616573007311365E-3</c:v>
                </c:pt>
                <c:pt idx="1450">
                  <c:v>7.7116954444589325E-4</c:v>
                </c:pt>
                <c:pt idx="1451">
                  <c:v>1.1062519712468077E-3</c:v>
                </c:pt>
                <c:pt idx="1452">
                  <c:v>8.0146151656068643E-3</c:v>
                </c:pt>
                <c:pt idx="1453">
                  <c:v>-7.3496289622787536E-4</c:v>
                </c:pt>
                <c:pt idx="1454">
                  <c:v>4.4532291865115869E-3</c:v>
                </c:pt>
                <c:pt idx="1455">
                  <c:v>1.1066059269389639E-2</c:v>
                </c:pt>
                <c:pt idx="1456">
                  <c:v>1.2338456888524973E-2</c:v>
                </c:pt>
                <c:pt idx="1457">
                  <c:v>2.2622002462524549E-3</c:v>
                </c:pt>
                <c:pt idx="1458">
                  <c:v>-1.6652733335255188E-2</c:v>
                </c:pt>
                <c:pt idx="1459">
                  <c:v>6.0809373731123273E-3</c:v>
                </c:pt>
                <c:pt idx="1460">
                  <c:v>-3.8617475129768541E-3</c:v>
                </c:pt>
                <c:pt idx="1461">
                  <c:v>-3.0807443848612781E-4</c:v>
                </c:pt>
                <c:pt idx="1462">
                  <c:v>6.9361304050681305E-3</c:v>
                </c:pt>
                <c:pt idx="1463">
                  <c:v>2.6583853346553443E-3</c:v>
                </c:pt>
                <c:pt idx="1464">
                  <c:v>-2.0866147352592623E-2</c:v>
                </c:pt>
                <c:pt idx="1465">
                  <c:v>-3.900471386237836E-4</c:v>
                </c:pt>
                <c:pt idx="1466">
                  <c:v>-2.9735651481090919E-3</c:v>
                </c:pt>
                <c:pt idx="1467">
                  <c:v>-7.3533565577629245E-3</c:v>
                </c:pt>
                <c:pt idx="1468">
                  <c:v>6.3593753680191156E-4</c:v>
                </c:pt>
                <c:pt idx="1469">
                  <c:v>6.0948156152398347E-3</c:v>
                </c:pt>
                <c:pt idx="1470">
                  <c:v>-5.3035017254059458E-3</c:v>
                </c:pt>
                <c:pt idx="1471">
                  <c:v>9.9026870560452451E-3</c:v>
                </c:pt>
                <c:pt idx="1472">
                  <c:v>1.9796879248576982E-3</c:v>
                </c:pt>
                <c:pt idx="1473">
                  <c:v>5.6898048867077833E-3</c:v>
                </c:pt>
                <c:pt idx="1474">
                  <c:v>-4.622488789987278E-3</c:v>
                </c:pt>
                <c:pt idx="1475">
                  <c:v>-6.9943002380432606E-3</c:v>
                </c:pt>
                <c:pt idx="1476">
                  <c:v>1.738552156564932E-3</c:v>
                </c:pt>
                <c:pt idx="1477">
                  <c:v>1.2042400788404573E-2</c:v>
                </c:pt>
                <c:pt idx="1478">
                  <c:v>4.1841406640763523E-4</c:v>
                </c:pt>
                <c:pt idx="1479">
                  <c:v>-6.4744866998274198E-3</c:v>
                </c:pt>
                <c:pt idx="1480">
                  <c:v>-1.4361783342240475E-3</c:v>
                </c:pt>
                <c:pt idx="1481">
                  <c:v>-8.6231770944197317E-3</c:v>
                </c:pt>
                <c:pt idx="1482">
                  <c:v>2.1188850967008843E-3</c:v>
                </c:pt>
                <c:pt idx="1483">
                  <c:v>-1.0086516742198182E-3</c:v>
                </c:pt>
                <c:pt idx="1484">
                  <c:v>2.0594194714789182E-3</c:v>
                </c:pt>
                <c:pt idx="1485">
                  <c:v>-6.3184002187864907E-3</c:v>
                </c:pt>
                <c:pt idx="1486">
                  <c:v>-1.2667884792887385E-3</c:v>
                </c:pt>
                <c:pt idx="1487">
                  <c:v>9.1626271266991299E-3</c:v>
                </c:pt>
                <c:pt idx="1488">
                  <c:v>-1.028192995494015E-2</c:v>
                </c:pt>
                <c:pt idx="1489">
                  <c:v>-2.2338817919862475E-3</c:v>
                </c:pt>
                <c:pt idx="1490">
                  <c:v>2.3378883740623468E-3</c:v>
                </c:pt>
                <c:pt idx="1491">
                  <c:v>-9.305254649102368E-4</c:v>
                </c:pt>
                <c:pt idx="1492">
                  <c:v>-6.4343415367273948E-4</c:v>
                </c:pt>
                <c:pt idx="1493">
                  <c:v>3.0479618227470251E-3</c:v>
                </c:pt>
                <c:pt idx="1494">
                  <c:v>7.6846919051432039E-4</c:v>
                </c:pt>
                <c:pt idx="1495">
                  <c:v>1.0779230681254859E-2</c:v>
                </c:pt>
                <c:pt idx="1496">
                  <c:v>-3.0488966805131135E-4</c:v>
                </c:pt>
                <c:pt idx="1497">
                  <c:v>-2.9496563484109339E-3</c:v>
                </c:pt>
                <c:pt idx="1498">
                  <c:v>-5.0895515334814512E-3</c:v>
                </c:pt>
                <c:pt idx="1499">
                  <c:v>1.3457854406130121E-2</c:v>
                </c:pt>
                <c:pt idx="1500">
                  <c:v>3.7737663149290945E-3</c:v>
                </c:pt>
                <c:pt idx="1501">
                  <c:v>-4.4556966871822645E-3</c:v>
                </c:pt>
                <c:pt idx="1502">
                  <c:v>-1.1837369767650707E-2</c:v>
                </c:pt>
                <c:pt idx="1503">
                  <c:v>2.9407719051932624E-3</c:v>
                </c:pt>
                <c:pt idx="1504">
                  <c:v>1.0922987662490113E-2</c:v>
                </c:pt>
                <c:pt idx="1505">
                  <c:v>-1.0128865367728945E-2</c:v>
                </c:pt>
                <c:pt idx="1506">
                  <c:v>-3.740377158637509E-3</c:v>
                </c:pt>
                <c:pt idx="1507">
                  <c:v>2.7691899171140566E-3</c:v>
                </c:pt>
                <c:pt idx="1508">
                  <c:v>-4.1413049124281454E-3</c:v>
                </c:pt>
                <c:pt idx="1509">
                  <c:v>2.2527958806020099E-3</c:v>
                </c:pt>
                <c:pt idx="1510">
                  <c:v>2.357729748192483E-3</c:v>
                </c:pt>
                <c:pt idx="1511">
                  <c:v>5.08751770141469E-3</c:v>
                </c:pt>
                <c:pt idx="1512">
                  <c:v>-1.4806703485050754E-3</c:v>
                </c:pt>
                <c:pt idx="1513">
                  <c:v>9.2351454463335259E-3</c:v>
                </c:pt>
                <c:pt idx="1514">
                  <c:v>-1.131121763048748E-2</c:v>
                </c:pt>
                <c:pt idx="1515">
                  <c:v>-7.784945624055295E-4</c:v>
                </c:pt>
                <c:pt idx="1516">
                  <c:v>5.1482937628826164E-3</c:v>
                </c:pt>
                <c:pt idx="1517">
                  <c:v>1.6296841471401535E-3</c:v>
                </c:pt>
                <c:pt idx="1518">
                  <c:v>-4.5812203267271423E-3</c:v>
                </c:pt>
                <c:pt idx="1519">
                  <c:v>5.2028041584177842E-3</c:v>
                </c:pt>
                <c:pt idx="1520">
                  <c:v>4.4574667371151122E-3</c:v>
                </c:pt>
                <c:pt idx="1521">
                  <c:v>2.6826178882932705E-3</c:v>
                </c:pt>
                <c:pt idx="1522">
                  <c:v>-2.0618853995443276E-3</c:v>
                </c:pt>
                <c:pt idx="1523">
                  <c:v>6.6087394047296133E-3</c:v>
                </c:pt>
                <c:pt idx="1524">
                  <c:v>3.5296573756244953E-3</c:v>
                </c:pt>
                <c:pt idx="1525">
                  <c:v>-3.965394677666545E-3</c:v>
                </c:pt>
                <c:pt idx="1526">
                  <c:v>-8.7957282000152848E-3</c:v>
                </c:pt>
                <c:pt idx="1527">
                  <c:v>1.2236659518102488E-2</c:v>
                </c:pt>
                <c:pt idx="1528">
                  <c:v>2.3685042433674308E-3</c:v>
                </c:pt>
                <c:pt idx="1529">
                  <c:v>-2.3774289803740745E-3</c:v>
                </c:pt>
                <c:pt idx="1530">
                  <c:v>-1.4558928998326448E-2</c:v>
                </c:pt>
                <c:pt idx="1531">
                  <c:v>-6.1394588532707184E-3</c:v>
                </c:pt>
                <c:pt idx="1532">
                  <c:v>-1.7456477396706749E-3</c:v>
                </c:pt>
                <c:pt idx="1533">
                  <c:v>9.0127173606091571E-3</c:v>
                </c:pt>
                <c:pt idx="1534">
                  <c:v>-4.8725887115980138E-3</c:v>
                </c:pt>
                <c:pt idx="1535">
                  <c:v>1.2158435698169878E-2</c:v>
                </c:pt>
                <c:pt idx="1536">
                  <c:v>-3.3202158380540858E-3</c:v>
                </c:pt>
                <c:pt idx="1537">
                  <c:v>1.353365150482122E-2</c:v>
                </c:pt>
                <c:pt idx="1538">
                  <c:v>-6.0746871899125532E-3</c:v>
                </c:pt>
                <c:pt idx="1539">
                  <c:v>1.2601458651923192E-2</c:v>
                </c:pt>
                <c:pt idx="1540">
                  <c:v>-1.9176581089542788E-3</c:v>
                </c:pt>
                <c:pt idx="1541">
                  <c:v>-1.6961378839393415E-2</c:v>
                </c:pt>
                <c:pt idx="1542">
                  <c:v>3.9444589283814668E-3</c:v>
                </c:pt>
                <c:pt idx="1543">
                  <c:v>-1.4173932909416154E-2</c:v>
                </c:pt>
                <c:pt idx="1544">
                  <c:v>1.1960753479816066E-3</c:v>
                </c:pt>
                <c:pt idx="1545">
                  <c:v>-4.3885035440131004E-3</c:v>
                </c:pt>
                <c:pt idx="1546">
                  <c:v>-4.5386064919545888E-3</c:v>
                </c:pt>
                <c:pt idx="1547">
                  <c:v>6.1249703017343116E-3</c:v>
                </c:pt>
                <c:pt idx="1548">
                  <c:v>-2.9563091617157422E-3</c:v>
                </c:pt>
                <c:pt idx="1549">
                  <c:v>-1.4759728648067183E-3</c:v>
                </c:pt>
                <c:pt idx="1550">
                  <c:v>-7.6578365193713527E-4</c:v>
                </c:pt>
                <c:pt idx="1551">
                  <c:v>2.7587383749041461E-3</c:v>
                </c:pt>
                <c:pt idx="1552">
                  <c:v>-3.032744159600087E-4</c:v>
                </c:pt>
                <c:pt idx="1553">
                  <c:v>6.1264869245991616E-3</c:v>
                </c:pt>
                <c:pt idx="1554">
                  <c:v>-1.0620666006249113E-3</c:v>
                </c:pt>
                <c:pt idx="1555">
                  <c:v>-3.1423483816916953E-4</c:v>
                </c:pt>
                <c:pt idx="1556">
                  <c:v>1.5975278852071728E-3</c:v>
                </c:pt>
                <c:pt idx="1557">
                  <c:v>4.0747337776754211E-3</c:v>
                </c:pt>
                <c:pt idx="1558">
                  <c:v>9.644530173601451E-3</c:v>
                </c:pt>
                <c:pt idx="1559">
                  <c:v>-2.9005264455483903E-5</c:v>
                </c:pt>
                <c:pt idx="1560">
                  <c:v>1.0675513255225422E-2</c:v>
                </c:pt>
                <c:pt idx="1561">
                  <c:v>-4.2472038025365144E-3</c:v>
                </c:pt>
                <c:pt idx="1562">
                  <c:v>-3.4181486724977894E-3</c:v>
                </c:pt>
                <c:pt idx="1563">
                  <c:v>1.0291401952476242E-2</c:v>
                </c:pt>
                <c:pt idx="1564">
                  <c:v>-4.1560367409257948E-3</c:v>
                </c:pt>
                <c:pt idx="1565">
                  <c:v>1.443946854046585E-2</c:v>
                </c:pt>
                <c:pt idx="1566">
                  <c:v>1.29624709898295E-2</c:v>
                </c:pt>
                <c:pt idx="1567">
                  <c:v>-1.2991960420531856E-2</c:v>
                </c:pt>
                <c:pt idx="1568">
                  <c:v>9.5347025212770831E-3</c:v>
                </c:pt>
                <c:pt idx="1569">
                  <c:v>-1.3495602473454604E-2</c:v>
                </c:pt>
                <c:pt idx="1570">
                  <c:v>-1.3387843993213799E-2</c:v>
                </c:pt>
                <c:pt idx="1571">
                  <c:v>2.5684514236141709E-3</c:v>
                </c:pt>
                <c:pt idx="1572">
                  <c:v>-5.4916026464386647E-3</c:v>
                </c:pt>
                <c:pt idx="1573">
                  <c:v>1.526976753341347E-2</c:v>
                </c:pt>
                <c:pt idx="1574">
                  <c:v>4.7316506390446822E-3</c:v>
                </c:pt>
                <c:pt idx="1575">
                  <c:v>1.5499499856392873E-3</c:v>
                </c:pt>
                <c:pt idx="1576">
                  <c:v>1.3424199691870697E-2</c:v>
                </c:pt>
                <c:pt idx="1577">
                  <c:v>-9.2478881502732202E-3</c:v>
                </c:pt>
                <c:pt idx="1578">
                  <c:v>-5.8130625843413331E-3</c:v>
                </c:pt>
                <c:pt idx="1579">
                  <c:v>-2.5785648782700177E-3</c:v>
                </c:pt>
                <c:pt idx="1580">
                  <c:v>-8.0936615137836565E-3</c:v>
                </c:pt>
                <c:pt idx="1581">
                  <c:v>-8.4038911034167718E-3</c:v>
                </c:pt>
                <c:pt idx="1582">
                  <c:v>1.7888345920331616E-2</c:v>
                </c:pt>
                <c:pt idx="1583">
                  <c:v>1.1629823080879564E-2</c:v>
                </c:pt>
                <c:pt idx="1584">
                  <c:v>-8.8934860287640527E-3</c:v>
                </c:pt>
                <c:pt idx="1585">
                  <c:v>-1.8278107083859685E-2</c:v>
                </c:pt>
                <c:pt idx="1586">
                  <c:v>-3.3998737189777639E-4</c:v>
                </c:pt>
                <c:pt idx="1587">
                  <c:v>-1.0310765015502099E-2</c:v>
                </c:pt>
                <c:pt idx="1588">
                  <c:v>-4.8886188934119668E-3</c:v>
                </c:pt>
                <c:pt idx="1589">
                  <c:v>8.617511741360051E-4</c:v>
                </c:pt>
                <c:pt idx="1590">
                  <c:v>3.3095087132783974E-3</c:v>
                </c:pt>
                <c:pt idx="1591">
                  <c:v>-1.3927777270827946E-4</c:v>
                </c:pt>
                <c:pt idx="1592">
                  <c:v>1.7464181588999761E-3</c:v>
                </c:pt>
                <c:pt idx="1593">
                  <c:v>3.8103977012049484E-3</c:v>
                </c:pt>
                <c:pt idx="1594">
                  <c:v>4.5700867928373246E-3</c:v>
                </c:pt>
                <c:pt idx="1595">
                  <c:v>2.4015221894887473E-2</c:v>
                </c:pt>
                <c:pt idx="1596">
                  <c:v>2.0352403256384655E-2</c:v>
                </c:pt>
                <c:pt idx="1597">
                  <c:v>-8.4890155456039951E-3</c:v>
                </c:pt>
                <c:pt idx="1598">
                  <c:v>-6.342610858349973E-3</c:v>
                </c:pt>
                <c:pt idx="1599">
                  <c:v>-1.6213586985894146E-2</c:v>
                </c:pt>
                <c:pt idx="1600">
                  <c:v>4.5357181636016541E-3</c:v>
                </c:pt>
                <c:pt idx="1601">
                  <c:v>-1.6350943286306596E-2</c:v>
                </c:pt>
                <c:pt idx="1602">
                  <c:v>-2.378282879760274E-4</c:v>
                </c:pt>
                <c:pt idx="1603">
                  <c:v>-7.2565373885138396E-3</c:v>
                </c:pt>
                <c:pt idx="1604">
                  <c:v>1.6651222054904213E-3</c:v>
                </c:pt>
                <c:pt idx="1605">
                  <c:v>-1.1618209253108081E-3</c:v>
                </c:pt>
                <c:pt idx="1606">
                  <c:v>3.7647286540367642E-3</c:v>
                </c:pt>
                <c:pt idx="1607">
                  <c:v>6.3844086021505042E-3</c:v>
                </c:pt>
                <c:pt idx="1608">
                  <c:v>-6.8293060419044593E-3</c:v>
                </c:pt>
                <c:pt idx="1609">
                  <c:v>-2.5424178538520081E-3</c:v>
                </c:pt>
                <c:pt idx="1610">
                  <c:v>2.805958307329659E-3</c:v>
                </c:pt>
                <c:pt idx="1611">
                  <c:v>-1.1500862564690628E-3</c:v>
                </c:pt>
                <c:pt idx="1612">
                  <c:v>2.8640659074388175E-3</c:v>
                </c:pt>
                <c:pt idx="1613">
                  <c:v>5.2368773596394025E-3</c:v>
                </c:pt>
                <c:pt idx="1614">
                  <c:v>1.9670818852748351E-3</c:v>
                </c:pt>
                <c:pt idx="1615">
                  <c:v>-1.5011209669559822E-3</c:v>
                </c:pt>
                <c:pt idx="1616">
                  <c:v>5.133932945349251E-3</c:v>
                </c:pt>
                <c:pt idx="1617">
                  <c:v>7.3535900226495698E-4</c:v>
                </c:pt>
                <c:pt idx="1618">
                  <c:v>2.4027499227696758E-4</c:v>
                </c:pt>
                <c:pt idx="1619">
                  <c:v>5.2986630688089953E-4</c:v>
                </c:pt>
                <c:pt idx="1620">
                  <c:v>-7.0109036711640815E-4</c:v>
                </c:pt>
                <c:pt idx="1621">
                  <c:v>6.9667265216422081E-4</c:v>
                </c:pt>
                <c:pt idx="1622">
                  <c:v>3.1202015827394014E-3</c:v>
                </c:pt>
                <c:pt idx="1623">
                  <c:v>3.4954534489295419E-4</c:v>
                </c:pt>
                <c:pt idx="1624">
                  <c:v>3.7755056657293729E-3</c:v>
                </c:pt>
                <c:pt idx="1625">
                  <c:v>5.7005119029869267E-3</c:v>
                </c:pt>
                <c:pt idx="1626">
                  <c:v>-2.8298006254305896E-3</c:v>
                </c:pt>
                <c:pt idx="1627">
                  <c:v>-1.1892668665292039E-4</c:v>
                </c:pt>
                <c:pt idx="1628">
                  <c:v>1.173138144536634E-2</c:v>
                </c:pt>
                <c:pt idx="1629">
                  <c:v>6.2301367098824834E-3</c:v>
                </c:pt>
                <c:pt idx="1630">
                  <c:v>-1.3853555326062139E-3</c:v>
                </c:pt>
                <c:pt idx="1631">
                  <c:v>1.1939050687438391E-2</c:v>
                </c:pt>
                <c:pt idx="1632">
                  <c:v>-1.5015932158526368E-3</c:v>
                </c:pt>
                <c:pt idx="1633">
                  <c:v>7.0534441926983771E-3</c:v>
                </c:pt>
                <c:pt idx="1634">
                  <c:v>1.2303397315150733E-2</c:v>
                </c:pt>
                <c:pt idx="1635">
                  <c:v>-7.2993076732877915E-3</c:v>
                </c:pt>
                <c:pt idx="1636">
                  <c:v>1.9574477024805637E-2</c:v>
                </c:pt>
                <c:pt idx="1637">
                  <c:v>9.1426572537047779E-3</c:v>
                </c:pt>
                <c:pt idx="1638">
                  <c:v>1.2884107453456251E-2</c:v>
                </c:pt>
                <c:pt idx="1639">
                  <c:v>1.449672213005293E-4</c:v>
                </c:pt>
                <c:pt idx="1640">
                  <c:v>-8.1003355168557389E-3</c:v>
                </c:pt>
                <c:pt idx="1641">
                  <c:v>1.5788856054705924E-3</c:v>
                </c:pt>
                <c:pt idx="1642">
                  <c:v>-1.6467921915084505E-2</c:v>
                </c:pt>
                <c:pt idx="1643">
                  <c:v>-1.1451034897651202E-2</c:v>
                </c:pt>
                <c:pt idx="1644">
                  <c:v>-2.0661387888607274E-2</c:v>
                </c:pt>
                <c:pt idx="1645">
                  <c:v>1.7461629889928165E-2</c:v>
                </c:pt>
                <c:pt idx="1646">
                  <c:v>-1.5126067527814313E-2</c:v>
                </c:pt>
                <c:pt idx="1647">
                  <c:v>-1.5651201788710045E-3</c:v>
                </c:pt>
                <c:pt idx="1648">
                  <c:v>1.1165519969992266E-2</c:v>
                </c:pt>
                <c:pt idx="1649">
                  <c:v>5.138323673214984E-6</c:v>
                </c:pt>
                <c:pt idx="1650">
                  <c:v>-1.3248558781923436E-2</c:v>
                </c:pt>
                <c:pt idx="1651">
                  <c:v>-2.7859237536657089E-3</c:v>
                </c:pt>
                <c:pt idx="1652">
                  <c:v>-2.5468391456741069E-3</c:v>
                </c:pt>
                <c:pt idx="1653">
                  <c:v>8.5758320235604923E-3</c:v>
                </c:pt>
                <c:pt idx="1654">
                  <c:v>-1.6168743431917099E-2</c:v>
                </c:pt>
                <c:pt idx="1655">
                  <c:v>7.8324767875244117E-3</c:v>
                </c:pt>
                <c:pt idx="1656">
                  <c:v>-5.7764918843297153E-3</c:v>
                </c:pt>
                <c:pt idx="1657">
                  <c:v>-8.0133306804616167E-3</c:v>
                </c:pt>
                <c:pt idx="1658">
                  <c:v>-4.7728899848853423E-4</c:v>
                </c:pt>
                <c:pt idx="1659">
                  <c:v>4.8911604390553531E-3</c:v>
                </c:pt>
                <c:pt idx="1660">
                  <c:v>1.2956607870013848E-3</c:v>
                </c:pt>
                <c:pt idx="1661">
                  <c:v>7.4843886237292434E-3</c:v>
                </c:pt>
                <c:pt idx="1662">
                  <c:v>-7.1013427077759594E-4</c:v>
                </c:pt>
                <c:pt idx="1663">
                  <c:v>-5.9626023179554233E-3</c:v>
                </c:pt>
                <c:pt idx="1664">
                  <c:v>8.8190049556802208E-4</c:v>
                </c:pt>
                <c:pt idx="1665">
                  <c:v>3.6460743095090287E-3</c:v>
                </c:pt>
                <c:pt idx="1666">
                  <c:v>-6.5449603805070034E-3</c:v>
                </c:pt>
                <c:pt idx="1667">
                  <c:v>-3.0731529952034986E-3</c:v>
                </c:pt>
                <c:pt idx="1668">
                  <c:v>5.035917202713236E-3</c:v>
                </c:pt>
                <c:pt idx="1669">
                  <c:v>-1.5344475988643413E-3</c:v>
                </c:pt>
                <c:pt idx="1670">
                  <c:v>-7.7911181253365047E-4</c:v>
                </c:pt>
                <c:pt idx="1671">
                  <c:v>-5.4408321977461593E-4</c:v>
                </c:pt>
                <c:pt idx="1672">
                  <c:v>3.3204122720034146E-3</c:v>
                </c:pt>
                <c:pt idx="1673">
                  <c:v>-1.6898986060835952E-3</c:v>
                </c:pt>
                <c:pt idx="1674">
                  <c:v>4.9999500004949127E-5</c:v>
                </c:pt>
                <c:pt idx="1675">
                  <c:v>1.0510931368623577E-3</c:v>
                </c:pt>
                <c:pt idx="1676">
                  <c:v>4.787769060551117E-3</c:v>
                </c:pt>
                <c:pt idx="1677">
                  <c:v>-1.9926017757744274E-3</c:v>
                </c:pt>
                <c:pt idx="1678">
                  <c:v>2.9498970556403048E-3</c:v>
                </c:pt>
                <c:pt idx="1679">
                  <c:v>2.4777957206298939E-3</c:v>
                </c:pt>
                <c:pt idx="1680">
                  <c:v>5.0006593161369128E-3</c:v>
                </c:pt>
                <c:pt idx="1681">
                  <c:v>8.5317074667785597E-3</c:v>
                </c:pt>
                <c:pt idx="1682">
                  <c:v>-6.1375423234699689E-5</c:v>
                </c:pt>
                <c:pt idx="1683">
                  <c:v>4.3457713487302652E-3</c:v>
                </c:pt>
                <c:pt idx="1684">
                  <c:v>6.7071751777634248E-3</c:v>
                </c:pt>
                <c:pt idx="1685">
                  <c:v>-1.636618962063574E-3</c:v>
                </c:pt>
                <c:pt idx="1686">
                  <c:v>2.7593847555642537E-3</c:v>
                </c:pt>
                <c:pt idx="1687">
                  <c:v>1.1531391884036735E-2</c:v>
                </c:pt>
                <c:pt idx="1688">
                  <c:v>-5.5565970920301577E-3</c:v>
                </c:pt>
                <c:pt idx="1689">
                  <c:v>1.5623291202526701E-5</c:v>
                </c:pt>
                <c:pt idx="1690">
                  <c:v>-9.6854547986322537E-3</c:v>
                </c:pt>
                <c:pt idx="1691">
                  <c:v>7.1890502038802762E-3</c:v>
                </c:pt>
                <c:pt idx="1692">
                  <c:v>-2.8591110857888458E-3</c:v>
                </c:pt>
                <c:pt idx="1693">
                  <c:v>-1.9999289365352446E-2</c:v>
                </c:pt>
                <c:pt idx="1694">
                  <c:v>6.0915251655968561E-5</c:v>
                </c:pt>
                <c:pt idx="1695">
                  <c:v>-4.5277450717819967E-3</c:v>
                </c:pt>
                <c:pt idx="1696">
                  <c:v>2.8812034331826553E-4</c:v>
                </c:pt>
                <c:pt idx="1697">
                  <c:v>-4.8491433515428506E-3</c:v>
                </c:pt>
                <c:pt idx="1698">
                  <c:v>4.8817066849182744E-4</c:v>
                </c:pt>
                <c:pt idx="1699">
                  <c:v>1.7544478782776096E-3</c:v>
                </c:pt>
                <c:pt idx="1700">
                  <c:v>5.016137776584273E-3</c:v>
                </c:pt>
                <c:pt idx="1701">
                  <c:v>-2.3202677154209317E-3</c:v>
                </c:pt>
                <c:pt idx="1702">
                  <c:v>1.0264948011357911E-2</c:v>
                </c:pt>
                <c:pt idx="1703">
                  <c:v>-1.1834050777918548E-2</c:v>
                </c:pt>
                <c:pt idx="1704">
                  <c:v>4.2011270574879855E-3</c:v>
                </c:pt>
                <c:pt idx="1705">
                  <c:v>-1.9321228061301987E-3</c:v>
                </c:pt>
                <c:pt idx="1706">
                  <c:v>4.8435379681535107E-3</c:v>
                </c:pt>
                <c:pt idx="1707">
                  <c:v>1.4709774619785509E-3</c:v>
                </c:pt>
                <c:pt idx="1708">
                  <c:v>-4.1311212826243837E-3</c:v>
                </c:pt>
                <c:pt idx="1709">
                  <c:v>4.6442702843088046E-3</c:v>
                </c:pt>
                <c:pt idx="1710">
                  <c:v>-7.0487700048037505E-3</c:v>
                </c:pt>
                <c:pt idx="1711">
                  <c:v>-3.9235635425900472E-3</c:v>
                </c:pt>
                <c:pt idx="1712">
                  <c:v>5.4795353029950533E-3</c:v>
                </c:pt>
                <c:pt idx="1713">
                  <c:v>6.5878823505571837E-4</c:v>
                </c:pt>
                <c:pt idx="1714">
                  <c:v>6.677787810614122E-3</c:v>
                </c:pt>
                <c:pt idx="1715">
                  <c:v>-3.7226664490863648E-4</c:v>
                </c:pt>
                <c:pt idx="1716">
                  <c:v>1.9108735860047243E-3</c:v>
                </c:pt>
                <c:pt idx="1717">
                  <c:v>-1.1788541129760244E-3</c:v>
                </c:pt>
                <c:pt idx="1718">
                  <c:v>4.8974861280628446E-3</c:v>
                </c:pt>
                <c:pt idx="1719">
                  <c:v>-6.4353080846423216E-3</c:v>
                </c:pt>
                <c:pt idx="1720">
                  <c:v>-1.3245910325188071E-4</c:v>
                </c:pt>
                <c:pt idx="1721">
                  <c:v>1.7300508298119244E-3</c:v>
                </c:pt>
                <c:pt idx="1722">
                  <c:v>1.2774785639098063E-3</c:v>
                </c:pt>
                <c:pt idx="1723">
                  <c:v>7.7188862970458683E-3</c:v>
                </c:pt>
                <c:pt idx="1724">
                  <c:v>2.1725892516177847E-3</c:v>
                </c:pt>
                <c:pt idx="1725">
                  <c:v>8.3670771010657674E-4</c:v>
                </c:pt>
                <c:pt idx="1726">
                  <c:v>3.1345363735746368E-3</c:v>
                </c:pt>
                <c:pt idx="1727">
                  <c:v>-7.0888784859226561E-3</c:v>
                </c:pt>
                <c:pt idx="1728">
                  <c:v>-3.5370285884179786E-3</c:v>
                </c:pt>
                <c:pt idx="1729">
                  <c:v>-2.4599363491473181E-4</c:v>
                </c:pt>
                <c:pt idx="1730">
                  <c:v>9.3873112278397564E-4</c:v>
                </c:pt>
                <c:pt idx="1731">
                  <c:v>4.6277686734073065E-3</c:v>
                </c:pt>
                <c:pt idx="1732">
                  <c:v>6.5253024047140507E-3</c:v>
                </c:pt>
                <c:pt idx="1733">
                  <c:v>1.8916559264956501E-3</c:v>
                </c:pt>
                <c:pt idx="1734">
                  <c:v>-3.7922668924716962E-4</c:v>
                </c:pt>
                <c:pt idx="1735">
                  <c:v>7.2781338864724709E-4</c:v>
                </c:pt>
                <c:pt idx="1736">
                  <c:v>1.8437211918562735E-3</c:v>
                </c:pt>
                <c:pt idx="1737">
                  <c:v>5.367110347788806E-3</c:v>
                </c:pt>
                <c:pt idx="1738">
                  <c:v>-1.1140691768964928E-3</c:v>
                </c:pt>
                <c:pt idx="1739">
                  <c:v>5.9878034022089466E-3</c:v>
                </c:pt>
                <c:pt idx="1740">
                  <c:v>4.2483711935068502E-3</c:v>
                </c:pt>
                <c:pt idx="1741">
                  <c:v>2.362250599831528E-3</c:v>
                </c:pt>
                <c:pt idx="1742">
                  <c:v>8.1160596530385209E-3</c:v>
                </c:pt>
                <c:pt idx="1743">
                  <c:v>-6.4983979459757313E-3</c:v>
                </c:pt>
                <c:pt idx="1744">
                  <c:v>3.844802061921504E-3</c:v>
                </c:pt>
                <c:pt idx="1745">
                  <c:v>3.7469599379960083E-3</c:v>
                </c:pt>
                <c:pt idx="1746">
                  <c:v>-9.3617787379602913E-3</c:v>
                </c:pt>
                <c:pt idx="1747">
                  <c:v>-4.7010461408732995E-3</c:v>
                </c:pt>
                <c:pt idx="1748">
                  <c:v>4.2179632509942167E-4</c:v>
                </c:pt>
                <c:pt idx="1749">
                  <c:v>9.6727141092798341E-3</c:v>
                </c:pt>
                <c:pt idx="1750">
                  <c:v>1.5194894515442314E-3</c:v>
                </c:pt>
                <c:pt idx="1751">
                  <c:v>-1.3736483140862621E-3</c:v>
                </c:pt>
                <c:pt idx="1752">
                  <c:v>5.6164735613475347E-3</c:v>
                </c:pt>
                <c:pt idx="1753">
                  <c:v>-8.9883586429382323E-3</c:v>
                </c:pt>
                <c:pt idx="1754">
                  <c:v>1.8712057582104258E-3</c:v>
                </c:pt>
                <c:pt idx="1755">
                  <c:v>-1.3484243608256063E-3</c:v>
                </c:pt>
                <c:pt idx="1756">
                  <c:v>-1.4331590541150074E-4</c:v>
                </c:pt>
                <c:pt idx="1757">
                  <c:v>2.9920195066894806E-3</c:v>
                </c:pt>
                <c:pt idx="1758">
                  <c:v>4.7608094445898974E-3</c:v>
                </c:pt>
                <c:pt idx="1759">
                  <c:v>3.2360201781689302E-3</c:v>
                </c:pt>
                <c:pt idx="1760">
                  <c:v>-8.0964117086568255E-3</c:v>
                </c:pt>
                <c:pt idx="1761">
                  <c:v>1.7169762022830604E-3</c:v>
                </c:pt>
                <c:pt idx="1762">
                  <c:v>-2.2132957356812977E-3</c:v>
                </c:pt>
                <c:pt idx="1763">
                  <c:v>4.0921207976962748E-3</c:v>
                </c:pt>
                <c:pt idx="1764">
                  <c:v>3.7751025551653328E-3</c:v>
                </c:pt>
                <c:pt idx="1765">
                  <c:v>1.3638975251166752E-3</c:v>
                </c:pt>
                <c:pt idx="1766">
                  <c:v>1.048844805695115E-2</c:v>
                </c:pt>
                <c:pt idx="1767">
                  <c:v>6.7573104047284893E-3</c:v>
                </c:pt>
                <c:pt idx="1768">
                  <c:v>8.2172617572382478E-3</c:v>
                </c:pt>
                <c:pt idx="1769">
                  <c:v>-9.4867654439522164E-3</c:v>
                </c:pt>
                <c:pt idx="1770">
                  <c:v>-2.0884743988291765E-2</c:v>
                </c:pt>
                <c:pt idx="1771">
                  <c:v>1.0918162379317087E-2</c:v>
                </c:pt>
                <c:pt idx="1772">
                  <c:v>3.7505961930364151E-3</c:v>
                </c:pt>
                <c:pt idx="1773">
                  <c:v>-1.0750151467221358E-2</c:v>
                </c:pt>
                <c:pt idx="1774">
                  <c:v>-1.2537259698110481E-2</c:v>
                </c:pt>
                <c:pt idx="1775">
                  <c:v>-1.1264477233063896E-3</c:v>
                </c:pt>
                <c:pt idx="1776">
                  <c:v>2.8533242818957749E-3</c:v>
                </c:pt>
                <c:pt idx="1777">
                  <c:v>7.0393197816636111E-3</c:v>
                </c:pt>
                <c:pt idx="1778">
                  <c:v>7.9241179573863452E-3</c:v>
                </c:pt>
                <c:pt idx="1779">
                  <c:v>4.6402457491454552E-3</c:v>
                </c:pt>
                <c:pt idx="1780">
                  <c:v>-1.9000734119272167E-3</c:v>
                </c:pt>
                <c:pt idx="1781">
                  <c:v>-7.0003537697923557E-3</c:v>
                </c:pt>
                <c:pt idx="1782">
                  <c:v>4.403910758893792E-3</c:v>
                </c:pt>
                <c:pt idx="1783">
                  <c:v>-4.8646679381950664E-3</c:v>
                </c:pt>
                <c:pt idx="1784">
                  <c:v>-2.9326766416846173E-3</c:v>
                </c:pt>
                <c:pt idx="1785">
                  <c:v>6.0405101114056059E-3</c:v>
                </c:pt>
                <c:pt idx="1786">
                  <c:v>-6.131659767659281E-3</c:v>
                </c:pt>
                <c:pt idx="1787">
                  <c:v>7.219595121662481E-3</c:v>
                </c:pt>
                <c:pt idx="1788">
                  <c:v>9.6136611754735757E-3</c:v>
                </c:pt>
                <c:pt idx="1789">
                  <c:v>-2.8217988019539897E-3</c:v>
                </c:pt>
                <c:pt idx="1790">
                  <c:v>-1.1701102665667595E-2</c:v>
                </c:pt>
                <c:pt idx="1791">
                  <c:v>3.0519963804387373E-4</c:v>
                </c:pt>
                <c:pt idx="1792">
                  <c:v>-5.0821182950930854E-3</c:v>
                </c:pt>
                <c:pt idx="1793">
                  <c:v>-4.6324891908577914E-4</c:v>
                </c:pt>
                <c:pt idx="1794">
                  <c:v>5.380841009468007E-4</c:v>
                </c:pt>
                <c:pt idx="1795">
                  <c:v>1.7184239597398676E-3</c:v>
                </c:pt>
                <c:pt idx="1796">
                  <c:v>-5.3364355812268727E-5</c:v>
                </c:pt>
                <c:pt idx="1797">
                  <c:v>1.526767186966671E-2</c:v>
                </c:pt>
                <c:pt idx="1798">
                  <c:v>-7.3785259081986521E-3</c:v>
                </c:pt>
                <c:pt idx="1799">
                  <c:v>2.7827362494539098E-3</c:v>
                </c:pt>
                <c:pt idx="1800">
                  <c:v>4.9480803832728792E-3</c:v>
                </c:pt>
                <c:pt idx="1801">
                  <c:v>2.167880679859735E-5</c:v>
                </c:pt>
                <c:pt idx="1802">
                  <c:v>-1.3476870118693807E-3</c:v>
                </c:pt>
                <c:pt idx="1803">
                  <c:v>6.1865214431584548E-3</c:v>
                </c:pt>
                <c:pt idx="1804">
                  <c:v>-1.9187076715694307E-3</c:v>
                </c:pt>
                <c:pt idx="1805">
                  <c:v>6.0314422419684988E-3</c:v>
                </c:pt>
                <c:pt idx="1806">
                  <c:v>-6.5244790195354563E-3</c:v>
                </c:pt>
                <c:pt idx="1807">
                  <c:v>1.1584712530525731E-3</c:v>
                </c:pt>
                <c:pt idx="1808">
                  <c:v>4.8091899247471037E-3</c:v>
                </c:pt>
                <c:pt idx="1809">
                  <c:v>5.8100546375998707E-3</c:v>
                </c:pt>
                <c:pt idx="1810">
                  <c:v>-2.6926775655999879E-4</c:v>
                </c:pt>
                <c:pt idx="1811">
                  <c:v>1.1062094408391898E-2</c:v>
                </c:pt>
                <c:pt idx="1812">
                  <c:v>1.5692646715117498E-3</c:v>
                </c:pt>
                <c:pt idx="1813">
                  <c:v>1.3301906475022829E-2</c:v>
                </c:pt>
                <c:pt idx="1814">
                  <c:v>1.2439770729145261E-2</c:v>
                </c:pt>
                <c:pt idx="1815">
                  <c:v>-2.0282588878759444E-3</c:v>
                </c:pt>
                <c:pt idx="1816">
                  <c:v>7.6411254442014798E-3</c:v>
                </c:pt>
                <c:pt idx="1817">
                  <c:v>-2.2831946774075851E-2</c:v>
                </c:pt>
                <c:pt idx="1818">
                  <c:v>-6.4653130381955304E-3</c:v>
                </c:pt>
                <c:pt idx="1819">
                  <c:v>1.1267049938000318E-2</c:v>
                </c:pt>
                <c:pt idx="1820">
                  <c:v>-1.0209205020920487E-2</c:v>
                </c:pt>
                <c:pt idx="1821">
                  <c:v>6.1406856911920826E-3</c:v>
                </c:pt>
                <c:pt idx="1822">
                  <c:v>-4.8763049561802996E-3</c:v>
                </c:pt>
                <c:pt idx="1823">
                  <c:v>-2.0875490850223777E-2</c:v>
                </c:pt>
                <c:pt idx="1824">
                  <c:v>-8.8895634357077924E-3</c:v>
                </c:pt>
                <c:pt idx="1825">
                  <c:v>5.7489966373780454E-4</c:v>
                </c:pt>
                <c:pt idx="1826">
                  <c:v>2.7736988089410719E-3</c:v>
                </c:pt>
                <c:pt idx="1827">
                  <c:v>-3.8951400137603454E-3</c:v>
                </c:pt>
                <c:pt idx="1828">
                  <c:v>-1.3471255910580959E-3</c:v>
                </c:pt>
                <c:pt idx="1829">
                  <c:v>5.1661881145044219E-3</c:v>
                </c:pt>
                <c:pt idx="1830">
                  <c:v>1.0817941952506738E-2</c:v>
                </c:pt>
                <c:pt idx="1831">
                  <c:v>-1.2576192621460369E-2</c:v>
                </c:pt>
                <c:pt idx="1832">
                  <c:v>2.3066921273249275E-3</c:v>
                </c:pt>
                <c:pt idx="1833">
                  <c:v>3.4830121524476176E-4</c:v>
                </c:pt>
                <c:pt idx="1834">
                  <c:v>-2.122010142120434E-4</c:v>
                </c:pt>
                <c:pt idx="1835">
                  <c:v>6.0817727464324012E-3</c:v>
                </c:pt>
                <c:pt idx="1836">
                  <c:v>-2.5117807979817552E-3</c:v>
                </c:pt>
                <c:pt idx="1837">
                  <c:v>-3.3297306739166199E-4</c:v>
                </c:pt>
                <c:pt idx="1838">
                  <c:v>-8.8619100175290066E-3</c:v>
                </c:pt>
                <c:pt idx="1839">
                  <c:v>3.9596538969186579E-3</c:v>
                </c:pt>
                <c:pt idx="1840">
                  <c:v>-1.7921146953414624E-4</c:v>
                </c:pt>
                <c:pt idx="1841">
                  <c:v>-3.3658700774141792E-4</c:v>
                </c:pt>
                <c:pt idx="1842">
                  <c:v>4.7454890581022369E-3</c:v>
                </c:pt>
                <c:pt idx="1843">
                  <c:v>2.9157708740199517E-3</c:v>
                </c:pt>
                <c:pt idx="1844">
                  <c:v>5.3180958247174281E-3</c:v>
                </c:pt>
                <c:pt idx="1845">
                  <c:v>4.8187444739169472E-3</c:v>
                </c:pt>
                <c:pt idx="1846">
                  <c:v>-5.7990224505022336E-4</c:v>
                </c:pt>
                <c:pt idx="1847">
                  <c:v>1.6647950589556482E-2</c:v>
                </c:pt>
                <c:pt idx="1848">
                  <c:v>-3.1009661132691546E-3</c:v>
                </c:pt>
                <c:pt idx="1849">
                  <c:v>6.3199873825563468E-3</c:v>
                </c:pt>
                <c:pt idx="1850">
                  <c:v>-1.013798929879739E-4</c:v>
                </c:pt>
                <c:pt idx="1851">
                  <c:v>-3.7705782675540034E-3</c:v>
                </c:pt>
                <c:pt idx="1852">
                  <c:v>-1.1316861013413781E-2</c:v>
                </c:pt>
                <c:pt idx="1853">
                  <c:v>-3.1796590299552063E-3</c:v>
                </c:pt>
                <c:pt idx="1854">
                  <c:v>1.817083912713402E-3</c:v>
                </c:pt>
                <c:pt idx="1855">
                  <c:v>1.1237906365719308E-2</c:v>
                </c:pt>
                <c:pt idx="1856">
                  <c:v>-4.3395563389315717E-3</c:v>
                </c:pt>
                <c:pt idx="1857">
                  <c:v>-1.3035122413169731E-3</c:v>
                </c:pt>
                <c:pt idx="1858">
                  <c:v>-3.1928480204341803E-3</c:v>
                </c:pt>
                <c:pt idx="1859">
                  <c:v>-2.7190014453346567E-3</c:v>
                </c:pt>
                <c:pt idx="1860">
                  <c:v>-7.8573286189365099E-4</c:v>
                </c:pt>
                <c:pt idx="1861">
                  <c:v>2.4850922202190873E-3</c:v>
                </c:pt>
                <c:pt idx="1862">
                  <c:v>1.4979361768219235E-4</c:v>
                </c:pt>
                <c:pt idx="1863">
                  <c:v>-1.2633258715840645E-3</c:v>
                </c:pt>
                <c:pt idx="1864">
                  <c:v>4.9614388729570802E-3</c:v>
                </c:pt>
                <c:pt idx="1865">
                  <c:v>8.128575197741128E-3</c:v>
                </c:pt>
                <c:pt idx="1866">
                  <c:v>-3.6356110902917571E-3</c:v>
                </c:pt>
                <c:pt idx="1867">
                  <c:v>-2.0429465317355344E-3</c:v>
                </c:pt>
                <c:pt idx="1868">
                  <c:v>-3.6981837190938061E-3</c:v>
                </c:pt>
                <c:pt idx="1869">
                  <c:v>4.2220013179794513E-3</c:v>
                </c:pt>
                <c:pt idx="1870">
                  <c:v>4.8372615039280475E-3</c:v>
                </c:pt>
                <c:pt idx="1871">
                  <c:v>8.0953108293875253E-3</c:v>
                </c:pt>
                <c:pt idx="1872">
                  <c:v>-2.3703503039127494E-3</c:v>
                </c:pt>
                <c:pt idx="1873">
                  <c:v>7.2291470171315098E-4</c:v>
                </c:pt>
                <c:pt idx="1874">
                  <c:v>1.3427582062215393E-2</c:v>
                </c:pt>
                <c:pt idx="1875">
                  <c:v>-1.3182791204694677E-2</c:v>
                </c:pt>
                <c:pt idx="1876">
                  <c:v>4.2655291922153449E-3</c:v>
                </c:pt>
                <c:pt idx="1877">
                  <c:v>-2.8055409433631606E-3</c:v>
                </c:pt>
                <c:pt idx="1878">
                  <c:v>3.5705365454916649E-3</c:v>
                </c:pt>
                <c:pt idx="1879">
                  <c:v>2.9034351623078436E-3</c:v>
                </c:pt>
                <c:pt idx="1880">
                  <c:v>-3.8393702752210768E-3</c:v>
                </c:pt>
                <c:pt idx="1881">
                  <c:v>-4.8759840853297431E-3</c:v>
                </c:pt>
                <c:pt idx="1882">
                  <c:v>5.5842143793520815E-3</c:v>
                </c:pt>
                <c:pt idx="1883">
                  <c:v>1.3297192246712886E-3</c:v>
                </c:pt>
                <c:pt idx="1884">
                  <c:v>4.3948015775625571E-3</c:v>
                </c:pt>
                <c:pt idx="1885">
                  <c:v>3.258168325335653E-3</c:v>
                </c:pt>
                <c:pt idx="1886">
                  <c:v>-4.7245350977676015E-3</c:v>
                </c:pt>
                <c:pt idx="1887">
                  <c:v>5.7375075946028975E-3</c:v>
                </c:pt>
                <c:pt idx="1888">
                  <c:v>9.1716824305088096E-5</c:v>
                </c:pt>
                <c:pt idx="1889">
                  <c:v>6.5487695813979396E-3</c:v>
                </c:pt>
                <c:pt idx="1890">
                  <c:v>6.7439618016427172E-3</c:v>
                </c:pt>
                <c:pt idx="1891">
                  <c:v>1.3827544374168221E-2</c:v>
                </c:pt>
                <c:pt idx="1892">
                  <c:v>-7.0637491667350227E-3</c:v>
                </c:pt>
                <c:pt idx="1893">
                  <c:v>4.0746829497417814E-3</c:v>
                </c:pt>
                <c:pt idx="1894">
                  <c:v>6.2863354917994663E-3</c:v>
                </c:pt>
                <c:pt idx="1895">
                  <c:v>2.1830475730499899E-2</c:v>
                </c:pt>
                <c:pt idx="1896">
                  <c:v>5.7386209187826331E-4</c:v>
                </c:pt>
                <c:pt idx="1897">
                  <c:v>-1.2332052597665899E-2</c:v>
                </c:pt>
                <c:pt idx="1898">
                  <c:v>-8.5063590653653431E-3</c:v>
                </c:pt>
                <c:pt idx="1899">
                  <c:v>7.0532448500588707E-3</c:v>
                </c:pt>
                <c:pt idx="1900">
                  <c:v>-8.979437619179631E-3</c:v>
                </c:pt>
                <c:pt idx="1901">
                  <c:v>-6.6666666666670427E-4</c:v>
                </c:pt>
                <c:pt idx="1902">
                  <c:v>7.9985727453837363E-3</c:v>
                </c:pt>
                <c:pt idx="1903">
                  <c:v>-6.029259642382212E-3</c:v>
                </c:pt>
                <c:pt idx="1904">
                  <c:v>-4.0737753654329634E-3</c:v>
                </c:pt>
                <c:pt idx="1905">
                  <c:v>3.4854114853171136E-3</c:v>
                </c:pt>
                <c:pt idx="1906">
                  <c:v>-2.7394516383688616E-3</c:v>
                </c:pt>
                <c:pt idx="1907">
                  <c:v>-2.5971889249282176E-3</c:v>
                </c:pt>
                <c:pt idx="1908">
                  <c:v>-4.7195466428058275E-3</c:v>
                </c:pt>
                <c:pt idx="1909">
                  <c:v>-7.2169258102348088E-3</c:v>
                </c:pt>
                <c:pt idx="1910">
                  <c:v>-1.8429227131532278E-3</c:v>
                </c:pt>
                <c:pt idx="1911">
                  <c:v>1.217766723761704E-2</c:v>
                </c:pt>
                <c:pt idx="1912">
                  <c:v>4.2177191328935937E-3</c:v>
                </c:pt>
                <c:pt idx="1913">
                  <c:v>5.6931616893465264E-3</c:v>
                </c:pt>
                <c:pt idx="1914">
                  <c:v>2.7147117178125679E-3</c:v>
                </c:pt>
                <c:pt idx="1915">
                  <c:v>-3.38043845056335E-3</c:v>
                </c:pt>
                <c:pt idx="1916">
                  <c:v>3.0522746572130277E-3</c:v>
                </c:pt>
                <c:pt idx="1917">
                  <c:v>7.3457716948512886E-3</c:v>
                </c:pt>
                <c:pt idx="1918">
                  <c:v>9.9929312396913605E-3</c:v>
                </c:pt>
                <c:pt idx="1919">
                  <c:v>5.4378036107083361E-5</c:v>
                </c:pt>
                <c:pt idx="1920">
                  <c:v>1.2098628015582147E-3</c:v>
                </c:pt>
                <c:pt idx="1921">
                  <c:v>8.1169920171730858E-3</c:v>
                </c:pt>
                <c:pt idx="1922">
                  <c:v>4.1641916263004397E-3</c:v>
                </c:pt>
                <c:pt idx="1923">
                  <c:v>-3.174273732274413E-3</c:v>
                </c:pt>
                <c:pt idx="1924">
                  <c:v>1.9633507853402676E-3</c:v>
                </c:pt>
                <c:pt idx="1925">
                  <c:v>2.7476571316422671E-3</c:v>
                </c:pt>
                <c:pt idx="1926">
                  <c:v>-1.587416555004284E-2</c:v>
                </c:pt>
                <c:pt idx="1927">
                  <c:v>-4.0396753832281362E-3</c:v>
                </c:pt>
                <c:pt idx="1928">
                  <c:v>3.9469872537658546E-3</c:v>
                </c:pt>
                <c:pt idx="1929">
                  <c:v>8.6194302410518286E-3</c:v>
                </c:pt>
                <c:pt idx="1930">
                  <c:v>-5.7796471691832219E-3</c:v>
                </c:pt>
                <c:pt idx="1931">
                  <c:v>3.8212458841111463E-3</c:v>
                </c:pt>
                <c:pt idx="1932">
                  <c:v>-5.9003641678191387E-3</c:v>
                </c:pt>
                <c:pt idx="1933">
                  <c:v>-3.3046011605230019E-3</c:v>
                </c:pt>
                <c:pt idx="1934">
                  <c:v>-1.428156094435129E-2</c:v>
                </c:pt>
                <c:pt idx="1935">
                  <c:v>-5.1766066959436641E-3</c:v>
                </c:pt>
                <c:pt idx="1936">
                  <c:v>2.7760185146821215E-3</c:v>
                </c:pt>
                <c:pt idx="1937">
                  <c:v>-1.1528774639061323E-3</c:v>
                </c:pt>
                <c:pt idx="1938">
                  <c:v>-3.5699978792091969E-3</c:v>
                </c:pt>
                <c:pt idx="1939">
                  <c:v>3.8854817819991005E-3</c:v>
                </c:pt>
                <c:pt idx="1940">
                  <c:v>-3.8058879325072459E-3</c:v>
                </c:pt>
                <c:pt idx="1941">
                  <c:v>-5.723022130581068E-3</c:v>
                </c:pt>
                <c:pt idx="1942">
                  <c:v>-1.479817742605305E-3</c:v>
                </c:pt>
                <c:pt idx="1943">
                  <c:v>1.6404295581973205E-3</c:v>
                </c:pt>
                <c:pt idx="1944">
                  <c:v>1.254056106256618E-2</c:v>
                </c:pt>
                <c:pt idx="1945">
                  <c:v>-1.3642079290143716E-4</c:v>
                </c:pt>
                <c:pt idx="1946">
                  <c:v>3.738140304867521E-4</c:v>
                </c:pt>
                <c:pt idx="1947">
                  <c:v>-3.7359973989892215E-3</c:v>
                </c:pt>
                <c:pt idx="1948">
                  <c:v>8.2827984026034862E-4</c:v>
                </c:pt>
                <c:pt idx="1949">
                  <c:v>2.5564373583875089E-3</c:v>
                </c:pt>
                <c:pt idx="1950">
                  <c:v>-3.8111782745112732E-3</c:v>
                </c:pt>
                <c:pt idx="1951">
                  <c:v>-1.8519283056034341E-3</c:v>
                </c:pt>
                <c:pt idx="1952">
                  <c:v>2.0329887890124798E-3</c:v>
                </c:pt>
                <c:pt idx="1953">
                  <c:v>1.6100676583579165E-3</c:v>
                </c:pt>
                <c:pt idx="1954">
                  <c:v>5.0329880838353436E-3</c:v>
                </c:pt>
                <c:pt idx="1955">
                  <c:v>2.7740326679632776E-3</c:v>
                </c:pt>
                <c:pt idx="1956">
                  <c:v>-3.7087667161961324E-3</c:v>
                </c:pt>
                <c:pt idx="1957">
                  <c:v>1.3748445116326113E-3</c:v>
                </c:pt>
                <c:pt idx="1958">
                  <c:v>3.0865303100859887E-3</c:v>
                </c:pt>
                <c:pt idx="1959">
                  <c:v>1.3554235093367062E-2</c:v>
                </c:pt>
                <c:pt idx="1960">
                  <c:v>1.8156289338633336E-4</c:v>
                </c:pt>
                <c:pt idx="1961">
                  <c:v>7.2296794801458564E-3</c:v>
                </c:pt>
                <c:pt idx="1962">
                  <c:v>5.2515794569487628E-3</c:v>
                </c:pt>
                <c:pt idx="1963">
                  <c:v>1.0201744448777639E-2</c:v>
                </c:pt>
                <c:pt idx="1964">
                  <c:v>8.2399881046790746E-4</c:v>
                </c:pt>
                <c:pt idx="1965">
                  <c:v>-5.4490513696936471E-4</c:v>
                </c:pt>
                <c:pt idx="1966">
                  <c:v>5.4037901237642405E-3</c:v>
                </c:pt>
                <c:pt idx="1967">
                  <c:v>-4.2896107116291438E-3</c:v>
                </c:pt>
                <c:pt idx="1968">
                  <c:v>6.1998677694199422E-3</c:v>
                </c:pt>
                <c:pt idx="1969">
                  <c:v>9.5904989200457091E-3</c:v>
                </c:pt>
                <c:pt idx="1970">
                  <c:v>9.4972315633561344E-3</c:v>
                </c:pt>
                <c:pt idx="1971">
                  <c:v>-1.2144960846002695E-2</c:v>
                </c:pt>
                <c:pt idx="1972">
                  <c:v>2.6697057656830392E-3</c:v>
                </c:pt>
                <c:pt idx="1973">
                  <c:v>-2.5010282823694108E-2</c:v>
                </c:pt>
                <c:pt idx="1974">
                  <c:v>-1.385147202160053E-2</c:v>
                </c:pt>
                <c:pt idx="1975">
                  <c:v>7.7911460367043883E-3</c:v>
                </c:pt>
                <c:pt idx="1976">
                  <c:v>7.567328321233413E-3</c:v>
                </c:pt>
                <c:pt idx="1977">
                  <c:v>-5.8850130778067555E-3</c:v>
                </c:pt>
                <c:pt idx="1978">
                  <c:v>1.4784312752710083E-2</c:v>
                </c:pt>
                <c:pt idx="1979">
                  <c:v>-8.3695645489598736E-3</c:v>
                </c:pt>
                <c:pt idx="1980">
                  <c:v>-1.0153334834825611E-2</c:v>
                </c:pt>
                <c:pt idx="1981">
                  <c:v>-3.4684613418700661E-4</c:v>
                </c:pt>
                <c:pt idx="1982">
                  <c:v>1.2831574795385103E-2</c:v>
                </c:pt>
                <c:pt idx="1983">
                  <c:v>8.4902728572315844E-3</c:v>
                </c:pt>
                <c:pt idx="1984">
                  <c:v>-1.3779744755973433E-2</c:v>
                </c:pt>
                <c:pt idx="1985">
                  <c:v>-5.5107838236548856E-3</c:v>
                </c:pt>
                <c:pt idx="1986">
                  <c:v>5.9359554558053862E-3</c:v>
                </c:pt>
                <c:pt idx="1987">
                  <c:v>-1.4307215261029627E-2</c:v>
                </c:pt>
                <c:pt idx="1988">
                  <c:v>3.6703147370720224E-3</c:v>
                </c:pt>
                <c:pt idx="1989">
                  <c:v>-7.0479380263364089E-3</c:v>
                </c:pt>
                <c:pt idx="1990">
                  <c:v>6.3409311348205932E-3</c:v>
                </c:pt>
                <c:pt idx="1991">
                  <c:v>-5.5134473586959665E-4</c:v>
                </c:pt>
                <c:pt idx="1992">
                  <c:v>-2.9238529616092412E-3</c:v>
                </c:pt>
                <c:pt idx="1993">
                  <c:v>-8.273622660500024E-3</c:v>
                </c:pt>
                <c:pt idx="1994">
                  <c:v>1.7223892599729229E-3</c:v>
                </c:pt>
                <c:pt idx="1995">
                  <c:v>-7.0765890840618351E-4</c:v>
                </c:pt>
                <c:pt idx="1996">
                  <c:v>1.0300096336195219E-2</c:v>
                </c:pt>
                <c:pt idx="1997">
                  <c:v>-5.0097059284534007E-3</c:v>
                </c:pt>
                <c:pt idx="1998">
                  <c:v>5.1140977010797339E-3</c:v>
                </c:pt>
                <c:pt idx="1999">
                  <c:v>1.014218647667664E-2</c:v>
                </c:pt>
                <c:pt idx="2000">
                  <c:v>4.2847524025280137E-5</c:v>
                </c:pt>
                <c:pt idx="2001">
                  <c:v>4.3217124555072761E-3</c:v>
                </c:pt>
                <c:pt idx="2002">
                  <c:v>-3.6871665778561713E-3</c:v>
                </c:pt>
                <c:pt idx="2003">
                  <c:v>4.1390932126250668E-3</c:v>
                </c:pt>
                <c:pt idx="2004">
                  <c:v>5.2302936630603813E-3</c:v>
                </c:pt>
                <c:pt idx="2005">
                  <c:v>1.90780589933226E-3</c:v>
                </c:pt>
                <c:pt idx="2006">
                  <c:v>1.0534617768013232E-2</c:v>
                </c:pt>
                <c:pt idx="2007">
                  <c:v>9.4079737158019316E-3</c:v>
                </c:pt>
                <c:pt idx="2008">
                  <c:v>-9.3078863523976541E-3</c:v>
                </c:pt>
                <c:pt idx="2009">
                  <c:v>2.4849241658875254E-3</c:v>
                </c:pt>
                <c:pt idx="2010">
                  <c:v>7.1860147638789229E-3</c:v>
                </c:pt>
                <c:pt idx="2011">
                  <c:v>-1.8420853415428429E-3</c:v>
                </c:pt>
                <c:pt idx="2012">
                  <c:v>4.0347354619678644E-3</c:v>
                </c:pt>
                <c:pt idx="2013">
                  <c:v>6.3340047378179776E-6</c:v>
                </c:pt>
                <c:pt idx="2014">
                  <c:v>1.0419200000000073E-2</c:v>
                </c:pt>
                <c:pt idx="2015">
                  <c:v>4.6616299630284352E-3</c:v>
                </c:pt>
                <c:pt idx="2016">
                  <c:v>8.8478927874107161E-3</c:v>
                </c:pt>
                <c:pt idx="2017">
                  <c:v>-6.7009877513676264E-3</c:v>
                </c:pt>
                <c:pt idx="2018">
                  <c:v>-1.432772121912651E-2</c:v>
                </c:pt>
                <c:pt idx="2019">
                  <c:v>1.4307248318689014E-2</c:v>
                </c:pt>
                <c:pt idx="2020">
                  <c:v>-2.2966296377883388E-2</c:v>
                </c:pt>
                <c:pt idx="2021">
                  <c:v>-2.8367548027137257E-3</c:v>
                </c:pt>
                <c:pt idx="2022">
                  <c:v>3.5522412500865741E-3</c:v>
                </c:pt>
                <c:pt idx="2023">
                  <c:v>1.2189135604133705E-2</c:v>
                </c:pt>
                <c:pt idx="2024">
                  <c:v>3.5443070367928708E-3</c:v>
                </c:pt>
                <c:pt idx="2025">
                  <c:v>6.3027915121549594E-3</c:v>
                </c:pt>
                <c:pt idx="2026">
                  <c:v>-4.294926858036674E-3</c:v>
                </c:pt>
                <c:pt idx="2027">
                  <c:v>4.0484266488167719E-3</c:v>
                </c:pt>
                <c:pt idx="2028">
                  <c:v>-1.0546091386721801E-2</c:v>
                </c:pt>
                <c:pt idx="2029">
                  <c:v>5.1722923881523108E-3</c:v>
                </c:pt>
                <c:pt idx="2030">
                  <c:v>-4.4736456388327905E-3</c:v>
                </c:pt>
                <c:pt idx="2031">
                  <c:v>4.0566913011486072E-3</c:v>
                </c:pt>
                <c:pt idx="2032">
                  <c:v>-5.8832181203127831E-4</c:v>
                </c:pt>
                <c:pt idx="2033">
                  <c:v>7.7850601602122982E-3</c:v>
                </c:pt>
                <c:pt idx="2034">
                  <c:v>-3.3399919069426742E-3</c:v>
                </c:pt>
                <c:pt idx="2035">
                  <c:v>7.1742786906456857E-3</c:v>
                </c:pt>
                <c:pt idx="2036">
                  <c:v>-8.2824900077629326E-3</c:v>
                </c:pt>
                <c:pt idx="2037">
                  <c:v>6.6974953821512528E-3</c:v>
                </c:pt>
                <c:pt idx="2038">
                  <c:v>-2.4225243218864989E-3</c:v>
                </c:pt>
                <c:pt idx="2039">
                  <c:v>-5.5103479208048478E-3</c:v>
                </c:pt>
                <c:pt idx="2040">
                  <c:v>-1.6184438630272302E-3</c:v>
                </c:pt>
                <c:pt idx="2041">
                  <c:v>5.6030157218949217E-3</c:v>
                </c:pt>
                <c:pt idx="2042">
                  <c:v>1.3140265897144676E-3</c:v>
                </c:pt>
                <c:pt idx="2043">
                  <c:v>-2.4032591792934044E-3</c:v>
                </c:pt>
                <c:pt idx="2044">
                  <c:v>3.2491393648705902E-3</c:v>
                </c:pt>
                <c:pt idx="2045">
                  <c:v>4.4811106937951983E-3</c:v>
                </c:pt>
                <c:pt idx="2046">
                  <c:v>1.8164597200056587E-3</c:v>
                </c:pt>
                <c:pt idx="2047">
                  <c:v>1.0845634794356407E-3</c:v>
                </c:pt>
                <c:pt idx="2048">
                  <c:v>9.5659585628113941E-3</c:v>
                </c:pt>
                <c:pt idx="2049">
                  <c:v>4.6107232248715491E-3</c:v>
                </c:pt>
                <c:pt idx="2050">
                  <c:v>2.3239232049012681E-3</c:v>
                </c:pt>
                <c:pt idx="2051">
                  <c:v>-8.6412179499861796E-4</c:v>
                </c:pt>
                <c:pt idx="2052">
                  <c:v>1.2725960960359162E-2</c:v>
                </c:pt>
                <c:pt idx="2053">
                  <c:v>6.1094868434319327E-3</c:v>
                </c:pt>
                <c:pt idx="2054">
                  <c:v>-1.8309580364212152E-2</c:v>
                </c:pt>
                <c:pt idx="2055">
                  <c:v>8.7725136779328583E-3</c:v>
                </c:pt>
                <c:pt idx="2056">
                  <c:v>-6.3031184893680425E-3</c:v>
                </c:pt>
                <c:pt idx="2057">
                  <c:v>-1.2404143859328309E-2</c:v>
                </c:pt>
                <c:pt idx="2058">
                  <c:v>7.3365399166991363E-3</c:v>
                </c:pt>
                <c:pt idx="2059">
                  <c:v>-1.0451037873510094E-3</c:v>
                </c:pt>
                <c:pt idx="2060">
                  <c:v>6.906395322070491E-4</c:v>
                </c:pt>
                <c:pt idx="2061">
                  <c:v>5.9232738592762679E-4</c:v>
                </c:pt>
                <c:pt idx="2062">
                  <c:v>1.5952432745993672E-3</c:v>
                </c:pt>
                <c:pt idx="2063">
                  <c:v>-6.0608855480825952E-4</c:v>
                </c:pt>
                <c:pt idx="2064">
                  <c:v>5.6579147867681368E-3</c:v>
                </c:pt>
                <c:pt idx="2065">
                  <c:v>-1.8054122688674346E-3</c:v>
                </c:pt>
                <c:pt idx="2066">
                  <c:v>5.4919969033062621E-4</c:v>
                </c:pt>
                <c:pt idx="2067">
                  <c:v>1.0416457735791029E-2</c:v>
                </c:pt>
                <c:pt idx="2068">
                  <c:v>-1.1538690299173315E-2</c:v>
                </c:pt>
                <c:pt idx="2069">
                  <c:v>1.0052666359613216E-2</c:v>
                </c:pt>
                <c:pt idx="2070">
                  <c:v>-2.5633172654399017E-3</c:v>
                </c:pt>
                <c:pt idx="2071">
                  <c:v>-3.899617996604321E-3</c:v>
                </c:pt>
                <c:pt idx="2072">
                  <c:v>5.1060539401937E-3</c:v>
                </c:pt>
                <c:pt idx="2073">
                  <c:v>-1.8496832916378159E-3</c:v>
                </c:pt>
                <c:pt idx="2074">
                  <c:v>5.4454716955887328E-3</c:v>
                </c:pt>
                <c:pt idx="2075">
                  <c:v>6.6898134210013893E-6</c:v>
                </c:pt>
                <c:pt idx="2076">
                  <c:v>1.5074770863483522E-3</c:v>
                </c:pt>
                <c:pt idx="2077">
                  <c:v>4.4280542133809941E-3</c:v>
                </c:pt>
                <c:pt idx="2078">
                  <c:v>3.4032438856401726E-3</c:v>
                </c:pt>
                <c:pt idx="2079">
                  <c:v>5.6429653069678398E-3</c:v>
                </c:pt>
                <c:pt idx="2080">
                  <c:v>1.9696537484570342E-4</c:v>
                </c:pt>
                <c:pt idx="2081">
                  <c:v>1.1287295672748332E-3</c:v>
                </c:pt>
                <c:pt idx="2082">
                  <c:v>-9.3067490914022777E-4</c:v>
                </c:pt>
                <c:pt idx="2083">
                  <c:v>-4.7550471428903229E-5</c:v>
                </c:pt>
                <c:pt idx="2084">
                  <c:v>7.5974319311165051E-3</c:v>
                </c:pt>
                <c:pt idx="2085">
                  <c:v>2.6558693339737705E-3</c:v>
                </c:pt>
                <c:pt idx="2086">
                  <c:v>-3.2423780174979377E-3</c:v>
                </c:pt>
                <c:pt idx="2087">
                  <c:v>-3.1231460582213932E-3</c:v>
                </c:pt>
                <c:pt idx="2088">
                  <c:v>4.8651130282246768E-3</c:v>
                </c:pt>
                <c:pt idx="2089">
                  <c:v>-2.0855841687067445E-3</c:v>
                </c:pt>
                <c:pt idx="2090">
                  <c:v>2.5403347380082542E-2</c:v>
                </c:pt>
                <c:pt idx="2091">
                  <c:v>1.694202206170714E-2</c:v>
                </c:pt>
                <c:pt idx="2092">
                  <c:v>-1.1049996474155499E-2</c:v>
                </c:pt>
                <c:pt idx="2093">
                  <c:v>-1.2184557306156307E-3</c:v>
                </c:pt>
                <c:pt idx="2094">
                  <c:v>-4.7874055486241129E-3</c:v>
                </c:pt>
                <c:pt idx="2095">
                  <c:v>-2.4403034646715005E-3</c:v>
                </c:pt>
                <c:pt idx="2096">
                  <c:v>-9.378744744370282E-3</c:v>
                </c:pt>
                <c:pt idx="2097">
                  <c:v>5.4881913345081745E-3</c:v>
                </c:pt>
                <c:pt idx="2098">
                  <c:v>-7.5892147443651359E-3</c:v>
                </c:pt>
                <c:pt idx="2099">
                  <c:v>1.148661875332091E-2</c:v>
                </c:pt>
                <c:pt idx="2100">
                  <c:v>1.1870569759051541E-2</c:v>
                </c:pt>
                <c:pt idx="2101">
                  <c:v>-4.1354045581035725E-3</c:v>
                </c:pt>
                <c:pt idx="2102">
                  <c:v>-6.321404569892497E-3</c:v>
                </c:pt>
                <c:pt idx="2103">
                  <c:v>4.4822949350065144E-4</c:v>
                </c:pt>
                <c:pt idx="2104">
                  <c:v>6.5489408198511345E-3</c:v>
                </c:pt>
                <c:pt idx="2105">
                  <c:v>3.3848822695636827E-4</c:v>
                </c:pt>
                <c:pt idx="2106">
                  <c:v>2.9209160218961472E-3</c:v>
                </c:pt>
                <c:pt idx="2107">
                  <c:v>3.3066530426886231E-3</c:v>
                </c:pt>
                <c:pt idx="2108">
                  <c:v>1.5848761593404426E-3</c:v>
                </c:pt>
                <c:pt idx="2109">
                  <c:v>-1.7098747037873618E-3</c:v>
                </c:pt>
                <c:pt idx="2110">
                  <c:v>-4.7451595136211999E-3</c:v>
                </c:pt>
                <c:pt idx="2111">
                  <c:v>1.6243511423419399E-4</c:v>
                </c:pt>
                <c:pt idx="2112">
                  <c:v>4.2697155177917612E-3</c:v>
                </c:pt>
                <c:pt idx="2113">
                  <c:v>7.8559480749711419E-3</c:v>
                </c:pt>
                <c:pt idx="2114">
                  <c:v>-5.2265180012657231E-3</c:v>
                </c:pt>
                <c:pt idx="2115">
                  <c:v>-2.0295923074195032E-3</c:v>
                </c:pt>
                <c:pt idx="2116">
                  <c:v>1.3026318627204381E-2</c:v>
                </c:pt>
                <c:pt idx="2117">
                  <c:v>2.3202023331725385E-3</c:v>
                </c:pt>
                <c:pt idx="2118">
                  <c:v>6.6335470008427322E-4</c:v>
                </c:pt>
                <c:pt idx="2119">
                  <c:v>1.9862046651175191E-2</c:v>
                </c:pt>
                <c:pt idx="2120">
                  <c:v>4.8399133988015208E-3</c:v>
                </c:pt>
                <c:pt idx="2121">
                  <c:v>-1.5935196866078138E-3</c:v>
                </c:pt>
                <c:pt idx="2122">
                  <c:v>-1.3852007595323457E-2</c:v>
                </c:pt>
                <c:pt idx="2123">
                  <c:v>-3.9854206067984066E-3</c:v>
                </c:pt>
                <c:pt idx="2124">
                  <c:v>1.304489618436655E-4</c:v>
                </c:pt>
                <c:pt idx="2125">
                  <c:v>1.6987172506914838E-3</c:v>
                </c:pt>
                <c:pt idx="2126">
                  <c:v>-1.2204828867073525E-2</c:v>
                </c:pt>
                <c:pt idx="2127">
                  <c:v>-2.3705010536338222E-2</c:v>
                </c:pt>
                <c:pt idx="2128">
                  <c:v>7.8531814910460795E-3</c:v>
                </c:pt>
                <c:pt idx="2129">
                  <c:v>2.1637675010606205E-3</c:v>
                </c:pt>
                <c:pt idx="2130">
                  <c:v>-9.3794436778065204E-3</c:v>
                </c:pt>
                <c:pt idx="2131">
                  <c:v>1.0926523906639396E-2</c:v>
                </c:pt>
                <c:pt idx="2132">
                  <c:v>1.5581398642994237E-4</c:v>
                </c:pt>
                <c:pt idx="2133">
                  <c:v>-7.2896098289421118E-4</c:v>
                </c:pt>
                <c:pt idx="2134">
                  <c:v>2.9955634427685229E-3</c:v>
                </c:pt>
                <c:pt idx="2135">
                  <c:v>-3.0853932107195448E-3</c:v>
                </c:pt>
                <c:pt idx="2136">
                  <c:v>-1.4443932990194086E-2</c:v>
                </c:pt>
                <c:pt idx="2137">
                  <c:v>4.3957884160494842E-4</c:v>
                </c:pt>
                <c:pt idx="2138">
                  <c:v>-1.6571287414055669E-2</c:v>
                </c:pt>
                <c:pt idx="2139">
                  <c:v>-2.4436823623632531E-3</c:v>
                </c:pt>
                <c:pt idx="2140">
                  <c:v>4.117064855799546E-3</c:v>
                </c:pt>
                <c:pt idx="2141">
                  <c:v>1.0269906189024569E-2</c:v>
                </c:pt>
                <c:pt idx="2142">
                  <c:v>8.0778949873652195E-3</c:v>
                </c:pt>
                <c:pt idx="2143">
                  <c:v>-2.9661371820999261E-3</c:v>
                </c:pt>
                <c:pt idx="2144">
                  <c:v>1.9545429161782479E-4</c:v>
                </c:pt>
                <c:pt idx="2145">
                  <c:v>-6.188084468740529E-3</c:v>
                </c:pt>
                <c:pt idx="2146">
                  <c:v>-9.8909250762425627E-3</c:v>
                </c:pt>
                <c:pt idx="2147">
                  <c:v>-3.4567022376157386E-3</c:v>
                </c:pt>
                <c:pt idx="2148">
                  <c:v>-3.2160941562886514E-4</c:v>
                </c:pt>
                <c:pt idx="2149">
                  <c:v>7.1744119532182182E-3</c:v>
                </c:pt>
                <c:pt idx="2150">
                  <c:v>3.6244163928755846E-3</c:v>
                </c:pt>
                <c:pt idx="2151">
                  <c:v>8.722801819327497E-4</c:v>
                </c:pt>
                <c:pt idx="2152">
                  <c:v>2.6515440732437501E-3</c:v>
                </c:pt>
                <c:pt idx="2153">
                  <c:v>-4.4777666447846087E-3</c:v>
                </c:pt>
                <c:pt idx="2154">
                  <c:v>9.648926966762561E-3</c:v>
                </c:pt>
                <c:pt idx="2155">
                  <c:v>-5.736721259165245E-3</c:v>
                </c:pt>
                <c:pt idx="2156">
                  <c:v>-1.0501822375059366E-2</c:v>
                </c:pt>
                <c:pt idx="2157">
                  <c:v>-2.2326473307536787E-3</c:v>
                </c:pt>
                <c:pt idx="2158">
                  <c:v>-7.5329050990835533E-5</c:v>
                </c:pt>
                <c:pt idx="2159">
                  <c:v>-5.4070702576913821E-4</c:v>
                </c:pt>
                <c:pt idx="2160">
                  <c:v>1.1854836499192167E-3</c:v>
                </c:pt>
                <c:pt idx="2161">
                  <c:v>-1.2797788104217389E-3</c:v>
                </c:pt>
                <c:pt idx="2162">
                  <c:v>-3.1246375625098022E-3</c:v>
                </c:pt>
                <c:pt idx="2163">
                  <c:v>3.9589312255563502E-3</c:v>
                </c:pt>
                <c:pt idx="2164">
                  <c:v>1.6309795622876821E-2</c:v>
                </c:pt>
                <c:pt idx="2165">
                  <c:v>2.0926923184241275E-3</c:v>
                </c:pt>
                <c:pt idx="2166">
                  <c:v>3.134883981302572E-3</c:v>
                </c:pt>
                <c:pt idx="2167">
                  <c:v>-6.1477689996662921E-3</c:v>
                </c:pt>
                <c:pt idx="2168">
                  <c:v>4.04993994916647E-3</c:v>
                </c:pt>
                <c:pt idx="2169">
                  <c:v>2.043550133956562E-2</c:v>
                </c:pt>
                <c:pt idx="2170">
                  <c:v>-1.0676612524378459E-3</c:v>
                </c:pt>
                <c:pt idx="2171">
                  <c:v>-1.1659486129476093E-3</c:v>
                </c:pt>
                <c:pt idx="2172">
                  <c:v>5.0733129448079506E-3</c:v>
                </c:pt>
                <c:pt idx="2173">
                  <c:v>-7.8057979850973958E-3</c:v>
                </c:pt>
                <c:pt idx="2174">
                  <c:v>8.4439083232812351E-4</c:v>
                </c:pt>
                <c:pt idx="2175">
                  <c:v>-8.082584158135564E-4</c:v>
                </c:pt>
                <c:pt idx="2176">
                  <c:v>-4.8896983268731375E-4</c:v>
                </c:pt>
                <c:pt idx="2177">
                  <c:v>6.4546958804063692E-3</c:v>
                </c:pt>
                <c:pt idx="2178">
                  <c:v>-8.0722184097518079E-3</c:v>
                </c:pt>
                <c:pt idx="2179">
                  <c:v>2.2644126325910285E-4</c:v>
                </c:pt>
                <c:pt idx="2180">
                  <c:v>-3.4975636930324461E-3</c:v>
                </c:pt>
                <c:pt idx="2181">
                  <c:v>-2.1154171602644212E-5</c:v>
                </c:pt>
                <c:pt idx="2182">
                  <c:v>1.8721167635693536E-3</c:v>
                </c:pt>
                <c:pt idx="2183">
                  <c:v>7.1005243573598609E-3</c:v>
                </c:pt>
                <c:pt idx="2184">
                  <c:v>1.1396579601545831E-3</c:v>
                </c:pt>
                <c:pt idx="2185">
                  <c:v>-1.2819508443062677E-4</c:v>
                </c:pt>
                <c:pt idx="2186">
                  <c:v>-1.2518938450923889E-3</c:v>
                </c:pt>
                <c:pt idx="2187">
                  <c:v>2.1884801824920697E-3</c:v>
                </c:pt>
                <c:pt idx="2188">
                  <c:v>4.136298155781315E-4</c:v>
                </c:pt>
                <c:pt idx="2189">
                  <c:v>6.2082991401157805E-4</c:v>
                </c:pt>
                <c:pt idx="2190">
                  <c:v>5.1067614382132032E-3</c:v>
                </c:pt>
                <c:pt idx="2191">
                  <c:v>2.3292762708575498E-3</c:v>
                </c:pt>
                <c:pt idx="2192">
                  <c:v>1.9040293040293088E-2</c:v>
                </c:pt>
                <c:pt idx="2193">
                  <c:v>-7.3737946681793343E-3</c:v>
                </c:pt>
                <c:pt idx="2194">
                  <c:v>-3.0304787866484162E-3</c:v>
                </c:pt>
                <c:pt idx="2195">
                  <c:v>-4.3167544936114632E-3</c:v>
                </c:pt>
                <c:pt idx="2196">
                  <c:v>-4.834159469542243E-4</c:v>
                </c:pt>
                <c:pt idx="2197">
                  <c:v>1.9080601755856463E-2</c:v>
                </c:pt>
                <c:pt idx="2198">
                  <c:v>1.6540971230818657E-2</c:v>
                </c:pt>
                <c:pt idx="2199">
                  <c:v>-3.138286346211494E-4</c:v>
                </c:pt>
                <c:pt idx="2200">
                  <c:v>-9.0409619998222945E-3</c:v>
                </c:pt>
                <c:pt idx="2201">
                  <c:v>-8.909045543275762E-3</c:v>
                </c:pt>
                <c:pt idx="2202">
                  <c:v>-1.0061677721193374E-2</c:v>
                </c:pt>
                <c:pt idx="2203">
                  <c:v>2.7171141770714335E-3</c:v>
                </c:pt>
                <c:pt idx="2204">
                  <c:v>6.6805018809534822E-3</c:v>
                </c:pt>
                <c:pt idx="2205">
                  <c:v>7.4096510150409856E-3</c:v>
                </c:pt>
                <c:pt idx="2206">
                  <c:v>-2.3143029820603678E-3</c:v>
                </c:pt>
                <c:pt idx="2207">
                  <c:v>1.6497347837813425E-2</c:v>
                </c:pt>
                <c:pt idx="2208">
                  <c:v>-4.9871407804987777E-3</c:v>
                </c:pt>
                <c:pt idx="2209">
                  <c:v>-1.4909017719388906E-5</c:v>
                </c:pt>
                <c:pt idx="2210">
                  <c:v>-8.1259334841695674E-3</c:v>
                </c:pt>
                <c:pt idx="2211">
                  <c:v>-1.6387633979980665E-3</c:v>
                </c:pt>
                <c:pt idx="2212">
                  <c:v>-9.4327205721054241E-3</c:v>
                </c:pt>
                <c:pt idx="2213">
                  <c:v>-4.6869768998996086E-3</c:v>
                </c:pt>
                <c:pt idx="2214">
                  <c:v>6.2321037561057224E-3</c:v>
                </c:pt>
                <c:pt idx="2215">
                  <c:v>2.4593293005226169E-3</c:v>
                </c:pt>
                <c:pt idx="2216">
                  <c:v>2.4920243183049529E-2</c:v>
                </c:pt>
                <c:pt idx="2217">
                  <c:v>-2.1098472050155026E-3</c:v>
                </c:pt>
                <c:pt idx="2218">
                  <c:v>8.9849165523980812E-3</c:v>
                </c:pt>
                <c:pt idx="2219">
                  <c:v>4.7727065128033708E-3</c:v>
                </c:pt>
                <c:pt idx="2220">
                  <c:v>-1.5954817156297207E-2</c:v>
                </c:pt>
                <c:pt idx="2221">
                  <c:v>7.1745969475900395E-3</c:v>
                </c:pt>
                <c:pt idx="2222">
                  <c:v>-2.2261726500896306E-2</c:v>
                </c:pt>
                <c:pt idx="2223">
                  <c:v>-1.6863282228014587E-3</c:v>
                </c:pt>
                <c:pt idx="2224">
                  <c:v>9.8157319412841559E-3</c:v>
                </c:pt>
                <c:pt idx="2225">
                  <c:v>1.444699294033569E-3</c:v>
                </c:pt>
                <c:pt idx="2226">
                  <c:v>1.0337822586712786E-2</c:v>
                </c:pt>
                <c:pt idx="2227">
                  <c:v>1.0814675103431259E-2</c:v>
                </c:pt>
                <c:pt idx="2228">
                  <c:v>-7.0232143666268954E-3</c:v>
                </c:pt>
                <c:pt idx="2229">
                  <c:v>1.1650737625388707E-2</c:v>
                </c:pt>
                <c:pt idx="2230">
                  <c:v>-1.2620128841482781E-2</c:v>
                </c:pt>
                <c:pt idx="2231">
                  <c:v>8.1141301454763504E-3</c:v>
                </c:pt>
                <c:pt idx="2232">
                  <c:v>-1.0645335442127646E-4</c:v>
                </c:pt>
                <c:pt idx="2233">
                  <c:v>2.3049397121742699E-2</c:v>
                </c:pt>
                <c:pt idx="2234">
                  <c:v>5.7268929258789125E-3</c:v>
                </c:pt>
                <c:pt idx="2235">
                  <c:v>1.0954273731655917E-4</c:v>
                </c:pt>
                <c:pt idx="2236">
                  <c:v>-2.4642647272061224E-2</c:v>
                </c:pt>
                <c:pt idx="2237">
                  <c:v>-2.2766728596229635E-3</c:v>
                </c:pt>
                <c:pt idx="2238">
                  <c:v>-1.433481935125569E-2</c:v>
                </c:pt>
                <c:pt idx="2239">
                  <c:v>1.1078903036833676E-2</c:v>
                </c:pt>
                <c:pt idx="2240">
                  <c:v>-2.1655510797469191E-3</c:v>
                </c:pt>
                <c:pt idx="2241">
                  <c:v>1.3799796794202734E-3</c:v>
                </c:pt>
                <c:pt idx="2242">
                  <c:v>1.6937180529077445E-3</c:v>
                </c:pt>
                <c:pt idx="2243">
                  <c:v>4.8632588393537901E-4</c:v>
                </c:pt>
                <c:pt idx="2244">
                  <c:v>1.6035885795463223E-2</c:v>
                </c:pt>
                <c:pt idx="2245">
                  <c:v>-7.387765737320362E-3</c:v>
                </c:pt>
                <c:pt idx="2246">
                  <c:v>-1.5051328502415529E-2</c:v>
                </c:pt>
                <c:pt idx="2247">
                  <c:v>-4.4038296785054998E-3</c:v>
                </c:pt>
                <c:pt idx="2248">
                  <c:v>-5.7458811222772521E-3</c:v>
                </c:pt>
                <c:pt idx="2249">
                  <c:v>-1.1112835176852354E-2</c:v>
                </c:pt>
                <c:pt idx="2250">
                  <c:v>-3.3873592589046542E-3</c:v>
                </c:pt>
                <c:pt idx="2251">
                  <c:v>2.5173854626527881E-3</c:v>
                </c:pt>
                <c:pt idx="2252">
                  <c:v>-6.7022555949902696E-3</c:v>
                </c:pt>
                <c:pt idx="2253">
                  <c:v>-4.2786839761094209E-3</c:v>
                </c:pt>
                <c:pt idx="2254">
                  <c:v>3.5059528157188602E-4</c:v>
                </c:pt>
                <c:pt idx="2255">
                  <c:v>-1.614722938838864E-2</c:v>
                </c:pt>
                <c:pt idx="2256">
                  <c:v>-7.6587915653457683E-3</c:v>
                </c:pt>
                <c:pt idx="2257">
                  <c:v>-2.4967634547807815E-3</c:v>
                </c:pt>
                <c:pt idx="2258">
                  <c:v>5.65844725339959E-3</c:v>
                </c:pt>
                <c:pt idx="2259">
                  <c:v>-3.8835366548852779E-3</c:v>
                </c:pt>
                <c:pt idx="2260">
                  <c:v>2.4143202045743273E-3</c:v>
                </c:pt>
                <c:pt idx="2261">
                  <c:v>6.6801371980815816E-3</c:v>
                </c:pt>
                <c:pt idx="2262">
                  <c:v>1.3644613220405777E-2</c:v>
                </c:pt>
                <c:pt idx="2263">
                  <c:v>3.6797518545070851E-3</c:v>
                </c:pt>
                <c:pt idx="2264">
                  <c:v>-8.407506546828758E-3</c:v>
                </c:pt>
                <c:pt idx="2265">
                  <c:v>1.1692763559247865E-3</c:v>
                </c:pt>
                <c:pt idx="2266">
                  <c:v>-5.9344181815557118E-3</c:v>
                </c:pt>
                <c:pt idx="2267">
                  <c:v>-4.0552783330216613E-3</c:v>
                </c:pt>
                <c:pt idx="2268">
                  <c:v>1.5486612586432358E-2</c:v>
                </c:pt>
                <c:pt idx="2269">
                  <c:v>-5.0355407003055408E-4</c:v>
                </c:pt>
                <c:pt idx="2270">
                  <c:v>-1.2475046303970228E-2</c:v>
                </c:pt>
                <c:pt idx="2271">
                  <c:v>1.3779398119396991E-2</c:v>
                </c:pt>
                <c:pt idx="2272">
                  <c:v>7.4488992264039044E-3</c:v>
                </c:pt>
                <c:pt idx="2273">
                  <c:v>-1.7081464332224128E-2</c:v>
                </c:pt>
                <c:pt idx="2274">
                  <c:v>-1.1358434424353359E-2</c:v>
                </c:pt>
                <c:pt idx="2275">
                  <c:v>-6.2903871447372861E-4</c:v>
                </c:pt>
                <c:pt idx="2276">
                  <c:v>-1.0202493313900107E-2</c:v>
                </c:pt>
                <c:pt idx="2277">
                  <c:v>-3.9886120193932673E-3</c:v>
                </c:pt>
                <c:pt idx="2278">
                  <c:v>7.504597187018458E-3</c:v>
                </c:pt>
                <c:pt idx="2279">
                  <c:v>3.6984778518898143E-3</c:v>
                </c:pt>
                <c:pt idx="2280">
                  <c:v>-1.6079229335344003E-3</c:v>
                </c:pt>
                <c:pt idx="2281">
                  <c:v>-4.9415229518874337E-3</c:v>
                </c:pt>
                <c:pt idx="2282">
                  <c:v>-2.8167820911959573E-3</c:v>
                </c:pt>
                <c:pt idx="2283">
                  <c:v>1.3885807130433525E-2</c:v>
                </c:pt>
                <c:pt idx="2284">
                  <c:v>3.108890133402209E-3</c:v>
                </c:pt>
                <c:pt idx="2285">
                  <c:v>-7.206552188696258E-3</c:v>
                </c:pt>
                <c:pt idx="2286">
                  <c:v>-1.8711935796003054E-3</c:v>
                </c:pt>
                <c:pt idx="2287">
                  <c:v>-3.0005320092214571E-3</c:v>
                </c:pt>
                <c:pt idx="2288">
                  <c:v>3.9738778068181269E-3</c:v>
                </c:pt>
                <c:pt idx="2289">
                  <c:v>1.1193497789820928E-3</c:v>
                </c:pt>
                <c:pt idx="2290">
                  <c:v>5.967237570645656E-3</c:v>
                </c:pt>
                <c:pt idx="2291">
                  <c:v>-1.1963179196963214E-3</c:v>
                </c:pt>
                <c:pt idx="2292">
                  <c:v>1.813155956210033E-2</c:v>
                </c:pt>
                <c:pt idx="2293">
                  <c:v>1.6048202966012504E-4</c:v>
                </c:pt>
                <c:pt idx="2294">
                  <c:v>3.6312787811787484E-3</c:v>
                </c:pt>
                <c:pt idx="2295">
                  <c:v>9.8179102932804962E-3</c:v>
                </c:pt>
                <c:pt idx="2296">
                  <c:v>6.9006074321107391E-3</c:v>
                </c:pt>
                <c:pt idx="2297">
                  <c:v>-1.5370181700908203E-2</c:v>
                </c:pt>
                <c:pt idx="2298">
                  <c:v>-3.8696582288648695E-3</c:v>
                </c:pt>
                <c:pt idx="2299">
                  <c:v>-3.2457844828212012E-3</c:v>
                </c:pt>
                <c:pt idx="2300">
                  <c:v>6.1581043875578168E-3</c:v>
                </c:pt>
                <c:pt idx="2301">
                  <c:v>-4.736987858735775E-3</c:v>
                </c:pt>
                <c:pt idx="2302">
                  <c:v>3.3562690572468412E-3</c:v>
                </c:pt>
                <c:pt idx="2303">
                  <c:v>1.3545770058722706E-3</c:v>
                </c:pt>
                <c:pt idx="2304">
                  <c:v>1.6722162733047163E-3</c:v>
                </c:pt>
                <c:pt idx="2305">
                  <c:v>4.2720563322187211E-3</c:v>
                </c:pt>
                <c:pt idx="2306">
                  <c:v>-3.3401604745230129E-3</c:v>
                </c:pt>
                <c:pt idx="2307">
                  <c:v>7.1993711569695584E-4</c:v>
                </c:pt>
                <c:pt idx="2308">
                  <c:v>2.348973520662101E-3</c:v>
                </c:pt>
                <c:pt idx="2309">
                  <c:v>1.1025662023629534E-2</c:v>
                </c:pt>
                <c:pt idx="2310">
                  <c:v>-5.383191410588628E-3</c:v>
                </c:pt>
                <c:pt idx="2311">
                  <c:v>-9.3950894013028474E-4</c:v>
                </c:pt>
                <c:pt idx="2312">
                  <c:v>6.8000357504616193E-3</c:v>
                </c:pt>
                <c:pt idx="2313">
                  <c:v>-6.8863493472390847E-3</c:v>
                </c:pt>
                <c:pt idx="2314">
                  <c:v>1.4741177516370829E-3</c:v>
                </c:pt>
                <c:pt idx="2315">
                  <c:v>2.1602761590142627E-3</c:v>
                </c:pt>
                <c:pt idx="2316">
                  <c:v>2.0233127282736074E-3</c:v>
                </c:pt>
                <c:pt idx="2317">
                  <c:v>-4.2382333258994542E-4</c:v>
                </c:pt>
                <c:pt idx="2318">
                  <c:v>1.4605368378170613E-2</c:v>
                </c:pt>
                <c:pt idx="2319">
                  <c:v>1.095091723372299E-3</c:v>
                </c:pt>
                <c:pt idx="2320">
                  <c:v>8.8996578813023142E-3</c:v>
                </c:pt>
                <c:pt idx="2321">
                  <c:v>-4.5696529348593362E-4</c:v>
                </c:pt>
                <c:pt idx="2322">
                  <c:v>-2.5221638950718717E-3</c:v>
                </c:pt>
                <c:pt idx="2323">
                  <c:v>-1.5928035618122394E-3</c:v>
                </c:pt>
                <c:pt idx="2324">
                  <c:v>-5.7463896534820647E-3</c:v>
                </c:pt>
                <c:pt idx="2325">
                  <c:v>8.6715095272504872E-3</c:v>
                </c:pt>
                <c:pt idx="2326">
                  <c:v>-1.0258358662613709E-3</c:v>
                </c:pt>
                <c:pt idx="2327">
                  <c:v>4.7134668308768113E-4</c:v>
                </c:pt>
                <c:pt idx="2328">
                  <c:v>6.6945606694579496E-4</c:v>
                </c:pt>
                <c:pt idx="2329">
                  <c:v>4.9386868903091852E-3</c:v>
                </c:pt>
                <c:pt idx="2330">
                  <c:v>1.1107933244181245E-2</c:v>
                </c:pt>
                <c:pt idx="2331">
                  <c:v>3.552893901899834E-3</c:v>
                </c:pt>
                <c:pt idx="2332">
                  <c:v>-4.9478965650329165E-3</c:v>
                </c:pt>
                <c:pt idx="2333">
                  <c:v>2.3365932161425462E-3</c:v>
                </c:pt>
                <c:pt idx="2334">
                  <c:v>3.0957835428147007E-4</c:v>
                </c:pt>
                <c:pt idx="2335">
                  <c:v>8.8857655969389882E-3</c:v>
                </c:pt>
                <c:pt idx="2336">
                  <c:v>2.261682096712514E-3</c:v>
                </c:pt>
                <c:pt idx="2337">
                  <c:v>-2.5369615786926536E-3</c:v>
                </c:pt>
                <c:pt idx="2338">
                  <c:v>2.9437093869881803E-3</c:v>
                </c:pt>
                <c:pt idx="2339">
                  <c:v>1.8793165552133395E-4</c:v>
                </c:pt>
                <c:pt idx="2340">
                  <c:v>1.5473918575063639E-2</c:v>
                </c:pt>
                <c:pt idx="2341">
                  <c:v>-4.2913018004465675E-3</c:v>
                </c:pt>
                <c:pt idx="2342">
                  <c:v>1.0707083640088211E-2</c:v>
                </c:pt>
                <c:pt idx="2343">
                  <c:v>-1.2477971914685138E-2</c:v>
                </c:pt>
                <c:pt idx="2344">
                  <c:v>7.9030766677590236E-5</c:v>
                </c:pt>
                <c:pt idx="2345">
                  <c:v>9.0350877192981738E-3</c:v>
                </c:pt>
                <c:pt idx="2346">
                  <c:v>8.2655260026371913E-3</c:v>
                </c:pt>
                <c:pt idx="2347">
                  <c:v>1.9495690002417909E-3</c:v>
                </c:pt>
                <c:pt idx="2348">
                  <c:v>2.9825361928070615E-2</c:v>
                </c:pt>
                <c:pt idx="2349">
                  <c:v>-1.1732777987308096E-2</c:v>
                </c:pt>
                <c:pt idx="2350">
                  <c:v>3.2161217355541893E-3</c:v>
                </c:pt>
                <c:pt idx="2351">
                  <c:v>3.2430558993910008E-3</c:v>
                </c:pt>
                <c:pt idx="2352">
                  <c:v>-1.1348339356954673E-2</c:v>
                </c:pt>
                <c:pt idx="2353">
                  <c:v>-8.6860174529103107E-3</c:v>
                </c:pt>
                <c:pt idx="2354">
                  <c:v>-1.4914076753320238E-2</c:v>
                </c:pt>
                <c:pt idx="2355">
                  <c:v>1.6883379916555308E-2</c:v>
                </c:pt>
                <c:pt idx="2356">
                  <c:v>-2.1141783173805218E-2</c:v>
                </c:pt>
                <c:pt idx="2357">
                  <c:v>2.0183238376758617E-3</c:v>
                </c:pt>
                <c:pt idx="2358">
                  <c:v>1.1057371050371412E-3</c:v>
                </c:pt>
                <c:pt idx="2359">
                  <c:v>1.028707364901793E-2</c:v>
                </c:pt>
                <c:pt idx="2360">
                  <c:v>-2.4104517186518404E-4</c:v>
                </c:pt>
                <c:pt idx="2361">
                  <c:v>-1.9086418168987596E-3</c:v>
                </c:pt>
                <c:pt idx="2362">
                  <c:v>4.3315288782536543E-2</c:v>
                </c:pt>
                <c:pt idx="2363">
                  <c:v>2.213743658546985E-3</c:v>
                </c:pt>
                <c:pt idx="2364">
                  <c:v>2.9240422208221428E-2</c:v>
                </c:pt>
                <c:pt idx="2365">
                  <c:v>-2.6855111508963248E-3</c:v>
                </c:pt>
                <c:pt idx="2366">
                  <c:v>-2.2095215649304722E-2</c:v>
                </c:pt>
                <c:pt idx="2367">
                  <c:v>-4.1408908783048259E-3</c:v>
                </c:pt>
                <c:pt idx="2368">
                  <c:v>-1.8648459671780637E-2</c:v>
                </c:pt>
                <c:pt idx="2369">
                  <c:v>-3.9469464613162142E-4</c:v>
                </c:pt>
                <c:pt idx="2370">
                  <c:v>-1.6799928854969171E-2</c:v>
                </c:pt>
                <c:pt idx="2371">
                  <c:v>-1.6616182094274845E-2</c:v>
                </c:pt>
                <c:pt idx="2372">
                  <c:v>4.817140392081587E-3</c:v>
                </c:pt>
                <c:pt idx="2373">
                  <c:v>-9.5501839617042616E-3</c:v>
                </c:pt>
                <c:pt idx="2374">
                  <c:v>1.9488743153530219E-2</c:v>
                </c:pt>
                <c:pt idx="2375">
                  <c:v>8.6160605320968475E-3</c:v>
                </c:pt>
                <c:pt idx="2376">
                  <c:v>-3.6695090601291724E-2</c:v>
                </c:pt>
                <c:pt idx="2377">
                  <c:v>1.1735600101497212E-2</c:v>
                </c:pt>
                <c:pt idx="2378">
                  <c:v>6.2957318289538211E-3</c:v>
                </c:pt>
                <c:pt idx="2379">
                  <c:v>-6.2799825556040245E-3</c:v>
                </c:pt>
                <c:pt idx="2380">
                  <c:v>1.8781807900476677E-2</c:v>
                </c:pt>
                <c:pt idx="2381">
                  <c:v>1.6104672160751399E-2</c:v>
                </c:pt>
                <c:pt idx="2382">
                  <c:v>-2.7942232506183662E-2</c:v>
                </c:pt>
                <c:pt idx="2383">
                  <c:v>-2.4737567018652373E-2</c:v>
                </c:pt>
                <c:pt idx="2384">
                  <c:v>3.8922924824258409E-4</c:v>
                </c:pt>
                <c:pt idx="2385">
                  <c:v>3.429146537842187E-2</c:v>
                </c:pt>
                <c:pt idx="2386">
                  <c:v>1.0536593303771324E-2</c:v>
                </c:pt>
                <c:pt idx="2387">
                  <c:v>-2.0044809797558627E-2</c:v>
                </c:pt>
                <c:pt idx="2388">
                  <c:v>1.2873006258833142E-2</c:v>
                </c:pt>
                <c:pt idx="2389">
                  <c:v>1.8808777429466961E-2</c:v>
                </c:pt>
                <c:pt idx="2390">
                  <c:v>4.5541706615532807E-3</c:v>
                </c:pt>
                <c:pt idx="2391">
                  <c:v>-1.264913741043594E-2</c:v>
                </c:pt>
                <c:pt idx="2392">
                  <c:v>2.0418699931715745E-2</c:v>
                </c:pt>
                <c:pt idx="2393">
                  <c:v>-1.9369906416893956E-2</c:v>
                </c:pt>
                <c:pt idx="2394">
                  <c:v>1.7380323347124582E-2</c:v>
                </c:pt>
                <c:pt idx="2395">
                  <c:v>-2.973700559121939E-3</c:v>
                </c:pt>
                <c:pt idx="2396">
                  <c:v>9.7947371062450106E-3</c:v>
                </c:pt>
                <c:pt idx="2397">
                  <c:v>5.4398312815395755E-4</c:v>
                </c:pt>
                <c:pt idx="2398">
                  <c:v>3.4124937254426779E-2</c:v>
                </c:pt>
                <c:pt idx="2399">
                  <c:v>-8.1633003424981254E-3</c:v>
                </c:pt>
                <c:pt idx="2400">
                  <c:v>1.8303715811648358E-2</c:v>
                </c:pt>
                <c:pt idx="2401">
                  <c:v>1.7865563414742658E-2</c:v>
                </c:pt>
                <c:pt idx="2402">
                  <c:v>2.2488469201168204E-2</c:v>
                </c:pt>
                <c:pt idx="2403">
                  <c:v>-2.8450973113432698E-2</c:v>
                </c:pt>
                <c:pt idx="2404">
                  <c:v>-2.4974146845915257E-2</c:v>
                </c:pt>
                <c:pt idx="2405">
                  <c:v>8.1142598995709303E-3</c:v>
                </c:pt>
                <c:pt idx="2406">
                  <c:v>-2.0691180724531799E-2</c:v>
                </c:pt>
                <c:pt idx="2407">
                  <c:v>1.0688335698009421E-2</c:v>
                </c:pt>
                <c:pt idx="2408">
                  <c:v>2.3336237163749551E-2</c:v>
                </c:pt>
                <c:pt idx="2409">
                  <c:v>6.0820142356317053E-3</c:v>
                </c:pt>
                <c:pt idx="2410">
                  <c:v>-3.1883163632623668E-2</c:v>
                </c:pt>
                <c:pt idx="2411">
                  <c:v>-2.9390478250380547E-2</c:v>
                </c:pt>
                <c:pt idx="2412">
                  <c:v>-1.6610054065725466E-3</c:v>
                </c:pt>
                <c:pt idx="2413">
                  <c:v>-9.8025509658637988E-3</c:v>
                </c:pt>
                <c:pt idx="2414">
                  <c:v>5.7066768118698707E-3</c:v>
                </c:pt>
                <c:pt idx="2415">
                  <c:v>1.7187131944677914E-2</c:v>
                </c:pt>
                <c:pt idx="2416">
                  <c:v>1.347975478953356E-2</c:v>
                </c:pt>
                <c:pt idx="2417">
                  <c:v>9.1200839736031991E-3</c:v>
                </c:pt>
                <c:pt idx="2418">
                  <c:v>6.9656827495385709E-3</c:v>
                </c:pt>
                <c:pt idx="2419">
                  <c:v>-2.6705455771987574E-2</c:v>
                </c:pt>
                <c:pt idx="2420">
                  <c:v>-1.0612204034639694E-2</c:v>
                </c:pt>
                <c:pt idx="2421">
                  <c:v>2.8646459098554677E-2</c:v>
                </c:pt>
                <c:pt idx="2422">
                  <c:v>-7.4363058681227168E-3</c:v>
                </c:pt>
                <c:pt idx="2423">
                  <c:v>-2.5281878414506576E-2</c:v>
                </c:pt>
                <c:pt idx="2424">
                  <c:v>-1.18714568172682E-2</c:v>
                </c:pt>
                <c:pt idx="2425">
                  <c:v>4.9220063977839512E-3</c:v>
                </c:pt>
                <c:pt idx="2426">
                  <c:v>2.3469522676187182E-3</c:v>
                </c:pt>
                <c:pt idx="2427">
                  <c:v>2.8280081577158445E-2</c:v>
                </c:pt>
                <c:pt idx="2428">
                  <c:v>1.5121585135473126E-2</c:v>
                </c:pt>
                <c:pt idx="2429">
                  <c:v>-1.5565557065217339E-2</c:v>
                </c:pt>
                <c:pt idx="2430">
                  <c:v>1.3119972469565866E-2</c:v>
                </c:pt>
                <c:pt idx="2431">
                  <c:v>3.4284849886992541E-2</c:v>
                </c:pt>
                <c:pt idx="2432">
                  <c:v>2.5811504810735464E-4</c:v>
                </c:pt>
                <c:pt idx="2433">
                  <c:v>-1.5008986104414257E-2</c:v>
                </c:pt>
                <c:pt idx="2434">
                  <c:v>-4.4593723039811017E-2</c:v>
                </c:pt>
                <c:pt idx="2435">
                  <c:v>9.4738254133286404E-4</c:v>
                </c:pt>
                <c:pt idx="2436">
                  <c:v>-9.7385615488713162E-3</c:v>
                </c:pt>
                <c:pt idx="2437">
                  <c:v>2.1784681161510333E-2</c:v>
                </c:pt>
                <c:pt idx="2438">
                  <c:v>5.2616318733795797E-3</c:v>
                </c:pt>
                <c:pt idx="2439">
                  <c:v>4.6290017488133106E-2</c:v>
                </c:pt>
                <c:pt idx="2440">
                  <c:v>-4.4152388425029665E-2</c:v>
                </c:pt>
                <c:pt idx="2441">
                  <c:v>4.7406785414396246E-2</c:v>
                </c:pt>
                <c:pt idx="2442">
                  <c:v>-6.6634427787690353E-2</c:v>
                </c:pt>
                <c:pt idx="2443">
                  <c:v>-5.7496646028964982E-4</c:v>
                </c:pt>
                <c:pt idx="2444">
                  <c:v>-4.7820429407937515E-2</c:v>
                </c:pt>
                <c:pt idx="2445">
                  <c:v>5.0157489733264615E-3</c:v>
                </c:pt>
                <c:pt idx="2446">
                  <c:v>-2.5556747012292824E-2</c:v>
                </c:pt>
                <c:pt idx="2447">
                  <c:v>-4.1322314049586639E-3</c:v>
                </c:pt>
                <c:pt idx="2448">
                  <c:v>-6.4505216542244392E-3</c:v>
                </c:pt>
                <c:pt idx="2449">
                  <c:v>-3.2339890718757758E-3</c:v>
                </c:pt>
                <c:pt idx="2450">
                  <c:v>-2.0308722615132724E-2</c:v>
                </c:pt>
                <c:pt idx="2451">
                  <c:v>-4.1048877324421085E-3</c:v>
                </c:pt>
                <c:pt idx="2452">
                  <c:v>-5.6430387652227632E-3</c:v>
                </c:pt>
                <c:pt idx="2453">
                  <c:v>9.0787319541596467E-4</c:v>
                </c:pt>
                <c:pt idx="2454">
                  <c:v>1.3546129246364558E-2</c:v>
                </c:pt>
                <c:pt idx="2455">
                  <c:v>-6.7082224717918137E-4</c:v>
                </c:pt>
                <c:pt idx="2456">
                  <c:v>1.6308677534011551E-2</c:v>
                </c:pt>
                <c:pt idx="2457">
                  <c:v>-8.1298342121659539E-3</c:v>
                </c:pt>
                <c:pt idx="2458">
                  <c:v>5.5544095288304618E-3</c:v>
                </c:pt>
                <c:pt idx="2459">
                  <c:v>-6.7161460704855402E-3</c:v>
                </c:pt>
                <c:pt idx="2460">
                  <c:v>3.1058737553666393E-3</c:v>
                </c:pt>
                <c:pt idx="2461">
                  <c:v>-4.4335311370301556E-3</c:v>
                </c:pt>
                <c:pt idx="2462">
                  <c:v>-1.8090489656198749E-2</c:v>
                </c:pt>
                <c:pt idx="2463">
                  <c:v>-6.9611740884705231E-3</c:v>
                </c:pt>
                <c:pt idx="2464">
                  <c:v>1.0453846268723588E-2</c:v>
                </c:pt>
                <c:pt idx="2465">
                  <c:v>1.0015845965258841E-3</c:v>
                </c:pt>
                <c:pt idx="2466">
                  <c:v>-1.336149947375076E-3</c:v>
                </c:pt>
                <c:pt idx="2467">
                  <c:v>1.4409680155076376E-2</c:v>
                </c:pt>
                <c:pt idx="2468">
                  <c:v>1.0119243389602461E-2</c:v>
                </c:pt>
                <c:pt idx="2469">
                  <c:v>8.2827550571848985E-3</c:v>
                </c:pt>
                <c:pt idx="2470">
                  <c:v>1.2944301226466726E-2</c:v>
                </c:pt>
                <c:pt idx="2471">
                  <c:v>9.1844376995544597E-3</c:v>
                </c:pt>
                <c:pt idx="2472">
                  <c:v>-1.1725749902609994E-2</c:v>
                </c:pt>
                <c:pt idx="2473">
                  <c:v>-2.8279752008328884E-3</c:v>
                </c:pt>
                <c:pt idx="2474">
                  <c:v>-6.4684451031244983E-3</c:v>
                </c:pt>
                <c:pt idx="2475">
                  <c:v>1.3423448793767001E-2</c:v>
                </c:pt>
                <c:pt idx="2476">
                  <c:v>5.3952025167125495E-3</c:v>
                </c:pt>
                <c:pt idx="2477">
                  <c:v>3.045028557003393E-3</c:v>
                </c:pt>
                <c:pt idx="2478">
                  <c:v>1.7543582367909316E-3</c:v>
                </c:pt>
                <c:pt idx="2479">
                  <c:v>-1.7431883652852975E-2</c:v>
                </c:pt>
                <c:pt idx="2480">
                  <c:v>1.261174842549706E-2</c:v>
                </c:pt>
                <c:pt idx="2481">
                  <c:v>6.6877527577147156E-4</c:v>
                </c:pt>
                <c:pt idx="2482">
                  <c:v>-1.3979829325058146E-2</c:v>
                </c:pt>
                <c:pt idx="2483">
                  <c:v>7.3775360280097235E-3</c:v>
                </c:pt>
                <c:pt idx="2484">
                  <c:v>-4.186965928370312E-3</c:v>
                </c:pt>
                <c:pt idx="2485">
                  <c:v>-9.5632770162579206E-4</c:v>
                </c:pt>
                <c:pt idx="2486">
                  <c:v>-1.0760214127492063E-2</c:v>
                </c:pt>
                <c:pt idx="2487">
                  <c:v>-9.733879689856284E-3</c:v>
                </c:pt>
                <c:pt idx="2488">
                  <c:v>-1.2247537180022361E-3</c:v>
                </c:pt>
                <c:pt idx="2489">
                  <c:v>-2.2784716027356544E-2</c:v>
                </c:pt>
                <c:pt idx="2490">
                  <c:v>1.0592742844264258E-2</c:v>
                </c:pt>
                <c:pt idx="2491">
                  <c:v>4.080893723268586E-3</c:v>
                </c:pt>
                <c:pt idx="2492">
                  <c:v>3.953137897869663E-3</c:v>
                </c:pt>
                <c:pt idx="2493">
                  <c:v>3.1832132980824657E-3</c:v>
                </c:pt>
                <c:pt idx="2494">
                  <c:v>-8.2740611976883649E-4</c:v>
                </c:pt>
                <c:pt idx="2495">
                  <c:v>-1.1925566464407122E-2</c:v>
                </c:pt>
                <c:pt idx="2496">
                  <c:v>-7.6883000893122055E-3</c:v>
                </c:pt>
                <c:pt idx="2497">
                  <c:v>2.1779992242740853E-3</c:v>
                </c:pt>
                <c:pt idx="2498">
                  <c:v>8.8037442248942721E-3</c:v>
                </c:pt>
                <c:pt idx="2499">
                  <c:v>-3.685679255642782E-4</c:v>
                </c:pt>
                <c:pt idx="2500">
                  <c:v>-6.2043550087085286E-3</c:v>
                </c:pt>
                <c:pt idx="2501">
                  <c:v>-8.0673265858451915E-3</c:v>
                </c:pt>
                <c:pt idx="2502">
                  <c:v>4.8953862660945369E-3</c:v>
                </c:pt>
                <c:pt idx="2503">
                  <c:v>-1.111143859235475E-2</c:v>
                </c:pt>
                <c:pt idx="2504">
                  <c:v>8.0740405113313152E-3</c:v>
                </c:pt>
                <c:pt idx="2505">
                  <c:v>4.5440978958364298E-3</c:v>
                </c:pt>
                <c:pt idx="2506">
                  <c:v>3.8199385813797448E-3</c:v>
                </c:pt>
                <c:pt idx="2507">
                  <c:v>-9.0698571979930254E-3</c:v>
                </c:pt>
                <c:pt idx="2508">
                  <c:v>-6.8552726629417249E-3</c:v>
                </c:pt>
                <c:pt idx="2509">
                  <c:v>-3.3793214910154967E-3</c:v>
                </c:pt>
                <c:pt idx="2510">
                  <c:v>-1.752700552210551E-3</c:v>
                </c:pt>
                <c:pt idx="2511">
                  <c:v>2.3006585910854138E-3</c:v>
                </c:pt>
                <c:pt idx="2512">
                  <c:v>3.5554637593495642E-3</c:v>
                </c:pt>
                <c:pt idx="2513">
                  <c:v>6.2498144354383722E-3</c:v>
                </c:pt>
                <c:pt idx="2514">
                  <c:v>8.9795918367348015E-3</c:v>
                </c:pt>
                <c:pt idx="2515">
                  <c:v>-1.592666257907327E-3</c:v>
                </c:pt>
                <c:pt idx="2516">
                  <c:v>5.2767671908358071E-3</c:v>
                </c:pt>
                <c:pt idx="2517">
                  <c:v>1.3514954823178105E-2</c:v>
                </c:pt>
                <c:pt idx="2518">
                  <c:v>5.7311859264139731E-3</c:v>
                </c:pt>
                <c:pt idx="2519">
                  <c:v>-1.1017822502424779E-2</c:v>
                </c:pt>
                <c:pt idx="2520">
                  <c:v>3.9253872135838197E-3</c:v>
                </c:pt>
                <c:pt idx="2521">
                  <c:v>8.3687738224647035E-5</c:v>
                </c:pt>
                <c:pt idx="2522">
                  <c:v>1.9023558775188576E-4</c:v>
                </c:pt>
                <c:pt idx="2523">
                  <c:v>-7.7767542998655736E-3</c:v>
                </c:pt>
                <c:pt idx="2524">
                  <c:v>-2.7933171205493101E-3</c:v>
                </c:pt>
                <c:pt idx="2525">
                  <c:v>-4.0044694078034127E-3</c:v>
                </c:pt>
                <c:pt idx="2526">
                  <c:v>-1.5199844257752781E-3</c:v>
                </c:pt>
                <c:pt idx="2527">
                  <c:v>2.1836518763647117E-3</c:v>
                </c:pt>
                <c:pt idx="2528">
                  <c:v>-1.8006257174352225E-4</c:v>
                </c:pt>
                <c:pt idx="2529">
                  <c:v>3.4523907806138787E-4</c:v>
                </c:pt>
                <c:pt idx="2530">
                  <c:v>4.9629288822852224E-3</c:v>
                </c:pt>
                <c:pt idx="2531">
                  <c:v>-1.8294610994835647E-3</c:v>
                </c:pt>
                <c:pt idx="2532">
                  <c:v>6.6846540956768674E-3</c:v>
                </c:pt>
                <c:pt idx="2533">
                  <c:v>7.0600447263373667E-3</c:v>
                </c:pt>
                <c:pt idx="2534">
                  <c:v>-2.7477546049626822E-3</c:v>
                </c:pt>
                <c:pt idx="2535">
                  <c:v>3.1611257883723543E-3</c:v>
                </c:pt>
                <c:pt idx="2536">
                  <c:v>9.3407525008863956E-3</c:v>
                </c:pt>
                <c:pt idx="2537">
                  <c:v>2.913964615039788E-3</c:v>
                </c:pt>
                <c:pt idx="2538">
                  <c:v>-3.55057841309947E-3</c:v>
                </c:pt>
                <c:pt idx="2539">
                  <c:v>1.4993746091307214E-2</c:v>
                </c:pt>
                <c:pt idx="2540">
                  <c:v>4.3023584461263642E-3</c:v>
                </c:pt>
                <c:pt idx="2541">
                  <c:v>1.339825599898159E-2</c:v>
                </c:pt>
                <c:pt idx="2542">
                  <c:v>-1.9494956586861178E-2</c:v>
                </c:pt>
                <c:pt idx="2543">
                  <c:v>-1.1200333233055026E-2</c:v>
                </c:pt>
                <c:pt idx="2544">
                  <c:v>-6.0493145643571999E-3</c:v>
                </c:pt>
                <c:pt idx="2545">
                  <c:v>7.0804796503771694E-3</c:v>
                </c:pt>
                <c:pt idx="2546">
                  <c:v>-1.8870926198087945E-2</c:v>
                </c:pt>
                <c:pt idx="2547">
                  <c:v>-1.3617587871268544E-3</c:v>
                </c:pt>
                <c:pt idx="2548">
                  <c:v>8.9227786555532429E-3</c:v>
                </c:pt>
                <c:pt idx="2549">
                  <c:v>-8.3412178783635049E-3</c:v>
                </c:pt>
                <c:pt idx="2550">
                  <c:v>-7.37807764262155E-3</c:v>
                </c:pt>
                <c:pt idx="2551">
                  <c:v>1.7218978325334033E-2</c:v>
                </c:pt>
                <c:pt idx="2552">
                  <c:v>1.6152120827050975E-3</c:v>
                </c:pt>
                <c:pt idx="2553">
                  <c:v>-1.5739666370307992E-2</c:v>
                </c:pt>
                <c:pt idx="2554">
                  <c:v>5.5611116162075369E-3</c:v>
                </c:pt>
                <c:pt idx="2555">
                  <c:v>1.0550493836612995E-2</c:v>
                </c:pt>
                <c:pt idx="2556">
                  <c:v>-9.9433991127440002E-4</c:v>
                </c:pt>
                <c:pt idx="2557">
                  <c:v>-6.1120233534026625E-3</c:v>
                </c:pt>
                <c:pt idx="2558">
                  <c:v>-2.052851430741387E-2</c:v>
                </c:pt>
                <c:pt idx="2559">
                  <c:v>1.9247554889101348E-3</c:v>
                </c:pt>
                <c:pt idx="2560">
                  <c:v>3.0756106321840893E-3</c:v>
                </c:pt>
                <c:pt idx="2561">
                  <c:v>6.2574830008810256E-3</c:v>
                </c:pt>
                <c:pt idx="2562">
                  <c:v>-3.2349585685120807E-3</c:v>
                </c:pt>
                <c:pt idx="2563">
                  <c:v>2.3849828837978482E-3</c:v>
                </c:pt>
                <c:pt idx="2564">
                  <c:v>5.5073494367829934E-3</c:v>
                </c:pt>
                <c:pt idx="2565">
                  <c:v>7.495003331110528E-4</c:v>
                </c:pt>
                <c:pt idx="2566">
                  <c:v>-2.7858097344797272E-3</c:v>
                </c:pt>
                <c:pt idx="2567">
                  <c:v>4.1848299912816689E-3</c:v>
                </c:pt>
                <c:pt idx="2568">
                  <c:v>6.240130600288385E-3</c:v>
                </c:pt>
                <c:pt idx="2569">
                  <c:v>2.8842475709585091E-3</c:v>
                </c:pt>
                <c:pt idx="2570">
                  <c:v>2.3542403165570658E-3</c:v>
                </c:pt>
                <c:pt idx="2571">
                  <c:v>-2.7225659419236603E-3</c:v>
                </c:pt>
                <c:pt idx="2572">
                  <c:v>1.6693621124000968E-2</c:v>
                </c:pt>
                <c:pt idx="2573">
                  <c:v>7.662535061190523E-3</c:v>
                </c:pt>
                <c:pt idx="2574">
                  <c:v>-1.7852470874309412E-2</c:v>
                </c:pt>
                <c:pt idx="2575">
                  <c:v>2.2442794012169642E-3</c:v>
                </c:pt>
                <c:pt idx="2576">
                  <c:v>4.2209451819266164E-3</c:v>
                </c:pt>
                <c:pt idx="2577">
                  <c:v>2.6339437885414263E-4</c:v>
                </c:pt>
                <c:pt idx="2578">
                  <c:v>5.8362878404176755E-3</c:v>
                </c:pt>
                <c:pt idx="2579">
                  <c:v>2.4135722431379847E-3</c:v>
                </c:pt>
                <c:pt idx="2580">
                  <c:v>-1.2949326010983642E-3</c:v>
                </c:pt>
                <c:pt idx="2581">
                  <c:v>-1.0115673889206311E-2</c:v>
                </c:pt>
                <c:pt idx="2582">
                  <c:v>1.3763879867618733E-3</c:v>
                </c:pt>
                <c:pt idx="2583">
                  <c:v>7.3845578612825591E-3</c:v>
                </c:pt>
                <c:pt idx="2584">
                  <c:v>-1.7107841612492569E-3</c:v>
                </c:pt>
                <c:pt idx="2585">
                  <c:v>9.0075952545352056E-3</c:v>
                </c:pt>
                <c:pt idx="2586">
                  <c:v>3.7251427446347574E-3</c:v>
                </c:pt>
                <c:pt idx="2587">
                  <c:v>-1.376327172630698E-3</c:v>
                </c:pt>
                <c:pt idx="2588">
                  <c:v>-1.8448011932330477E-3</c:v>
                </c:pt>
                <c:pt idx="2589">
                  <c:v>-2.1228927743310866E-3</c:v>
                </c:pt>
                <c:pt idx="2590">
                  <c:v>5.0070854983466084E-3</c:v>
                </c:pt>
                <c:pt idx="2591">
                  <c:v>-1.3130272747999827E-3</c:v>
                </c:pt>
              </c:numCache>
            </c:numRef>
          </c:xVal>
          <c:yVal>
            <c:numRef>
              <c:f>Beta!$G$3:$G$2594</c:f>
              <c:numCache>
                <c:formatCode>0%</c:formatCode>
                <c:ptCount val="2592"/>
                <c:pt idx="0">
                  <c:v>-1.5651310725984247E-2</c:v>
                </c:pt>
                <c:pt idx="1">
                  <c:v>8.1956881999663E-3</c:v>
                </c:pt>
                <c:pt idx="2">
                  <c:v>-1.1067603266100567E-2</c:v>
                </c:pt>
                <c:pt idx="3">
                  <c:v>-8.0689559092287366E-3</c:v>
                </c:pt>
                <c:pt idx="4">
                  <c:v>6.0222877964299926E-3</c:v>
                </c:pt>
                <c:pt idx="5">
                  <c:v>1.3828409240923989E-2</c:v>
                </c:pt>
                <c:pt idx="6">
                  <c:v>-1.9705882352941129E-2</c:v>
                </c:pt>
                <c:pt idx="7">
                  <c:v>6.0987656507736077E-3</c:v>
                </c:pt>
                <c:pt idx="8">
                  <c:v>2.1321220877985603E-3</c:v>
                </c:pt>
                <c:pt idx="9">
                  <c:v>2.2095566004097122E-2</c:v>
                </c:pt>
                <c:pt idx="10">
                  <c:v>6.0712988237534571E-3</c:v>
                </c:pt>
                <c:pt idx="11">
                  <c:v>1.7237260091402806E-2</c:v>
                </c:pt>
                <c:pt idx="12">
                  <c:v>-9.0181453608961792E-4</c:v>
                </c:pt>
                <c:pt idx="13">
                  <c:v>2.0794046187915249E-2</c:v>
                </c:pt>
                <c:pt idx="14">
                  <c:v>2.162837428669806E-2</c:v>
                </c:pt>
                <c:pt idx="15">
                  <c:v>1.269602509249701E-2</c:v>
                </c:pt>
                <c:pt idx="16">
                  <c:v>-6.6455576831878638E-3</c:v>
                </c:pt>
                <c:pt idx="17">
                  <c:v>7.7653072790262456E-3</c:v>
                </c:pt>
                <c:pt idx="18">
                  <c:v>1.8941321427123903E-3</c:v>
                </c:pt>
                <c:pt idx="19">
                  <c:v>-1.3219673379956443E-2</c:v>
                </c:pt>
                <c:pt idx="20">
                  <c:v>-1.6073285099601597E-2</c:v>
                </c:pt>
                <c:pt idx="21">
                  <c:v>8.5602683488699149E-3</c:v>
                </c:pt>
                <c:pt idx="22">
                  <c:v>1.1678251572525111E-2</c:v>
                </c:pt>
                <c:pt idx="23">
                  <c:v>1.5511930737921675E-2</c:v>
                </c:pt>
                <c:pt idx="24">
                  <c:v>-3.4358822566731395E-2</c:v>
                </c:pt>
                <c:pt idx="25">
                  <c:v>1.4188828563322931E-2</c:v>
                </c:pt>
                <c:pt idx="26">
                  <c:v>3.3034498145929625E-3</c:v>
                </c:pt>
                <c:pt idx="27">
                  <c:v>-2.5279441025151117E-3</c:v>
                </c:pt>
                <c:pt idx="28">
                  <c:v>-7.7402924980020105E-3</c:v>
                </c:pt>
                <c:pt idx="29">
                  <c:v>1.8298490652247645E-2</c:v>
                </c:pt>
                <c:pt idx="30">
                  <c:v>-1.7010969630547601E-3</c:v>
                </c:pt>
                <c:pt idx="31">
                  <c:v>3.7568437419622125E-2</c:v>
                </c:pt>
                <c:pt idx="32">
                  <c:v>-1.6167524523084231E-2</c:v>
                </c:pt>
                <c:pt idx="33">
                  <c:v>7.6874405898952336E-3</c:v>
                </c:pt>
                <c:pt idx="34">
                  <c:v>-9.1280971713810777E-3</c:v>
                </c:pt>
                <c:pt idx="35">
                  <c:v>-2.8931704705070116E-2</c:v>
                </c:pt>
                <c:pt idx="36">
                  <c:v>-1.6404186004198129E-2</c:v>
                </c:pt>
                <c:pt idx="37">
                  <c:v>1.7203739551122865E-2</c:v>
                </c:pt>
                <c:pt idx="38">
                  <c:v>1.1700408558804831E-2</c:v>
                </c:pt>
                <c:pt idx="39">
                  <c:v>-3.2400425398837029E-2</c:v>
                </c:pt>
                <c:pt idx="40">
                  <c:v>-1.0946930975113456E-2</c:v>
                </c:pt>
                <c:pt idx="41">
                  <c:v>4.326040494746719E-3</c:v>
                </c:pt>
                <c:pt idx="42">
                  <c:v>-2.1280628353334441E-2</c:v>
                </c:pt>
                <c:pt idx="43">
                  <c:v>-2.3535055711504604E-2</c:v>
                </c:pt>
                <c:pt idx="44">
                  <c:v>5.9208882300689769E-3</c:v>
                </c:pt>
                <c:pt idx="45">
                  <c:v>1.2141495769263377E-2</c:v>
                </c:pt>
                <c:pt idx="46">
                  <c:v>-2.6726007194752821E-3</c:v>
                </c:pt>
                <c:pt idx="47">
                  <c:v>4.7760446575695337E-3</c:v>
                </c:pt>
                <c:pt idx="48">
                  <c:v>-7.439403397977995E-3</c:v>
                </c:pt>
                <c:pt idx="49">
                  <c:v>-5.5733500756429688E-3</c:v>
                </c:pt>
                <c:pt idx="50">
                  <c:v>-5.3988159035462946E-3</c:v>
                </c:pt>
                <c:pt idx="51">
                  <c:v>-8.7137991599278708E-3</c:v>
                </c:pt>
                <c:pt idx="52">
                  <c:v>6.3494151906333673E-3</c:v>
                </c:pt>
                <c:pt idx="53">
                  <c:v>5.5757897553538882E-3</c:v>
                </c:pt>
                <c:pt idx="54">
                  <c:v>-1.9961529881656781E-2</c:v>
                </c:pt>
                <c:pt idx="55">
                  <c:v>1.1104232966542282E-2</c:v>
                </c:pt>
                <c:pt idx="56">
                  <c:v>4.2629884002515217E-2</c:v>
                </c:pt>
                <c:pt idx="57">
                  <c:v>-9.7047105171541581E-3</c:v>
                </c:pt>
                <c:pt idx="58">
                  <c:v>1.55913817396236E-3</c:v>
                </c:pt>
                <c:pt idx="59">
                  <c:v>-2.8125722172828382E-2</c:v>
                </c:pt>
                <c:pt idx="60">
                  <c:v>9.7540628415300201E-3</c:v>
                </c:pt>
                <c:pt idx="61">
                  <c:v>5.3763558765718145E-4</c:v>
                </c:pt>
                <c:pt idx="62">
                  <c:v>-4.4632762858770603E-3</c:v>
                </c:pt>
                <c:pt idx="63">
                  <c:v>1.3363478529477613E-2</c:v>
                </c:pt>
                <c:pt idx="64">
                  <c:v>4.5700365469627968E-2</c:v>
                </c:pt>
                <c:pt idx="65">
                  <c:v>5.3185181605863718E-3</c:v>
                </c:pt>
                <c:pt idx="66">
                  <c:v>-7.4245224463579396E-3</c:v>
                </c:pt>
                <c:pt idx="67">
                  <c:v>-1.2135583769021463E-2</c:v>
                </c:pt>
                <c:pt idx="68">
                  <c:v>1.4438407049984781E-2</c:v>
                </c:pt>
                <c:pt idx="69">
                  <c:v>2.1257773505656274E-3</c:v>
                </c:pt>
                <c:pt idx="70">
                  <c:v>-2.1519461794845096E-2</c:v>
                </c:pt>
                <c:pt idx="71">
                  <c:v>6.495572511071579E-3</c:v>
                </c:pt>
                <c:pt idx="72">
                  <c:v>7.5771671647564265E-3</c:v>
                </c:pt>
                <c:pt idx="73">
                  <c:v>-2.4896653032314142E-2</c:v>
                </c:pt>
                <c:pt idx="74">
                  <c:v>1.0004339433981269E-2</c:v>
                </c:pt>
                <c:pt idx="75">
                  <c:v>-2.1584759410783638E-2</c:v>
                </c:pt>
                <c:pt idx="76">
                  <c:v>-8.8014258525069833E-3</c:v>
                </c:pt>
                <c:pt idx="77">
                  <c:v>-1.0881969295605143E-2</c:v>
                </c:pt>
                <c:pt idx="78">
                  <c:v>1.1583587940096729E-2</c:v>
                </c:pt>
                <c:pt idx="79">
                  <c:v>3.5071192606022095E-2</c:v>
                </c:pt>
                <c:pt idx="80">
                  <c:v>-3.9494544955406274E-3</c:v>
                </c:pt>
                <c:pt idx="81">
                  <c:v>-6.6271221971039296E-3</c:v>
                </c:pt>
                <c:pt idx="82">
                  <c:v>1.0607264944972883E-4</c:v>
                </c:pt>
                <c:pt idx="83">
                  <c:v>1.4149048580140988E-3</c:v>
                </c:pt>
                <c:pt idx="84">
                  <c:v>-1.0639469719574635E-2</c:v>
                </c:pt>
                <c:pt idx="85">
                  <c:v>-1.505690615966282E-3</c:v>
                </c:pt>
                <c:pt idx="86">
                  <c:v>2.3961126654454823E-2</c:v>
                </c:pt>
                <c:pt idx="87">
                  <c:v>2.5816355793268908E-3</c:v>
                </c:pt>
                <c:pt idx="88">
                  <c:v>1.3011741040975133E-2</c:v>
                </c:pt>
                <c:pt idx="89">
                  <c:v>4.8137933858041215E-3</c:v>
                </c:pt>
                <c:pt idx="90">
                  <c:v>-8.7299820977282394E-4</c:v>
                </c:pt>
                <c:pt idx="91">
                  <c:v>-2.3003908079793578E-2</c:v>
                </c:pt>
                <c:pt idx="92">
                  <c:v>6.1083087397086899E-3</c:v>
                </c:pt>
                <c:pt idx="93">
                  <c:v>-1.4482093376418925E-3</c:v>
                </c:pt>
                <c:pt idx="94">
                  <c:v>-7.5782705631055602E-3</c:v>
                </c:pt>
                <c:pt idx="95">
                  <c:v>-5.2442302235088389E-3</c:v>
                </c:pt>
                <c:pt idx="96">
                  <c:v>-5.139638952792458E-3</c:v>
                </c:pt>
                <c:pt idx="97">
                  <c:v>1.6426572378935855E-2</c:v>
                </c:pt>
                <c:pt idx="98">
                  <c:v>-8.543706850649313E-3</c:v>
                </c:pt>
                <c:pt idx="99">
                  <c:v>3.2244251400248558E-3</c:v>
                </c:pt>
                <c:pt idx="100">
                  <c:v>2.149092953055276E-2</c:v>
                </c:pt>
                <c:pt idx="101">
                  <c:v>6.348512188359301E-3</c:v>
                </c:pt>
                <c:pt idx="102">
                  <c:v>-3.258724372251498E-4</c:v>
                </c:pt>
                <c:pt idx="103">
                  <c:v>-5.6528729000591138E-3</c:v>
                </c:pt>
                <c:pt idx="104">
                  <c:v>3.7224949428351639E-3</c:v>
                </c:pt>
                <c:pt idx="105">
                  <c:v>-9.6311308775630655E-3</c:v>
                </c:pt>
                <c:pt idx="106">
                  <c:v>1.4691040456979998E-3</c:v>
                </c:pt>
                <c:pt idx="107">
                  <c:v>7.1912323137923728E-4</c:v>
                </c:pt>
                <c:pt idx="108">
                  <c:v>5.9576725655656748E-3</c:v>
                </c:pt>
                <c:pt idx="109">
                  <c:v>-8.640897346066656E-3</c:v>
                </c:pt>
                <c:pt idx="110">
                  <c:v>3.3729554442939014E-2</c:v>
                </c:pt>
                <c:pt idx="111">
                  <c:v>-3.458300315733176E-2</c:v>
                </c:pt>
                <c:pt idx="112">
                  <c:v>-5.0622588559163462E-2</c:v>
                </c:pt>
                <c:pt idx="113">
                  <c:v>-3.1998443708609603E-3</c:v>
                </c:pt>
                <c:pt idx="114">
                  <c:v>2.4941715371925799E-2</c:v>
                </c:pt>
                <c:pt idx="115">
                  <c:v>6.3229685496443144E-2</c:v>
                </c:pt>
                <c:pt idx="116">
                  <c:v>1.4621476026610125E-2</c:v>
                </c:pt>
                <c:pt idx="117">
                  <c:v>-1.0430948083010705E-2</c:v>
                </c:pt>
                <c:pt idx="118">
                  <c:v>-5.4456419461613503E-2</c:v>
                </c:pt>
                <c:pt idx="119">
                  <c:v>1.5249236607595806E-2</c:v>
                </c:pt>
                <c:pt idx="120">
                  <c:v>-3.7595142930739955E-2</c:v>
                </c:pt>
                <c:pt idx="121">
                  <c:v>2.4723744647953794E-2</c:v>
                </c:pt>
                <c:pt idx="122">
                  <c:v>8.2390996153502982E-4</c:v>
                </c:pt>
                <c:pt idx="123">
                  <c:v>8.8150109759070894E-3</c:v>
                </c:pt>
                <c:pt idx="124">
                  <c:v>-2.6813814885685572E-3</c:v>
                </c:pt>
                <c:pt idx="125">
                  <c:v>-9.9689055676889238E-3</c:v>
                </c:pt>
                <c:pt idx="126">
                  <c:v>3.0556306319728943E-3</c:v>
                </c:pt>
                <c:pt idx="127">
                  <c:v>-2.0013994756805764E-2</c:v>
                </c:pt>
                <c:pt idx="128">
                  <c:v>-1.9750480863686581E-2</c:v>
                </c:pt>
                <c:pt idx="129">
                  <c:v>-7.4501247998652875E-3</c:v>
                </c:pt>
                <c:pt idx="130">
                  <c:v>-2.3208046368321078E-2</c:v>
                </c:pt>
                <c:pt idx="131">
                  <c:v>2.0330097150522697E-4</c:v>
                </c:pt>
                <c:pt idx="132">
                  <c:v>4.7549947411466009E-2</c:v>
                </c:pt>
                <c:pt idx="133">
                  <c:v>3.0120152175679094E-2</c:v>
                </c:pt>
                <c:pt idx="134">
                  <c:v>-1.6083825699284571E-3</c:v>
                </c:pt>
                <c:pt idx="135">
                  <c:v>3.0881037563181613E-2</c:v>
                </c:pt>
                <c:pt idx="136">
                  <c:v>-3.1020252413100913E-2</c:v>
                </c:pt>
                <c:pt idx="137">
                  <c:v>2.3743984320000022E-2</c:v>
                </c:pt>
                <c:pt idx="138">
                  <c:v>-2.9882719712526429E-2</c:v>
                </c:pt>
                <c:pt idx="139">
                  <c:v>2.3034693498868997E-2</c:v>
                </c:pt>
                <c:pt idx="140">
                  <c:v>1.2242429419362377E-3</c:v>
                </c:pt>
                <c:pt idx="141">
                  <c:v>-9.1902035411162153E-3</c:v>
                </c:pt>
                <c:pt idx="142">
                  <c:v>2.5498175838587267E-2</c:v>
                </c:pt>
                <c:pt idx="143">
                  <c:v>2.4948702733302852E-2</c:v>
                </c:pt>
                <c:pt idx="144">
                  <c:v>6.6436204653326225E-3</c:v>
                </c:pt>
                <c:pt idx="145">
                  <c:v>-4.126887059808082E-2</c:v>
                </c:pt>
                <c:pt idx="146">
                  <c:v>5.6923400896066623E-2</c:v>
                </c:pt>
                <c:pt idx="147">
                  <c:v>1.8816340144314214E-3</c:v>
                </c:pt>
                <c:pt idx="148">
                  <c:v>-1.7887968796721276E-2</c:v>
                </c:pt>
                <c:pt idx="149">
                  <c:v>-2.2536667356943041E-2</c:v>
                </c:pt>
                <c:pt idx="150">
                  <c:v>-2.4723249008317238E-2</c:v>
                </c:pt>
                <c:pt idx="151">
                  <c:v>1.7131945361001488E-2</c:v>
                </c:pt>
                <c:pt idx="152">
                  <c:v>-4.251946307804455E-3</c:v>
                </c:pt>
                <c:pt idx="153">
                  <c:v>-1.8547431117480917E-2</c:v>
                </c:pt>
                <c:pt idx="154">
                  <c:v>-2.860543073025501E-2</c:v>
                </c:pt>
                <c:pt idx="155">
                  <c:v>3.7706682143160197E-2</c:v>
                </c:pt>
                <c:pt idx="156">
                  <c:v>-4.3944377153816827E-2</c:v>
                </c:pt>
                <c:pt idx="157">
                  <c:v>-2.1787376187648477E-2</c:v>
                </c:pt>
                <c:pt idx="158">
                  <c:v>-4.6284091030007635E-2</c:v>
                </c:pt>
                <c:pt idx="159">
                  <c:v>9.2394181734229974E-3</c:v>
                </c:pt>
                <c:pt idx="160">
                  <c:v>1.3955582372518816E-2</c:v>
                </c:pt>
                <c:pt idx="161">
                  <c:v>1.4451146831646167E-2</c:v>
                </c:pt>
                <c:pt idx="162">
                  <c:v>5.2942617647055989E-4</c:v>
                </c:pt>
                <c:pt idx="163">
                  <c:v>-1.2159186718886494E-2</c:v>
                </c:pt>
                <c:pt idx="164">
                  <c:v>2.8495560508160933E-2</c:v>
                </c:pt>
                <c:pt idx="165">
                  <c:v>1.1800605135126041E-2</c:v>
                </c:pt>
                <c:pt idx="166">
                  <c:v>6.9229615312007553E-3</c:v>
                </c:pt>
                <c:pt idx="167">
                  <c:v>-3.8364349621476945E-3</c:v>
                </c:pt>
                <c:pt idx="168">
                  <c:v>1.1314327101005439E-2</c:v>
                </c:pt>
                <c:pt idx="169">
                  <c:v>-1.5701182541535741E-2</c:v>
                </c:pt>
                <c:pt idx="170">
                  <c:v>4.0874708663237724E-2</c:v>
                </c:pt>
                <c:pt idx="171">
                  <c:v>1.092429266062922E-2</c:v>
                </c:pt>
                <c:pt idx="172">
                  <c:v>-4.1125965409102294E-3</c:v>
                </c:pt>
                <c:pt idx="173">
                  <c:v>-3.8579298340990498E-4</c:v>
                </c:pt>
                <c:pt idx="174">
                  <c:v>2.6478029151219218E-2</c:v>
                </c:pt>
                <c:pt idx="175">
                  <c:v>-2.1437916715331129E-2</c:v>
                </c:pt>
                <c:pt idx="176">
                  <c:v>-6.0932258774020198E-3</c:v>
                </c:pt>
                <c:pt idx="177">
                  <c:v>-1.7841872558139515E-2</c:v>
                </c:pt>
                <c:pt idx="178">
                  <c:v>6.230821808003828E-3</c:v>
                </c:pt>
                <c:pt idx="179">
                  <c:v>2.1090645034911093E-2</c:v>
                </c:pt>
                <c:pt idx="180">
                  <c:v>8.6571780899447059E-3</c:v>
                </c:pt>
                <c:pt idx="181">
                  <c:v>-1.6681004125001064E-2</c:v>
                </c:pt>
                <c:pt idx="182">
                  <c:v>3.6960841620384377E-2</c:v>
                </c:pt>
                <c:pt idx="183">
                  <c:v>6.0490101711796473E-3</c:v>
                </c:pt>
                <c:pt idx="184">
                  <c:v>1.1065432848018864E-2</c:v>
                </c:pt>
                <c:pt idx="185">
                  <c:v>-1.7962720631493845E-2</c:v>
                </c:pt>
                <c:pt idx="186">
                  <c:v>1.5387648801098441E-2</c:v>
                </c:pt>
                <c:pt idx="187">
                  <c:v>7.4868536047092427E-3</c:v>
                </c:pt>
                <c:pt idx="188">
                  <c:v>-3.656876045370705E-2</c:v>
                </c:pt>
                <c:pt idx="189">
                  <c:v>-1.2229630315568119E-2</c:v>
                </c:pt>
                <c:pt idx="190">
                  <c:v>-1.8314975847487536E-2</c:v>
                </c:pt>
                <c:pt idx="191">
                  <c:v>7.9295239080598989E-2</c:v>
                </c:pt>
                <c:pt idx="192">
                  <c:v>-1.2643732204102087E-2</c:v>
                </c:pt>
                <c:pt idx="193">
                  <c:v>-2.9812569672975631E-3</c:v>
                </c:pt>
                <c:pt idx="194">
                  <c:v>-2.4361181258106379E-2</c:v>
                </c:pt>
                <c:pt idx="195">
                  <c:v>-6.4432989690721421E-3</c:v>
                </c:pt>
                <c:pt idx="196">
                  <c:v>-3.0000000000000027E-2</c:v>
                </c:pt>
                <c:pt idx="197">
                  <c:v>5.4577873138130784E-3</c:v>
                </c:pt>
                <c:pt idx="198">
                  <c:v>3.2949090579189821E-2</c:v>
                </c:pt>
                <c:pt idx="199">
                  <c:v>2.6995582457207234E-2</c:v>
                </c:pt>
                <c:pt idx="200">
                  <c:v>-1.8619292280718458E-2</c:v>
                </c:pt>
                <c:pt idx="201">
                  <c:v>5.7689508761448405E-2</c:v>
                </c:pt>
                <c:pt idx="202">
                  <c:v>4.0296308046867679E-3</c:v>
                </c:pt>
                <c:pt idx="203">
                  <c:v>4.3453317014221504E-2</c:v>
                </c:pt>
                <c:pt idx="204">
                  <c:v>2.9264577568835604E-2</c:v>
                </c:pt>
                <c:pt idx="205">
                  <c:v>-4.6382608359569755E-3</c:v>
                </c:pt>
                <c:pt idx="206">
                  <c:v>-2.2402674546606494E-2</c:v>
                </c:pt>
                <c:pt idx="207">
                  <c:v>7.3801114406271129E-3</c:v>
                </c:pt>
                <c:pt idx="208">
                  <c:v>-1.0855846620188236E-2</c:v>
                </c:pt>
                <c:pt idx="209">
                  <c:v>1.8641561611445923E-2</c:v>
                </c:pt>
                <c:pt idx="210">
                  <c:v>1.4508378606030048E-2</c:v>
                </c:pt>
                <c:pt idx="211">
                  <c:v>7.9239595469744462E-3</c:v>
                </c:pt>
                <c:pt idx="212">
                  <c:v>4.9224152013451761E-3</c:v>
                </c:pt>
                <c:pt idx="213">
                  <c:v>9.8307095647431897E-3</c:v>
                </c:pt>
                <c:pt idx="214">
                  <c:v>1.655475578996346E-2</c:v>
                </c:pt>
                <c:pt idx="215">
                  <c:v>1.0868249280019393E-2</c:v>
                </c:pt>
                <c:pt idx="216">
                  <c:v>-5.0586956783097436E-3</c:v>
                </c:pt>
                <c:pt idx="217">
                  <c:v>-3.3802334947332091E-2</c:v>
                </c:pt>
                <c:pt idx="218">
                  <c:v>1.7913244881801793E-2</c:v>
                </c:pt>
                <c:pt idx="219">
                  <c:v>3.0427187231997666E-2</c:v>
                </c:pt>
                <c:pt idx="220">
                  <c:v>1.6536471606927172E-2</c:v>
                </c:pt>
                <c:pt idx="221">
                  <c:v>9.103430507950927E-3</c:v>
                </c:pt>
                <c:pt idx="222">
                  <c:v>-7.1819741380865221E-3</c:v>
                </c:pt>
                <c:pt idx="223">
                  <c:v>2.422733370760044E-3</c:v>
                </c:pt>
                <c:pt idx="224">
                  <c:v>5.5437102530908611E-4</c:v>
                </c:pt>
                <c:pt idx="225">
                  <c:v>1.1738565666376433E-2</c:v>
                </c:pt>
                <c:pt idx="226">
                  <c:v>1.7187962731906037E-2</c:v>
                </c:pt>
                <c:pt idx="227">
                  <c:v>-3.8540632065288127E-3</c:v>
                </c:pt>
                <c:pt idx="228">
                  <c:v>-4.7361174854183563E-3</c:v>
                </c:pt>
                <c:pt idx="229">
                  <c:v>-6.1635274289799646E-3</c:v>
                </c:pt>
                <c:pt idx="230">
                  <c:v>-4.0298957144195846E-3</c:v>
                </c:pt>
                <c:pt idx="231">
                  <c:v>-2.0496870304857362E-2</c:v>
                </c:pt>
                <c:pt idx="232">
                  <c:v>1.9846187100961199E-2</c:v>
                </c:pt>
                <c:pt idx="233">
                  <c:v>9.5084895703325678E-3</c:v>
                </c:pt>
                <c:pt idx="234">
                  <c:v>6.8387905956872608E-3</c:v>
                </c:pt>
                <c:pt idx="235">
                  <c:v>8.7615087349026677E-3</c:v>
                </c:pt>
                <c:pt idx="236">
                  <c:v>8.8390556646533724E-3</c:v>
                </c:pt>
                <c:pt idx="237">
                  <c:v>4.6543079946799182E-3</c:v>
                </c:pt>
                <c:pt idx="238">
                  <c:v>-2.1606496056454927E-2</c:v>
                </c:pt>
                <c:pt idx="239">
                  <c:v>1.2350717839676673E-2</c:v>
                </c:pt>
                <c:pt idx="240">
                  <c:v>5.0684020838234201E-3</c:v>
                </c:pt>
                <c:pt idx="241">
                  <c:v>6.9537596567212923E-3</c:v>
                </c:pt>
                <c:pt idx="242">
                  <c:v>1.4436086069821386E-2</c:v>
                </c:pt>
                <c:pt idx="243">
                  <c:v>7.8154871472468912E-4</c:v>
                </c:pt>
                <c:pt idx="244">
                  <c:v>1.3101236412771389E-2</c:v>
                </c:pt>
                <c:pt idx="245">
                  <c:v>-7.5974115198059855E-2</c:v>
                </c:pt>
                <c:pt idx="246">
                  <c:v>4.268959993631527E-2</c:v>
                </c:pt>
                <c:pt idx="247">
                  <c:v>2.5336151310144883E-2</c:v>
                </c:pt>
                <c:pt idx="248">
                  <c:v>-2.6060573232323248E-2</c:v>
                </c:pt>
                <c:pt idx="249">
                  <c:v>-1.4197862191724364E-2</c:v>
                </c:pt>
                <c:pt idx="250">
                  <c:v>4.4885370480478581E-3</c:v>
                </c:pt>
                <c:pt idx="251">
                  <c:v>1.521477186370479E-2</c:v>
                </c:pt>
                <c:pt idx="252">
                  <c:v>1.5192460535746521E-2</c:v>
                </c:pt>
                <c:pt idx="253">
                  <c:v>-2.7360341522822629E-2</c:v>
                </c:pt>
                <c:pt idx="254">
                  <c:v>7.8358345263158657E-3</c:v>
                </c:pt>
                <c:pt idx="255">
                  <c:v>-1.3782110968463712E-2</c:v>
                </c:pt>
                <c:pt idx="256">
                  <c:v>4.3554570807785797E-2</c:v>
                </c:pt>
                <c:pt idx="257">
                  <c:v>1.066861555740517E-2</c:v>
                </c:pt>
                <c:pt idx="258">
                  <c:v>5.2769389048666682E-2</c:v>
                </c:pt>
                <c:pt idx="259">
                  <c:v>6.1735155565337374E-2</c:v>
                </c:pt>
                <c:pt idx="260">
                  <c:v>-1.1746940773371684E-4</c:v>
                </c:pt>
                <c:pt idx="261">
                  <c:v>1.5609477219441059E-2</c:v>
                </c:pt>
                <c:pt idx="262">
                  <c:v>7.0134563341113232E-3</c:v>
                </c:pt>
                <c:pt idx="263">
                  <c:v>4.7729192759215389E-2</c:v>
                </c:pt>
                <c:pt idx="264">
                  <c:v>-6.3788820691103032E-3</c:v>
                </c:pt>
                <c:pt idx="265">
                  <c:v>5.8342534391562229E-3</c:v>
                </c:pt>
                <c:pt idx="266">
                  <c:v>-2.1551823146401916E-2</c:v>
                </c:pt>
                <c:pt idx="267">
                  <c:v>-7.2455919728272589E-3</c:v>
                </c:pt>
                <c:pt idx="268">
                  <c:v>3.3603481820158709E-2</c:v>
                </c:pt>
                <c:pt idx="269">
                  <c:v>-2.8325388666397666E-2</c:v>
                </c:pt>
                <c:pt idx="270">
                  <c:v>3.6933157243312031E-2</c:v>
                </c:pt>
                <c:pt idx="271">
                  <c:v>-2.7967636034855525E-2</c:v>
                </c:pt>
                <c:pt idx="272">
                  <c:v>1.958662668857003E-2</c:v>
                </c:pt>
                <c:pt idx="273">
                  <c:v>3.0735224742562739E-2</c:v>
                </c:pt>
                <c:pt idx="274">
                  <c:v>-1.8522798296464416E-2</c:v>
                </c:pt>
                <c:pt idx="275">
                  <c:v>2.7830630601092921E-2</c:v>
                </c:pt>
                <c:pt idx="276">
                  <c:v>1.2257740959799035E-2</c:v>
                </c:pt>
                <c:pt idx="277">
                  <c:v>7.0266074838595927E-2</c:v>
                </c:pt>
                <c:pt idx="278">
                  <c:v>-5.3697465546218459E-2</c:v>
                </c:pt>
                <c:pt idx="279">
                  <c:v>6.4648317718327242E-2</c:v>
                </c:pt>
                <c:pt idx="280">
                  <c:v>-7.9220808402794329E-2</c:v>
                </c:pt>
                <c:pt idx="281">
                  <c:v>-3.7508834363457977E-2</c:v>
                </c:pt>
                <c:pt idx="282">
                  <c:v>5.0655034549305755E-2</c:v>
                </c:pt>
                <c:pt idx="283">
                  <c:v>-5.2853880035680478E-2</c:v>
                </c:pt>
                <c:pt idx="284">
                  <c:v>-1.1922923579276379E-2</c:v>
                </c:pt>
                <c:pt idx="285">
                  <c:v>-2.6216794032654089E-2</c:v>
                </c:pt>
                <c:pt idx="286">
                  <c:v>3.501326164628038E-2</c:v>
                </c:pt>
                <c:pt idx="287">
                  <c:v>-2.3009781277657737E-2</c:v>
                </c:pt>
                <c:pt idx="288">
                  <c:v>3.7266065560716655E-2</c:v>
                </c:pt>
                <c:pt idx="289">
                  <c:v>-2.9191157761310205E-4</c:v>
                </c:pt>
                <c:pt idx="290">
                  <c:v>-4.8136189128370255E-2</c:v>
                </c:pt>
                <c:pt idx="291">
                  <c:v>3.4723156800811061E-3</c:v>
                </c:pt>
                <c:pt idx="292">
                  <c:v>-1.8190529137441236E-2</c:v>
                </c:pt>
                <c:pt idx="293">
                  <c:v>-4.1355521882140533E-2</c:v>
                </c:pt>
                <c:pt idx="294">
                  <c:v>-2.6533892712683249E-2</c:v>
                </c:pt>
                <c:pt idx="295">
                  <c:v>-7.8885427416427456E-3</c:v>
                </c:pt>
                <c:pt idx="296">
                  <c:v>6.7496646177169772E-3</c:v>
                </c:pt>
                <c:pt idx="297">
                  <c:v>9.7428901338638685E-3</c:v>
                </c:pt>
                <c:pt idx="298">
                  <c:v>-6.9771656814930916E-3</c:v>
                </c:pt>
                <c:pt idx="299">
                  <c:v>-4.689760648148189E-3</c:v>
                </c:pt>
                <c:pt idx="300">
                  <c:v>4.2774552679956113E-3</c:v>
                </c:pt>
                <c:pt idx="301">
                  <c:v>7.9151124914029758E-3</c:v>
                </c:pt>
                <c:pt idx="302">
                  <c:v>2.627346112022888E-2</c:v>
                </c:pt>
                <c:pt idx="303">
                  <c:v>1.4169166036680503E-2</c:v>
                </c:pt>
                <c:pt idx="304">
                  <c:v>5.0787476777411911E-3</c:v>
                </c:pt>
                <c:pt idx="305">
                  <c:v>-4.7812220371744596E-3</c:v>
                </c:pt>
                <c:pt idx="306">
                  <c:v>2.2687342636303676E-2</c:v>
                </c:pt>
                <c:pt idx="307">
                  <c:v>-2.2501991642716046E-3</c:v>
                </c:pt>
                <c:pt idx="308">
                  <c:v>7.3791302101519074E-2</c:v>
                </c:pt>
                <c:pt idx="309">
                  <c:v>6.8245715823465058E-3</c:v>
                </c:pt>
                <c:pt idx="310">
                  <c:v>2.5630648860111016E-3</c:v>
                </c:pt>
                <c:pt idx="311">
                  <c:v>1.3624399435132162E-2</c:v>
                </c:pt>
                <c:pt idx="312">
                  <c:v>-1.7887480249504595E-2</c:v>
                </c:pt>
                <c:pt idx="313">
                  <c:v>-1.2172442419842944E-2</c:v>
                </c:pt>
                <c:pt idx="314">
                  <c:v>-1.5258628312698752E-3</c:v>
                </c:pt>
                <c:pt idx="315">
                  <c:v>-2.3995977801268831E-3</c:v>
                </c:pt>
                <c:pt idx="316">
                  <c:v>1.4629558016354904E-2</c:v>
                </c:pt>
                <c:pt idx="317">
                  <c:v>-7.0396127753481474E-3</c:v>
                </c:pt>
                <c:pt idx="318">
                  <c:v>8.5498119402604988E-3</c:v>
                </c:pt>
                <c:pt idx="319">
                  <c:v>-3.9690609135221155E-3</c:v>
                </c:pt>
                <c:pt idx="320">
                  <c:v>-1.1558244294213482E-2</c:v>
                </c:pt>
                <c:pt idx="321">
                  <c:v>4.322529606105574E-3</c:v>
                </c:pt>
                <c:pt idx="322">
                  <c:v>-9.4105965329058794E-3</c:v>
                </c:pt>
                <c:pt idx="323">
                  <c:v>4.7992717322045131E-3</c:v>
                </c:pt>
                <c:pt idx="324">
                  <c:v>-7.8086561767145568E-3</c:v>
                </c:pt>
                <c:pt idx="325">
                  <c:v>2.0915559517900029E-3</c:v>
                </c:pt>
                <c:pt idx="326">
                  <c:v>1.4885589866334925E-2</c:v>
                </c:pt>
                <c:pt idx="327">
                  <c:v>-1.2139050309855848E-2</c:v>
                </c:pt>
                <c:pt idx="328">
                  <c:v>2.7150643412374276E-2</c:v>
                </c:pt>
                <c:pt idx="329">
                  <c:v>5.1435168975122458E-4</c:v>
                </c:pt>
                <c:pt idx="330">
                  <c:v>-1.2252665204631197E-2</c:v>
                </c:pt>
                <c:pt idx="331">
                  <c:v>5.5118018213917708E-4</c:v>
                </c:pt>
                <c:pt idx="332">
                  <c:v>4.4466586221961979E-2</c:v>
                </c:pt>
                <c:pt idx="333">
                  <c:v>-2.1137975460122638E-3</c:v>
                </c:pt>
                <c:pt idx="334">
                  <c:v>3.6383991043940078E-3</c:v>
                </c:pt>
                <c:pt idx="335">
                  <c:v>-3.2249586596269086E-3</c:v>
                </c:pt>
                <c:pt idx="336">
                  <c:v>4.6243616227830131E-3</c:v>
                </c:pt>
                <c:pt idx="337">
                  <c:v>-3.7025481521413273E-3</c:v>
                </c:pt>
                <c:pt idx="338">
                  <c:v>1.2124096897959902E-2</c:v>
                </c:pt>
                <c:pt idx="339">
                  <c:v>4.6963668705837236E-3</c:v>
                </c:pt>
                <c:pt idx="340">
                  <c:v>3.4651742300972899E-4</c:v>
                </c:pt>
                <c:pt idx="341">
                  <c:v>6.6391333046655898E-3</c:v>
                </c:pt>
                <c:pt idx="342">
                  <c:v>5.4680057113587477E-3</c:v>
                </c:pt>
                <c:pt idx="343">
                  <c:v>-5.8873907214740395E-3</c:v>
                </c:pt>
                <c:pt idx="344">
                  <c:v>-1.1931753988559946E-3</c:v>
                </c:pt>
                <c:pt idx="345">
                  <c:v>6.3890398785282354E-3</c:v>
                </c:pt>
                <c:pt idx="346">
                  <c:v>-1.1478432703785235E-2</c:v>
                </c:pt>
                <c:pt idx="347">
                  <c:v>-5.2374179101557505E-3</c:v>
                </c:pt>
                <c:pt idx="348">
                  <c:v>-6.5334615832975951E-3</c:v>
                </c:pt>
                <c:pt idx="349">
                  <c:v>-1.0661968279411127E-2</c:v>
                </c:pt>
                <c:pt idx="350">
                  <c:v>-9.7387206573583684E-3</c:v>
                </c:pt>
                <c:pt idx="351">
                  <c:v>1.2003778483545835E-2</c:v>
                </c:pt>
                <c:pt idx="352">
                  <c:v>1.3022581203923522E-2</c:v>
                </c:pt>
                <c:pt idx="353">
                  <c:v>1.6107964316803836E-2</c:v>
                </c:pt>
                <c:pt idx="354">
                  <c:v>6.3468880951447204E-3</c:v>
                </c:pt>
                <c:pt idx="355">
                  <c:v>-6.1987292227786428E-3</c:v>
                </c:pt>
                <c:pt idx="356">
                  <c:v>-4.1419735612725495E-3</c:v>
                </c:pt>
                <c:pt idx="357">
                  <c:v>1.4836265039530616E-4</c:v>
                </c:pt>
                <c:pt idx="358">
                  <c:v>7.4964725724002701E-3</c:v>
                </c:pt>
                <c:pt idx="359">
                  <c:v>-8.6116415175421235E-3</c:v>
                </c:pt>
                <c:pt idx="360">
                  <c:v>8.4991301900538829E-4</c:v>
                </c:pt>
                <c:pt idx="361">
                  <c:v>-1.3998883577052812E-2</c:v>
                </c:pt>
                <c:pt idx="362">
                  <c:v>3.5842157954328879E-3</c:v>
                </c:pt>
                <c:pt idx="363">
                  <c:v>-7.9680499026584251E-3</c:v>
                </c:pt>
                <c:pt idx="364">
                  <c:v>-1.2973638650994879E-3</c:v>
                </c:pt>
                <c:pt idx="365">
                  <c:v>-4.2155002676790287E-3</c:v>
                </c:pt>
                <c:pt idx="366">
                  <c:v>-3.2968353001185946E-3</c:v>
                </c:pt>
                <c:pt idx="367">
                  <c:v>-1.6346973637251239E-3</c:v>
                </c:pt>
                <c:pt idx="368">
                  <c:v>7.3795904051465744E-3</c:v>
                </c:pt>
                <c:pt idx="369">
                  <c:v>8.3189280544146982E-3</c:v>
                </c:pt>
                <c:pt idx="370">
                  <c:v>-1.8707723182196379E-3</c:v>
                </c:pt>
                <c:pt idx="371">
                  <c:v>9.8031039605612769E-3</c:v>
                </c:pt>
                <c:pt idx="372">
                  <c:v>-8.0862962589174359E-3</c:v>
                </c:pt>
                <c:pt idx="373">
                  <c:v>8.9421064726387112E-3</c:v>
                </c:pt>
                <c:pt idx="374">
                  <c:v>-1.0922220983645148E-2</c:v>
                </c:pt>
                <c:pt idx="375">
                  <c:v>1.0560833821551485E-2</c:v>
                </c:pt>
                <c:pt idx="376">
                  <c:v>-2.0161270637768514E-3</c:v>
                </c:pt>
                <c:pt idx="377">
                  <c:v>-1.1161169327038811E-2</c:v>
                </c:pt>
                <c:pt idx="378">
                  <c:v>1.6016992130815755E-2</c:v>
                </c:pt>
                <c:pt idx="379">
                  <c:v>-1.6766604569187993E-2</c:v>
                </c:pt>
                <c:pt idx="380">
                  <c:v>5.6541893040367164E-3</c:v>
                </c:pt>
                <c:pt idx="381">
                  <c:v>5.686410942506992E-3</c:v>
                </c:pt>
                <c:pt idx="382">
                  <c:v>1.7823897328144378E-2</c:v>
                </c:pt>
                <c:pt idx="383">
                  <c:v>2.6040520840580061E-3</c:v>
                </c:pt>
                <c:pt idx="384">
                  <c:v>6.7780649042699093E-3</c:v>
                </c:pt>
                <c:pt idx="385">
                  <c:v>-1.0046399863219424E-3</c:v>
                </c:pt>
                <c:pt idx="386">
                  <c:v>9.6627870275589611E-3</c:v>
                </c:pt>
                <c:pt idx="387">
                  <c:v>-1.566956209945114E-2</c:v>
                </c:pt>
                <c:pt idx="388">
                  <c:v>-4.0180438039645328E-3</c:v>
                </c:pt>
                <c:pt idx="389">
                  <c:v>8.831943268690079E-3</c:v>
                </c:pt>
                <c:pt idx="390">
                  <c:v>6.5315597617547905E-3</c:v>
                </c:pt>
                <c:pt idx="391">
                  <c:v>-1.2917376020501248E-2</c:v>
                </c:pt>
                <c:pt idx="392">
                  <c:v>-1.4978310794189209E-4</c:v>
                </c:pt>
                <c:pt idx="393">
                  <c:v>6.0622349514904972E-3</c:v>
                </c:pt>
                <c:pt idx="394">
                  <c:v>-8.2708842659152682E-3</c:v>
                </c:pt>
                <c:pt idx="395">
                  <c:v>-1.611124094987626E-2</c:v>
                </c:pt>
                <c:pt idx="396">
                  <c:v>1.5342109444784757E-2</c:v>
                </c:pt>
                <c:pt idx="397">
                  <c:v>-2.4472112698631254E-2</c:v>
                </c:pt>
                <c:pt idx="398">
                  <c:v>-4.9382356267557714E-3</c:v>
                </c:pt>
                <c:pt idx="399">
                  <c:v>-1.5009588800439233E-2</c:v>
                </c:pt>
                <c:pt idx="400">
                  <c:v>2.2229039905654613E-3</c:v>
                </c:pt>
                <c:pt idx="401">
                  <c:v>-2.79283853016421E-3</c:v>
                </c:pt>
                <c:pt idx="402">
                  <c:v>8.1368280802793791E-3</c:v>
                </c:pt>
                <c:pt idx="403">
                  <c:v>-1.7125708451006361E-2</c:v>
                </c:pt>
                <c:pt idx="404">
                  <c:v>-2.2836825082582779E-3</c:v>
                </c:pt>
                <c:pt idx="405">
                  <c:v>1.1278207292844122E-2</c:v>
                </c:pt>
                <c:pt idx="406">
                  <c:v>1.3402218748890249E-3</c:v>
                </c:pt>
                <c:pt idx="407">
                  <c:v>-5.8972491012280193E-3</c:v>
                </c:pt>
                <c:pt idx="408">
                  <c:v>-1.1780868324793303E-3</c:v>
                </c:pt>
                <c:pt idx="409">
                  <c:v>-3.9169244173968831E-3</c:v>
                </c:pt>
                <c:pt idx="410">
                  <c:v>2.2270093696254767E-2</c:v>
                </c:pt>
                <c:pt idx="411">
                  <c:v>6.0229010441037456E-3</c:v>
                </c:pt>
                <c:pt idx="412">
                  <c:v>7.6282176347890474E-3</c:v>
                </c:pt>
                <c:pt idx="413">
                  <c:v>-5.6594183073074289E-3</c:v>
                </c:pt>
                <c:pt idx="414">
                  <c:v>1.2554923621935776E-2</c:v>
                </c:pt>
                <c:pt idx="415">
                  <c:v>1.3735968058428139E-3</c:v>
                </c:pt>
                <c:pt idx="416">
                  <c:v>-3.9799640560922445E-3</c:v>
                </c:pt>
                <c:pt idx="417">
                  <c:v>1.100238912164464E-2</c:v>
                </c:pt>
                <c:pt idx="418">
                  <c:v>-3.0498840758391821E-2</c:v>
                </c:pt>
                <c:pt idx="419">
                  <c:v>-1.0353490790557807E-2</c:v>
                </c:pt>
                <c:pt idx="420">
                  <c:v>1.2301698663519822E-2</c:v>
                </c:pt>
                <c:pt idx="421">
                  <c:v>-8.1161982911817088E-3</c:v>
                </c:pt>
                <c:pt idx="422">
                  <c:v>1.313759000174608E-2</c:v>
                </c:pt>
                <c:pt idx="423">
                  <c:v>9.2617340305320983E-3</c:v>
                </c:pt>
                <c:pt idx="424">
                  <c:v>7.4647378789789443E-3</c:v>
                </c:pt>
                <c:pt idx="425">
                  <c:v>-3.3645047602931299E-2</c:v>
                </c:pt>
                <c:pt idx="426">
                  <c:v>2.208497917456298E-2</c:v>
                </c:pt>
                <c:pt idx="427">
                  <c:v>-1.2536049608640409E-2</c:v>
                </c:pt>
                <c:pt idx="428">
                  <c:v>-1.3808825839448868E-2</c:v>
                </c:pt>
                <c:pt idx="429">
                  <c:v>2.2019622210064149E-2</c:v>
                </c:pt>
                <c:pt idx="430">
                  <c:v>3.1155468568511147E-3</c:v>
                </c:pt>
                <c:pt idx="431">
                  <c:v>1.2860214791940994E-2</c:v>
                </c:pt>
                <c:pt idx="432">
                  <c:v>-3.187182450950965E-2</c:v>
                </c:pt>
                <c:pt idx="433">
                  <c:v>-1.7290794544177257E-2</c:v>
                </c:pt>
                <c:pt idx="434">
                  <c:v>-6.1389573607870673E-3</c:v>
                </c:pt>
                <c:pt idx="435">
                  <c:v>-1.6723464741152161E-2</c:v>
                </c:pt>
                <c:pt idx="436">
                  <c:v>-7.2785810644202531E-3</c:v>
                </c:pt>
                <c:pt idx="437">
                  <c:v>-1.5748486775082449E-2</c:v>
                </c:pt>
                <c:pt idx="438">
                  <c:v>-1.5589009049359448E-2</c:v>
                </c:pt>
                <c:pt idx="439">
                  <c:v>-1.3489592816966045E-2</c:v>
                </c:pt>
                <c:pt idx="440">
                  <c:v>3.1687644619364796E-3</c:v>
                </c:pt>
                <c:pt idx="441">
                  <c:v>4.4620523348708474E-3</c:v>
                </c:pt>
                <c:pt idx="442">
                  <c:v>1.074561968576937E-2</c:v>
                </c:pt>
                <c:pt idx="443">
                  <c:v>-6.7647524332099529E-3</c:v>
                </c:pt>
                <c:pt idx="444">
                  <c:v>-7.0932690744091031E-3</c:v>
                </c:pt>
                <c:pt idx="445">
                  <c:v>-8.8909870076204767E-3</c:v>
                </c:pt>
                <c:pt idx="446">
                  <c:v>-5.4873928395855476E-3</c:v>
                </c:pt>
                <c:pt idx="447">
                  <c:v>4.9676727996021963E-3</c:v>
                </c:pt>
                <c:pt idx="448">
                  <c:v>4.9623722648224344E-3</c:v>
                </c:pt>
                <c:pt idx="449">
                  <c:v>-8.0995373893336664E-3</c:v>
                </c:pt>
                <c:pt idx="450">
                  <c:v>1.4640639884629492E-2</c:v>
                </c:pt>
                <c:pt idx="451">
                  <c:v>1.842940911079527E-2</c:v>
                </c:pt>
                <c:pt idx="452">
                  <c:v>4.8432052103963841E-3</c:v>
                </c:pt>
                <c:pt idx="453">
                  <c:v>2.0165208870552842E-3</c:v>
                </c:pt>
                <c:pt idx="454">
                  <c:v>2.4246066333464267E-3</c:v>
                </c:pt>
                <c:pt idx="455">
                  <c:v>6.3053695899035755E-3</c:v>
                </c:pt>
                <c:pt idx="456">
                  <c:v>1.5082109981669811E-2</c:v>
                </c:pt>
                <c:pt idx="457">
                  <c:v>-5.5926774622494513E-3</c:v>
                </c:pt>
                <c:pt idx="458">
                  <c:v>3.3986569658719379E-3</c:v>
                </c:pt>
                <c:pt idx="459">
                  <c:v>1.0413804081268463E-2</c:v>
                </c:pt>
                <c:pt idx="460">
                  <c:v>-1.8616439496946358E-2</c:v>
                </c:pt>
                <c:pt idx="461">
                  <c:v>1.3603175500154219E-3</c:v>
                </c:pt>
                <c:pt idx="462">
                  <c:v>-3.5918716143450435E-3</c:v>
                </c:pt>
                <c:pt idx="463">
                  <c:v>4.9245342902799472E-3</c:v>
                </c:pt>
                <c:pt idx="464">
                  <c:v>3.902472438038096E-3</c:v>
                </c:pt>
                <c:pt idx="465">
                  <c:v>8.1334685896456982E-3</c:v>
                </c:pt>
                <c:pt idx="466">
                  <c:v>8.7501990270963947E-3</c:v>
                </c:pt>
                <c:pt idx="467">
                  <c:v>-3.3684702106318021E-4</c:v>
                </c:pt>
                <c:pt idx="468">
                  <c:v>8.0741346161326E-3</c:v>
                </c:pt>
                <c:pt idx="469">
                  <c:v>-4.4964346302115432E-3</c:v>
                </c:pt>
                <c:pt idx="470">
                  <c:v>1.6499497437698629E-3</c:v>
                </c:pt>
                <c:pt idx="471">
                  <c:v>3.1374187286324906E-2</c:v>
                </c:pt>
                <c:pt idx="472">
                  <c:v>2.8312344344766815E-2</c:v>
                </c:pt>
                <c:pt idx="473">
                  <c:v>9.122798389416209E-3</c:v>
                </c:pt>
                <c:pt idx="474">
                  <c:v>5.1689104136511954E-3</c:v>
                </c:pt>
                <c:pt idx="475">
                  <c:v>2.1781967923917511E-2</c:v>
                </c:pt>
                <c:pt idx="476">
                  <c:v>-4.6409441602928259E-2</c:v>
                </c:pt>
                <c:pt idx="477">
                  <c:v>-2.2710756489154327E-2</c:v>
                </c:pt>
                <c:pt idx="478">
                  <c:v>-1.577622509512322E-3</c:v>
                </c:pt>
                <c:pt idx="479">
                  <c:v>-9.3878408069223429E-3</c:v>
                </c:pt>
                <c:pt idx="480">
                  <c:v>7.2122903727587229E-3</c:v>
                </c:pt>
                <c:pt idx="481">
                  <c:v>4.2964114646970586E-3</c:v>
                </c:pt>
                <c:pt idx="482">
                  <c:v>-2.3767568999263911E-2</c:v>
                </c:pt>
                <c:pt idx="483">
                  <c:v>1.1628590684045204E-3</c:v>
                </c:pt>
                <c:pt idx="484">
                  <c:v>-7.799754824550087E-4</c:v>
                </c:pt>
                <c:pt idx="485">
                  <c:v>-5.3665216693419282E-3</c:v>
                </c:pt>
                <c:pt idx="486">
                  <c:v>-2.0219413752495807E-2</c:v>
                </c:pt>
                <c:pt idx="487">
                  <c:v>1.9463924074962335E-2</c:v>
                </c:pt>
                <c:pt idx="488">
                  <c:v>1.6863046477574972E-2</c:v>
                </c:pt>
                <c:pt idx="489">
                  <c:v>9.5682953032414364E-3</c:v>
                </c:pt>
                <c:pt idx="490">
                  <c:v>-3.5608803644576192E-2</c:v>
                </c:pt>
                <c:pt idx="491">
                  <c:v>-5.2056272408259607E-3</c:v>
                </c:pt>
                <c:pt idx="492">
                  <c:v>-9.3337703756574131E-3</c:v>
                </c:pt>
                <c:pt idx="493">
                  <c:v>-1.6814055179594778E-3</c:v>
                </c:pt>
                <c:pt idx="494">
                  <c:v>-1.5149597937848092E-2</c:v>
                </c:pt>
                <c:pt idx="495">
                  <c:v>-6.068868785445769E-3</c:v>
                </c:pt>
                <c:pt idx="496">
                  <c:v>3.2428118786165028E-2</c:v>
                </c:pt>
                <c:pt idx="497">
                  <c:v>-5.5976782288682525E-3</c:v>
                </c:pt>
                <c:pt idx="498">
                  <c:v>-7.7860597576349111E-3</c:v>
                </c:pt>
                <c:pt idx="499">
                  <c:v>-6.1441649521597475E-3</c:v>
                </c:pt>
                <c:pt idx="500">
                  <c:v>-6.2543644713390911E-3</c:v>
                </c:pt>
                <c:pt idx="501">
                  <c:v>2.5433042449730658E-2</c:v>
                </c:pt>
                <c:pt idx="502">
                  <c:v>2.629157355067413E-4</c:v>
                </c:pt>
                <c:pt idx="503">
                  <c:v>-1.1446285039830251E-2</c:v>
                </c:pt>
                <c:pt idx="504">
                  <c:v>1.9318479666938559E-2</c:v>
                </c:pt>
                <c:pt idx="505">
                  <c:v>1.376175346698072E-2</c:v>
                </c:pt>
                <c:pt idx="506">
                  <c:v>-1.6784489069380237E-3</c:v>
                </c:pt>
                <c:pt idx="507">
                  <c:v>9.5537774966736322E-4</c:v>
                </c:pt>
                <c:pt idx="508">
                  <c:v>9.8489563217163401E-3</c:v>
                </c:pt>
                <c:pt idx="509">
                  <c:v>9.8202768334210155E-4</c:v>
                </c:pt>
                <c:pt idx="510">
                  <c:v>-5.4764028999587655E-4</c:v>
                </c:pt>
                <c:pt idx="511">
                  <c:v>-1.764714521849009E-3</c:v>
                </c:pt>
                <c:pt idx="512">
                  <c:v>6.2587100252724515E-3</c:v>
                </c:pt>
                <c:pt idx="513">
                  <c:v>-7.5789622531891032E-3</c:v>
                </c:pt>
                <c:pt idx="514">
                  <c:v>6.8470542331247053E-3</c:v>
                </c:pt>
                <c:pt idx="515">
                  <c:v>1.0127246820485825E-2</c:v>
                </c:pt>
                <c:pt idx="516">
                  <c:v>-1.0105816716199367E-3</c:v>
                </c:pt>
                <c:pt idx="517">
                  <c:v>3.7045452949264757E-3</c:v>
                </c:pt>
                <c:pt idx="518">
                  <c:v>-1.1573264477715561E-4</c:v>
                </c:pt>
                <c:pt idx="519">
                  <c:v>1.8778571388460064E-2</c:v>
                </c:pt>
                <c:pt idx="520">
                  <c:v>4.1332317319855427E-3</c:v>
                </c:pt>
                <c:pt idx="521">
                  <c:v>4.3722564502692851E-3</c:v>
                </c:pt>
                <c:pt idx="522">
                  <c:v>-1.0124713469722768E-2</c:v>
                </c:pt>
                <c:pt idx="523">
                  <c:v>5.3543448798127891E-3</c:v>
                </c:pt>
                <c:pt idx="524">
                  <c:v>5.3774655578067154E-3</c:v>
                </c:pt>
                <c:pt idx="525">
                  <c:v>-2.9951732957621657E-2</c:v>
                </c:pt>
                <c:pt idx="526">
                  <c:v>1.2235217722042613E-2</c:v>
                </c:pt>
                <c:pt idx="527">
                  <c:v>2.010389334080287E-2</c:v>
                </c:pt>
                <c:pt idx="528">
                  <c:v>1.1307839008473319E-2</c:v>
                </c:pt>
                <c:pt idx="529">
                  <c:v>1.7397065605921691E-2</c:v>
                </c:pt>
                <c:pt idx="530">
                  <c:v>1.5502137591513643E-2</c:v>
                </c:pt>
                <c:pt idx="531">
                  <c:v>-2.7147271661694949E-3</c:v>
                </c:pt>
                <c:pt idx="532">
                  <c:v>1.0585191114723891E-2</c:v>
                </c:pt>
                <c:pt idx="533">
                  <c:v>1.4844674476675035E-3</c:v>
                </c:pt>
                <c:pt idx="534">
                  <c:v>3.0737872960170387E-2</c:v>
                </c:pt>
                <c:pt idx="535">
                  <c:v>-3.1673188936921504E-3</c:v>
                </c:pt>
                <c:pt idx="536">
                  <c:v>-2.5764703114215748E-2</c:v>
                </c:pt>
                <c:pt idx="537">
                  <c:v>-1.3873603192347872E-2</c:v>
                </c:pt>
                <c:pt idx="538">
                  <c:v>-2.2049617096056018E-3</c:v>
                </c:pt>
                <c:pt idx="539">
                  <c:v>1.4619624157245603E-2</c:v>
                </c:pt>
                <c:pt idx="540">
                  <c:v>1.9453251163805474E-2</c:v>
                </c:pt>
                <c:pt idx="541">
                  <c:v>-7.6778849795244852E-4</c:v>
                </c:pt>
                <c:pt idx="542">
                  <c:v>2.8660119354777525E-3</c:v>
                </c:pt>
                <c:pt idx="543">
                  <c:v>2.0820722596448515E-3</c:v>
                </c:pt>
                <c:pt idx="544">
                  <c:v>8.8255470097897692E-4</c:v>
                </c:pt>
                <c:pt idx="545">
                  <c:v>7.484141704270808E-3</c:v>
                </c:pt>
                <c:pt idx="546">
                  <c:v>-1.6398711789389342E-3</c:v>
                </c:pt>
                <c:pt idx="547">
                  <c:v>-3.3669497954913474E-3</c:v>
                </c:pt>
                <c:pt idx="548">
                  <c:v>1.2208094529180924E-2</c:v>
                </c:pt>
                <c:pt idx="549">
                  <c:v>-9.0592997766473227E-3</c:v>
                </c:pt>
                <c:pt idx="550">
                  <c:v>-1.0579253658536514E-2</c:v>
                </c:pt>
                <c:pt idx="551">
                  <c:v>1.2148826856070993E-3</c:v>
                </c:pt>
                <c:pt idx="552">
                  <c:v>2.9547460716530471E-2</c:v>
                </c:pt>
                <c:pt idx="553">
                  <c:v>1.7504055173476196E-3</c:v>
                </c:pt>
                <c:pt idx="554">
                  <c:v>-1.6198284210553582E-2</c:v>
                </c:pt>
                <c:pt idx="555">
                  <c:v>-1.5784092059892396E-2</c:v>
                </c:pt>
                <c:pt idx="556">
                  <c:v>-1.1182744461522454E-2</c:v>
                </c:pt>
                <c:pt idx="557">
                  <c:v>1.5612467369246819E-2</c:v>
                </c:pt>
                <c:pt idx="558">
                  <c:v>4.3536763477942664E-3</c:v>
                </c:pt>
                <c:pt idx="559">
                  <c:v>-5.3818808699665599E-2</c:v>
                </c:pt>
                <c:pt idx="560">
                  <c:v>2.8914665348807267E-2</c:v>
                </c:pt>
                <c:pt idx="561">
                  <c:v>4.8027485607362141E-2</c:v>
                </c:pt>
                <c:pt idx="562">
                  <c:v>-2.6869942179847728E-2</c:v>
                </c:pt>
                <c:pt idx="563">
                  <c:v>-1.9562144690947414E-2</c:v>
                </c:pt>
                <c:pt idx="564">
                  <c:v>9.450485210657833E-3</c:v>
                </c:pt>
                <c:pt idx="565">
                  <c:v>9.0913731650665852E-3</c:v>
                </c:pt>
                <c:pt idx="566">
                  <c:v>4.8095331910158468E-3</c:v>
                </c:pt>
                <c:pt idx="567">
                  <c:v>-3.7749032454723941E-2</c:v>
                </c:pt>
                <c:pt idx="568">
                  <c:v>1.7599485306329932E-3</c:v>
                </c:pt>
                <c:pt idx="569">
                  <c:v>5.6063986016072764E-3</c:v>
                </c:pt>
                <c:pt idx="570">
                  <c:v>5.5059058350561685E-3</c:v>
                </c:pt>
                <c:pt idx="571">
                  <c:v>3.5462369997113719E-2</c:v>
                </c:pt>
                <c:pt idx="572">
                  <c:v>-1.4233004071934396E-2</c:v>
                </c:pt>
                <c:pt idx="573">
                  <c:v>-9.4552126373315115E-3</c:v>
                </c:pt>
                <c:pt idx="574">
                  <c:v>-1.9284285564529213E-3</c:v>
                </c:pt>
                <c:pt idx="575">
                  <c:v>1.7144285669481452E-3</c:v>
                </c:pt>
                <c:pt idx="576">
                  <c:v>1.6612322620835007E-2</c:v>
                </c:pt>
                <c:pt idx="577">
                  <c:v>3.4353394705247009E-2</c:v>
                </c:pt>
                <c:pt idx="578">
                  <c:v>5.0063977756248601E-2</c:v>
                </c:pt>
                <c:pt idx="579">
                  <c:v>-2.5241516878881209E-2</c:v>
                </c:pt>
                <c:pt idx="580">
                  <c:v>2.4740863477622721E-2</c:v>
                </c:pt>
                <c:pt idx="581">
                  <c:v>1.6204077533401806E-2</c:v>
                </c:pt>
                <c:pt idx="582">
                  <c:v>1.1206593163775702E-2</c:v>
                </c:pt>
                <c:pt idx="583">
                  <c:v>-6.2954713773260007E-3</c:v>
                </c:pt>
                <c:pt idx="584">
                  <c:v>9.4452265457036111E-2</c:v>
                </c:pt>
                <c:pt idx="585">
                  <c:v>-2.4313035820783924E-2</c:v>
                </c:pt>
                <c:pt idx="586">
                  <c:v>-5.7077146219200348E-2</c:v>
                </c:pt>
                <c:pt idx="587">
                  <c:v>-2.2908473799377216E-2</c:v>
                </c:pt>
                <c:pt idx="588">
                  <c:v>-3.6352402046464061E-2</c:v>
                </c:pt>
                <c:pt idx="589">
                  <c:v>2.0099772712788955E-2</c:v>
                </c:pt>
                <c:pt idx="590">
                  <c:v>-4.4600510382862502E-2</c:v>
                </c:pt>
                <c:pt idx="591">
                  <c:v>-4.0081266536978077E-2</c:v>
                </c:pt>
                <c:pt idx="592">
                  <c:v>-3.1018393780902764E-3</c:v>
                </c:pt>
                <c:pt idx="593">
                  <c:v>1.2353672697558826E-2</c:v>
                </c:pt>
                <c:pt idx="594">
                  <c:v>1.3466913834274674E-3</c:v>
                </c:pt>
                <c:pt idx="595">
                  <c:v>7.3045269336868834E-3</c:v>
                </c:pt>
                <c:pt idx="596">
                  <c:v>-4.123137402683108E-2</c:v>
                </c:pt>
                <c:pt idx="597">
                  <c:v>1.8454756986985066E-2</c:v>
                </c:pt>
                <c:pt idx="598">
                  <c:v>-5.8656233428786231E-2</c:v>
                </c:pt>
                <c:pt idx="599">
                  <c:v>4.8628208322452071E-2</c:v>
                </c:pt>
                <c:pt idx="600">
                  <c:v>9.9189747280510332E-3</c:v>
                </c:pt>
                <c:pt idx="601">
                  <c:v>-2.4914641633139167E-3</c:v>
                </c:pt>
                <c:pt idx="602">
                  <c:v>6.0913579769955151E-2</c:v>
                </c:pt>
                <c:pt idx="603">
                  <c:v>5.6969767541659166E-5</c:v>
                </c:pt>
                <c:pt idx="604">
                  <c:v>5.2774119466816982E-2</c:v>
                </c:pt>
                <c:pt idx="605">
                  <c:v>-9.6720716234541815E-3</c:v>
                </c:pt>
                <c:pt idx="606">
                  <c:v>1.4223061502614209E-2</c:v>
                </c:pt>
                <c:pt idx="607">
                  <c:v>-1.1128869175868417E-2</c:v>
                </c:pt>
                <c:pt idx="608">
                  <c:v>-5.0909680037825145E-2</c:v>
                </c:pt>
                <c:pt idx="609">
                  <c:v>-1.6073400649811442E-2</c:v>
                </c:pt>
                <c:pt idx="610">
                  <c:v>1.277661232402183E-2</c:v>
                </c:pt>
                <c:pt idx="611">
                  <c:v>-1.9715929751343619E-2</c:v>
                </c:pt>
                <c:pt idx="612">
                  <c:v>-3.470038233974404E-3</c:v>
                </c:pt>
                <c:pt idx="613">
                  <c:v>-4.4136154830648588E-2</c:v>
                </c:pt>
                <c:pt idx="614">
                  <c:v>-2.4206357691838321E-2</c:v>
                </c:pt>
                <c:pt idx="615">
                  <c:v>-3.3036702191624467E-4</c:v>
                </c:pt>
                <c:pt idx="616">
                  <c:v>6.8589749851294401E-2</c:v>
                </c:pt>
                <c:pt idx="617">
                  <c:v>9.2210403908152827E-3</c:v>
                </c:pt>
                <c:pt idx="618">
                  <c:v>-2.2653437250034769E-2</c:v>
                </c:pt>
                <c:pt idx="619">
                  <c:v>0</c:v>
                </c:pt>
                <c:pt idx="620">
                  <c:v>4.2252563236446772E-2</c:v>
                </c:pt>
                <c:pt idx="621">
                  <c:v>4.4164323556128204E-2</c:v>
                </c:pt>
                <c:pt idx="622">
                  <c:v>-5.4974793177587911E-3</c:v>
                </c:pt>
                <c:pt idx="623">
                  <c:v>-6.3263585117845911E-2</c:v>
                </c:pt>
                <c:pt idx="624">
                  <c:v>-7.8196794671294589E-2</c:v>
                </c:pt>
                <c:pt idx="625">
                  <c:v>7.0886970600565702E-2</c:v>
                </c:pt>
                <c:pt idx="626">
                  <c:v>-5.9082943910818253E-2</c:v>
                </c:pt>
                <c:pt idx="627">
                  <c:v>-1.1512936587417477E-2</c:v>
                </c:pt>
                <c:pt idx="628">
                  <c:v>1.4325164302517734E-2</c:v>
                </c:pt>
                <c:pt idx="629">
                  <c:v>-3.7780914597251858E-3</c:v>
                </c:pt>
                <c:pt idx="630">
                  <c:v>-3.3307315852307062E-2</c:v>
                </c:pt>
                <c:pt idx="631">
                  <c:v>6.4671856811249206E-3</c:v>
                </c:pt>
                <c:pt idx="632">
                  <c:v>3.3510327744686652E-2</c:v>
                </c:pt>
                <c:pt idx="633">
                  <c:v>-1.5464541868807635E-2</c:v>
                </c:pt>
                <c:pt idx="634">
                  <c:v>4.0276614905633057E-2</c:v>
                </c:pt>
                <c:pt idx="635">
                  <c:v>-2.0447238285144498E-2</c:v>
                </c:pt>
                <c:pt idx="636">
                  <c:v>-6.1524204051877307E-2</c:v>
                </c:pt>
                <c:pt idx="637">
                  <c:v>3.164470377255979E-3</c:v>
                </c:pt>
                <c:pt idx="638">
                  <c:v>-1.3351668128785743E-2</c:v>
                </c:pt>
                <c:pt idx="639">
                  <c:v>-1.0353939701284509E-2</c:v>
                </c:pt>
                <c:pt idx="640">
                  <c:v>-2.219421013235523E-2</c:v>
                </c:pt>
                <c:pt idx="641">
                  <c:v>-9.41001082772841E-3</c:v>
                </c:pt>
                <c:pt idx="642">
                  <c:v>-1.6489017066462774E-2</c:v>
                </c:pt>
                <c:pt idx="643">
                  <c:v>6.7897403894168207E-4</c:v>
                </c:pt>
                <c:pt idx="644">
                  <c:v>-4.9578138377710523E-3</c:v>
                </c:pt>
                <c:pt idx="645">
                  <c:v>1.9307797788888914E-2</c:v>
                </c:pt>
                <c:pt idx="646">
                  <c:v>1.5189637768453501E-4</c:v>
                </c:pt>
                <c:pt idx="647">
                  <c:v>2.0776931032307155E-2</c:v>
                </c:pt>
                <c:pt idx="648">
                  <c:v>1.0104372770354475E-2</c:v>
                </c:pt>
                <c:pt idx="649">
                  <c:v>-1.5064567331088963E-2</c:v>
                </c:pt>
                <c:pt idx="650">
                  <c:v>9.2814674845649314E-3</c:v>
                </c:pt>
                <c:pt idx="651">
                  <c:v>-7.5371601095690632E-3</c:v>
                </c:pt>
                <c:pt idx="652">
                  <c:v>1.7305817779663446E-2</c:v>
                </c:pt>
                <c:pt idx="653">
                  <c:v>-3.1550212853309945E-2</c:v>
                </c:pt>
                <c:pt idx="654">
                  <c:v>-9.8901204849817237E-3</c:v>
                </c:pt>
                <c:pt idx="655">
                  <c:v>-6.5329145728654225E-5</c:v>
                </c:pt>
                <c:pt idx="656">
                  <c:v>1.4342027353642095E-3</c:v>
                </c:pt>
                <c:pt idx="657">
                  <c:v>2.4827109582585383E-2</c:v>
                </c:pt>
                <c:pt idx="658">
                  <c:v>-6.6903012500967307E-3</c:v>
                </c:pt>
                <c:pt idx="659">
                  <c:v>-3.1864785514027494E-3</c:v>
                </c:pt>
                <c:pt idx="660">
                  <c:v>-1.8302347073082759E-2</c:v>
                </c:pt>
                <c:pt idx="661">
                  <c:v>-2.1912157224469708E-2</c:v>
                </c:pt>
                <c:pt idx="662">
                  <c:v>1.3315405358596433E-2</c:v>
                </c:pt>
                <c:pt idx="663">
                  <c:v>5.1588389687300396E-3</c:v>
                </c:pt>
                <c:pt idx="664">
                  <c:v>2.1420494727035777E-3</c:v>
                </c:pt>
                <c:pt idx="665">
                  <c:v>3.3774501414421954E-2</c:v>
                </c:pt>
                <c:pt idx="666">
                  <c:v>2.6663615620936554E-3</c:v>
                </c:pt>
                <c:pt idx="667">
                  <c:v>1.1698412831243843E-2</c:v>
                </c:pt>
                <c:pt idx="668">
                  <c:v>1.3085243410559944E-3</c:v>
                </c:pt>
                <c:pt idx="669">
                  <c:v>-1.0499238672905253E-3</c:v>
                </c:pt>
                <c:pt idx="670">
                  <c:v>1.1404774027136799E-2</c:v>
                </c:pt>
                <c:pt idx="671">
                  <c:v>3.5754501971227981E-3</c:v>
                </c:pt>
                <c:pt idx="672">
                  <c:v>-2.9273996051973894E-3</c:v>
                </c:pt>
                <c:pt idx="673">
                  <c:v>-2.2793550847129973E-3</c:v>
                </c:pt>
                <c:pt idx="674">
                  <c:v>2.0715943793001568E-3</c:v>
                </c:pt>
                <c:pt idx="675">
                  <c:v>-1.9289989600729474E-2</c:v>
                </c:pt>
                <c:pt idx="676">
                  <c:v>1.2366877758663186E-2</c:v>
                </c:pt>
                <c:pt idx="677">
                  <c:v>5.2483177346300813E-3</c:v>
                </c:pt>
                <c:pt idx="678">
                  <c:v>-6.4365773714621932E-3</c:v>
                </c:pt>
                <c:pt idx="679">
                  <c:v>6.3609184491983939E-3</c:v>
                </c:pt>
                <c:pt idx="680">
                  <c:v>1.2907542769936109E-2</c:v>
                </c:pt>
                <c:pt idx="681">
                  <c:v>7.9718468407523613E-3</c:v>
                </c:pt>
                <c:pt idx="682">
                  <c:v>1.3415288010576454E-2</c:v>
                </c:pt>
                <c:pt idx="683">
                  <c:v>-6.0185011774402941E-3</c:v>
                </c:pt>
                <c:pt idx="684">
                  <c:v>2.0676903737663288E-2</c:v>
                </c:pt>
                <c:pt idx="685">
                  <c:v>1.1100292361439612E-2</c:v>
                </c:pt>
                <c:pt idx="686">
                  <c:v>-1.0004552719804494E-3</c:v>
                </c:pt>
                <c:pt idx="687">
                  <c:v>-2.0938027140292581E-2</c:v>
                </c:pt>
                <c:pt idx="688">
                  <c:v>5.1272234513273229E-3</c:v>
                </c:pt>
                <c:pt idx="689">
                  <c:v>-2.9839926512306159E-2</c:v>
                </c:pt>
                <c:pt idx="690">
                  <c:v>1.8789221309337245E-2</c:v>
                </c:pt>
                <c:pt idx="691">
                  <c:v>1.5116531631520491E-2</c:v>
                </c:pt>
                <c:pt idx="692">
                  <c:v>-6.450874629813641E-3</c:v>
                </c:pt>
                <c:pt idx="693">
                  <c:v>4.0264318310656577E-4</c:v>
                </c:pt>
                <c:pt idx="694">
                  <c:v>-1.6251422896781942E-2</c:v>
                </c:pt>
                <c:pt idx="695">
                  <c:v>-5.477485427437534E-4</c:v>
                </c:pt>
                <c:pt idx="696">
                  <c:v>1.1764160087375686E-2</c:v>
                </c:pt>
                <c:pt idx="697">
                  <c:v>5.2177629982321783E-3</c:v>
                </c:pt>
                <c:pt idx="698">
                  <c:v>9.1338368968780781E-3</c:v>
                </c:pt>
                <c:pt idx="699">
                  <c:v>2.3715096866096852E-2</c:v>
                </c:pt>
                <c:pt idx="700">
                  <c:v>6.844277263443832E-3</c:v>
                </c:pt>
                <c:pt idx="701">
                  <c:v>2.3288553055300643E-3</c:v>
                </c:pt>
                <c:pt idx="702">
                  <c:v>1.6596233502872426E-2</c:v>
                </c:pt>
                <c:pt idx="703">
                  <c:v>6.4127979904196053E-3</c:v>
                </c:pt>
                <c:pt idx="704">
                  <c:v>3.4062310401916651E-3</c:v>
                </c:pt>
                <c:pt idx="705">
                  <c:v>-1.1565117847455064E-2</c:v>
                </c:pt>
                <c:pt idx="706">
                  <c:v>8.224484996470327E-3</c:v>
                </c:pt>
                <c:pt idx="707">
                  <c:v>-9.697035161277956E-4</c:v>
                </c:pt>
                <c:pt idx="708">
                  <c:v>2.4655040170459497E-2</c:v>
                </c:pt>
                <c:pt idx="709">
                  <c:v>-1.8082985893608017E-2</c:v>
                </c:pt>
                <c:pt idx="710">
                  <c:v>1.6799411716810875E-2</c:v>
                </c:pt>
                <c:pt idx="711">
                  <c:v>-3.0611958391225436E-2</c:v>
                </c:pt>
                <c:pt idx="712">
                  <c:v>-8.4092931788266601E-3</c:v>
                </c:pt>
                <c:pt idx="713">
                  <c:v>-1.1348044374722255E-2</c:v>
                </c:pt>
                <c:pt idx="714">
                  <c:v>8.8195199069818209E-3</c:v>
                </c:pt>
                <c:pt idx="715">
                  <c:v>6.3754806277773746E-3</c:v>
                </c:pt>
                <c:pt idx="716">
                  <c:v>4.5572289329998128E-3</c:v>
                </c:pt>
                <c:pt idx="717">
                  <c:v>-4.5769459635087717E-3</c:v>
                </c:pt>
                <c:pt idx="718">
                  <c:v>1.1144610212667994E-2</c:v>
                </c:pt>
                <c:pt idx="719">
                  <c:v>3.5967534952170421E-3</c:v>
                </c:pt>
                <c:pt idx="720">
                  <c:v>5.7011964978841423E-3</c:v>
                </c:pt>
                <c:pt idx="721">
                  <c:v>3.0463393668984651E-3</c:v>
                </c:pt>
                <c:pt idx="722">
                  <c:v>-3.1433486331473581E-3</c:v>
                </c:pt>
                <c:pt idx="723">
                  <c:v>-3.8035978180746E-3</c:v>
                </c:pt>
                <c:pt idx="724">
                  <c:v>-3.5368644942879168E-4</c:v>
                </c:pt>
                <c:pt idx="725">
                  <c:v>1.8663613484136476E-2</c:v>
                </c:pt>
                <c:pt idx="726">
                  <c:v>1.4455925799078173E-2</c:v>
                </c:pt>
                <c:pt idx="727">
                  <c:v>7.3146156997170309E-3</c:v>
                </c:pt>
                <c:pt idx="728">
                  <c:v>2.9109539453968658E-3</c:v>
                </c:pt>
                <c:pt idx="729">
                  <c:v>7.4525659459614424E-3</c:v>
                </c:pt>
                <c:pt idx="730">
                  <c:v>1.6892655711937543E-3</c:v>
                </c:pt>
                <c:pt idx="731">
                  <c:v>4.416574596552314E-3</c:v>
                </c:pt>
                <c:pt idx="732">
                  <c:v>7.5534754056549858E-4</c:v>
                </c:pt>
                <c:pt idx="733">
                  <c:v>1.2937878265771419E-2</c:v>
                </c:pt>
                <c:pt idx="734">
                  <c:v>-2.5607313334101711E-3</c:v>
                </c:pt>
                <c:pt idx="735">
                  <c:v>7.0440659026913544E-3</c:v>
                </c:pt>
                <c:pt idx="736">
                  <c:v>-4.6720203781103198E-3</c:v>
                </c:pt>
                <c:pt idx="737">
                  <c:v>-3.4776592026283248E-3</c:v>
                </c:pt>
                <c:pt idx="738">
                  <c:v>7.0807007305302427E-3</c:v>
                </c:pt>
                <c:pt idx="739">
                  <c:v>-1.5872250072419214E-2</c:v>
                </c:pt>
                <c:pt idx="740">
                  <c:v>-8.5469238506241663E-4</c:v>
                </c:pt>
                <c:pt idx="741">
                  <c:v>-3.8344409033208571E-3</c:v>
                </c:pt>
                <c:pt idx="742">
                  <c:v>6.7161442786067838E-4</c:v>
                </c:pt>
                <c:pt idx="743">
                  <c:v>9.8028654117126024E-3</c:v>
                </c:pt>
                <c:pt idx="744">
                  <c:v>-4.8433261635545399E-3</c:v>
                </c:pt>
                <c:pt idx="745">
                  <c:v>1.2138312150780983E-2</c:v>
                </c:pt>
                <c:pt idx="746">
                  <c:v>5.6422034809022747E-3</c:v>
                </c:pt>
                <c:pt idx="747">
                  <c:v>1.5289115727019631E-3</c:v>
                </c:pt>
                <c:pt idx="748">
                  <c:v>-7.9506250050521698E-3</c:v>
                </c:pt>
                <c:pt idx="749">
                  <c:v>1.0299275889296355E-2</c:v>
                </c:pt>
                <c:pt idx="750">
                  <c:v>-4.1268647356859089E-3</c:v>
                </c:pt>
                <c:pt idx="751">
                  <c:v>3.6008877311883181E-2</c:v>
                </c:pt>
                <c:pt idx="752">
                  <c:v>3.9577525396761404E-2</c:v>
                </c:pt>
                <c:pt idx="753">
                  <c:v>5.4844565653189292E-5</c:v>
                </c:pt>
                <c:pt idx="754">
                  <c:v>-3.806017654520355E-2</c:v>
                </c:pt>
                <c:pt idx="755">
                  <c:v>-6.304463572949448E-3</c:v>
                </c:pt>
                <c:pt idx="756">
                  <c:v>-1.8896431622586585E-2</c:v>
                </c:pt>
                <c:pt idx="757">
                  <c:v>1.9026906382157094E-2</c:v>
                </c:pt>
                <c:pt idx="758">
                  <c:v>1.5965907517804467E-2</c:v>
                </c:pt>
                <c:pt idx="759">
                  <c:v>4.3239650364204074E-2</c:v>
                </c:pt>
                <c:pt idx="760">
                  <c:v>7.4853477505933963E-3</c:v>
                </c:pt>
                <c:pt idx="761">
                  <c:v>-1.2226414221608528E-2</c:v>
                </c:pt>
                <c:pt idx="762">
                  <c:v>1.5030973170864659E-2</c:v>
                </c:pt>
                <c:pt idx="763">
                  <c:v>-6.3847615164516203E-3</c:v>
                </c:pt>
                <c:pt idx="764">
                  <c:v>2.1435491539003149E-2</c:v>
                </c:pt>
                <c:pt idx="765">
                  <c:v>6.0486611593635331E-4</c:v>
                </c:pt>
                <c:pt idx="766">
                  <c:v>-3.2044098501808116E-2</c:v>
                </c:pt>
                <c:pt idx="767">
                  <c:v>2.919391138083971E-2</c:v>
                </c:pt>
                <c:pt idx="768">
                  <c:v>1.3304045363386363E-2</c:v>
                </c:pt>
                <c:pt idx="769">
                  <c:v>1.4621140931210475E-2</c:v>
                </c:pt>
                <c:pt idx="770">
                  <c:v>-5.2061006930005482E-2</c:v>
                </c:pt>
                <c:pt idx="771">
                  <c:v>1.1121768251555864E-2</c:v>
                </c:pt>
                <c:pt idx="772">
                  <c:v>-4.3839553022184896E-2</c:v>
                </c:pt>
                <c:pt idx="773">
                  <c:v>-3.7798989990734944E-2</c:v>
                </c:pt>
                <c:pt idx="774">
                  <c:v>4.0319294191581534E-2</c:v>
                </c:pt>
                <c:pt idx="775">
                  <c:v>-3.1949863807968049E-2</c:v>
                </c:pt>
                <c:pt idx="776">
                  <c:v>-2.3352219128294105E-2</c:v>
                </c:pt>
                <c:pt idx="777">
                  <c:v>-2.930977409969171E-3</c:v>
                </c:pt>
                <c:pt idx="778">
                  <c:v>2.6913811335564919E-2</c:v>
                </c:pt>
                <c:pt idx="779">
                  <c:v>-1.7020003487300039E-2</c:v>
                </c:pt>
                <c:pt idx="780">
                  <c:v>-6.7242355295444867E-3</c:v>
                </c:pt>
                <c:pt idx="781">
                  <c:v>-5.4557221873035022E-3</c:v>
                </c:pt>
                <c:pt idx="782">
                  <c:v>1.7755833117900632E-3</c:v>
                </c:pt>
                <c:pt idx="783">
                  <c:v>-6.3876531410890225E-3</c:v>
                </c:pt>
                <c:pt idx="784">
                  <c:v>1.2350448615637166E-2</c:v>
                </c:pt>
                <c:pt idx="785">
                  <c:v>1.7417827807448605E-2</c:v>
                </c:pt>
                <c:pt idx="786">
                  <c:v>4.4401197411003679E-3</c:v>
                </c:pt>
                <c:pt idx="787">
                  <c:v>4.7865462190121999E-3</c:v>
                </c:pt>
                <c:pt idx="788">
                  <c:v>9.2084130047229706E-3</c:v>
                </c:pt>
                <c:pt idx="789">
                  <c:v>1.5570728211964813E-2</c:v>
                </c:pt>
                <c:pt idx="790">
                  <c:v>4.5532486679227269E-3</c:v>
                </c:pt>
                <c:pt idx="791">
                  <c:v>-1.2562399163977389E-2</c:v>
                </c:pt>
                <c:pt idx="792">
                  <c:v>3.1083149659161258E-4</c:v>
                </c:pt>
                <c:pt idx="793">
                  <c:v>-6.550787687498616E-3</c:v>
                </c:pt>
                <c:pt idx="794">
                  <c:v>1.4633300666666793E-2</c:v>
                </c:pt>
                <c:pt idx="795">
                  <c:v>9.86981723751712E-3</c:v>
                </c:pt>
                <c:pt idx="796">
                  <c:v>1.6318627627909255E-3</c:v>
                </c:pt>
                <c:pt idx="797">
                  <c:v>9.922748825651917E-3</c:v>
                </c:pt>
                <c:pt idx="798">
                  <c:v>1.3570905991401316E-2</c:v>
                </c:pt>
                <c:pt idx="799">
                  <c:v>-8.9413234119052332E-3</c:v>
                </c:pt>
                <c:pt idx="800">
                  <c:v>7.3808350079866969E-3</c:v>
                </c:pt>
                <c:pt idx="801">
                  <c:v>2.5832294392883037E-2</c:v>
                </c:pt>
                <c:pt idx="802">
                  <c:v>2.0400676949722252E-2</c:v>
                </c:pt>
                <c:pt idx="803">
                  <c:v>3.4808901788155877E-2</c:v>
                </c:pt>
                <c:pt idx="804">
                  <c:v>-8.0711025546094106E-3</c:v>
                </c:pt>
                <c:pt idx="805">
                  <c:v>-4.6782159293127679E-2</c:v>
                </c:pt>
                <c:pt idx="806">
                  <c:v>-1.8061557493618818E-2</c:v>
                </c:pt>
                <c:pt idx="807">
                  <c:v>3.8014364028776892E-2</c:v>
                </c:pt>
                <c:pt idx="808">
                  <c:v>-2.7938006482018496E-2</c:v>
                </c:pt>
                <c:pt idx="809">
                  <c:v>2.874097194244607E-2</c:v>
                </c:pt>
                <c:pt idx="810">
                  <c:v>-4.1967354086450137E-2</c:v>
                </c:pt>
                <c:pt idx="811">
                  <c:v>9.0901986972433679E-3</c:v>
                </c:pt>
                <c:pt idx="812">
                  <c:v>1.4206232177122802E-2</c:v>
                </c:pt>
                <c:pt idx="813">
                  <c:v>1.1147965089511658E-2</c:v>
                </c:pt>
                <c:pt idx="814">
                  <c:v>1.7489821007294237E-2</c:v>
                </c:pt>
                <c:pt idx="815">
                  <c:v>1.5056935749593547E-2</c:v>
                </c:pt>
                <c:pt idx="816">
                  <c:v>-3.6916559191109144E-3</c:v>
                </c:pt>
                <c:pt idx="817">
                  <c:v>2.6542389068114458E-2</c:v>
                </c:pt>
                <c:pt idx="818">
                  <c:v>2.5282411370812108E-2</c:v>
                </c:pt>
                <c:pt idx="819">
                  <c:v>9.7424462051853844E-4</c:v>
                </c:pt>
                <c:pt idx="820">
                  <c:v>-1.2973389961389303E-3</c:v>
                </c:pt>
                <c:pt idx="821">
                  <c:v>-7.5563547915833418E-3</c:v>
                </c:pt>
                <c:pt idx="822">
                  <c:v>-2.6047043576693518E-4</c:v>
                </c:pt>
                <c:pt idx="823">
                  <c:v>2.2339110657085604E-2</c:v>
                </c:pt>
                <c:pt idx="824">
                  <c:v>1.7818356241186661E-2</c:v>
                </c:pt>
                <c:pt idx="825">
                  <c:v>1.3011934731048669E-3</c:v>
                </c:pt>
                <c:pt idx="826">
                  <c:v>4.6756727031513901E-3</c:v>
                </c:pt>
                <c:pt idx="827">
                  <c:v>1.4424703275159434E-2</c:v>
                </c:pt>
                <c:pt idx="828">
                  <c:v>1.6162542307332606E-2</c:v>
                </c:pt>
                <c:pt idx="829">
                  <c:v>4.4760133028771687E-3</c:v>
                </c:pt>
                <c:pt idx="830">
                  <c:v>1.2775284372921414E-2</c:v>
                </c:pt>
                <c:pt idx="831">
                  <c:v>1.6708457236650043E-2</c:v>
                </c:pt>
                <c:pt idx="832">
                  <c:v>-1.4020744740323665E-2</c:v>
                </c:pt>
                <c:pt idx="833">
                  <c:v>3.2479877247983957E-3</c:v>
                </c:pt>
                <c:pt idx="834">
                  <c:v>4.6738501931247178E-3</c:v>
                </c:pt>
                <c:pt idx="835">
                  <c:v>7.1895863499638057E-3</c:v>
                </c:pt>
                <c:pt idx="836">
                  <c:v>-5.4479425121050085E-3</c:v>
                </c:pt>
                <c:pt idx="837">
                  <c:v>-2.4286145039512652E-3</c:v>
                </c:pt>
                <c:pt idx="838">
                  <c:v>-8.2197863859093667E-3</c:v>
                </c:pt>
                <c:pt idx="839">
                  <c:v>-2.6877245697558561E-3</c:v>
                </c:pt>
                <c:pt idx="840">
                  <c:v>9.7019360334404947E-3</c:v>
                </c:pt>
                <c:pt idx="841">
                  <c:v>4.1558129872787397E-3</c:v>
                </c:pt>
                <c:pt idx="842">
                  <c:v>8.7017815505923135E-3</c:v>
                </c:pt>
                <c:pt idx="843">
                  <c:v>-8.153526246056364E-4</c:v>
                </c:pt>
                <c:pt idx="844">
                  <c:v>-3.285158826483392E-3</c:v>
                </c:pt>
                <c:pt idx="845">
                  <c:v>5.9552874354560359E-3</c:v>
                </c:pt>
                <c:pt idx="846">
                  <c:v>1.9054836872935965E-3</c:v>
                </c:pt>
                <c:pt idx="847">
                  <c:v>6.4564265674094123E-3</c:v>
                </c:pt>
                <c:pt idx="848">
                  <c:v>9.4431620574564334E-3</c:v>
                </c:pt>
                <c:pt idx="849">
                  <c:v>6.7198688912859517E-3</c:v>
                </c:pt>
                <c:pt idx="850">
                  <c:v>-2.4433282218263574E-2</c:v>
                </c:pt>
                <c:pt idx="851">
                  <c:v>-1.2237114085404732E-2</c:v>
                </c:pt>
                <c:pt idx="852">
                  <c:v>1.3330215826978797E-2</c:v>
                </c:pt>
                <c:pt idx="853">
                  <c:v>-2.7086089686717663E-2</c:v>
                </c:pt>
                <c:pt idx="854">
                  <c:v>-1.8647969042849821E-3</c:v>
                </c:pt>
                <c:pt idx="855">
                  <c:v>8.2883271500844291E-3</c:v>
                </c:pt>
                <c:pt idx="856">
                  <c:v>2.5809546362506319E-2</c:v>
                </c:pt>
                <c:pt idx="857">
                  <c:v>1.4629390469678372E-2</c:v>
                </c:pt>
                <c:pt idx="858">
                  <c:v>1.1701867434001256E-2</c:v>
                </c:pt>
                <c:pt idx="859">
                  <c:v>-3.159579764401732E-3</c:v>
                </c:pt>
                <c:pt idx="860">
                  <c:v>-6.5155182459133432E-3</c:v>
                </c:pt>
                <c:pt idx="861">
                  <c:v>9.4081766546985079E-3</c:v>
                </c:pt>
                <c:pt idx="862">
                  <c:v>-8.9282795323540887E-3</c:v>
                </c:pt>
                <c:pt idx="863">
                  <c:v>6.7925305322746876E-3</c:v>
                </c:pt>
                <c:pt idx="864">
                  <c:v>3.3945599870879306E-3</c:v>
                </c:pt>
                <c:pt idx="865">
                  <c:v>-3.3477358526133871E-3</c:v>
                </c:pt>
                <c:pt idx="866">
                  <c:v>-3.3101475738377406E-3</c:v>
                </c:pt>
                <c:pt idx="867">
                  <c:v>8.6451388655448547E-3</c:v>
                </c:pt>
                <c:pt idx="868">
                  <c:v>2.2397604303250329E-3</c:v>
                </c:pt>
                <c:pt idx="869">
                  <c:v>8.1504661709348447E-3</c:v>
                </c:pt>
                <c:pt idx="870">
                  <c:v>1.5883465354883386E-2</c:v>
                </c:pt>
                <c:pt idx="871">
                  <c:v>-8.5713998053279505E-3</c:v>
                </c:pt>
                <c:pt idx="872">
                  <c:v>-1.4475743323143497E-3</c:v>
                </c:pt>
                <c:pt idx="873">
                  <c:v>-5.0141307290264558E-3</c:v>
                </c:pt>
                <c:pt idx="874">
                  <c:v>8.9922570876248553E-3</c:v>
                </c:pt>
                <c:pt idx="875">
                  <c:v>0.13216371247816916</c:v>
                </c:pt>
                <c:pt idx="876">
                  <c:v>-4.9334472183493183E-4</c:v>
                </c:pt>
                <c:pt idx="877">
                  <c:v>-3.0638906921474085E-3</c:v>
                </c:pt>
                <c:pt idx="878">
                  <c:v>9.9348402351424614E-3</c:v>
                </c:pt>
                <c:pt idx="879">
                  <c:v>-1.6898785703947761E-2</c:v>
                </c:pt>
                <c:pt idx="880">
                  <c:v>-3.7502276038692273E-3</c:v>
                </c:pt>
                <c:pt idx="881">
                  <c:v>-1.0421278836509451E-2</c:v>
                </c:pt>
                <c:pt idx="882">
                  <c:v>-1.2020259966405433E-2</c:v>
                </c:pt>
                <c:pt idx="883">
                  <c:v>2.7724009034175712E-3</c:v>
                </c:pt>
                <c:pt idx="884">
                  <c:v>3.3900582220469655E-3</c:v>
                </c:pt>
                <c:pt idx="885">
                  <c:v>2.0081414425154875E-3</c:v>
                </c:pt>
                <c:pt idx="886">
                  <c:v>5.9597919597988991E-3</c:v>
                </c:pt>
                <c:pt idx="887">
                  <c:v>7.9011222702456418E-3</c:v>
                </c:pt>
                <c:pt idx="888">
                  <c:v>-3.8244362084828287E-3</c:v>
                </c:pt>
                <c:pt idx="889">
                  <c:v>1.4248195959680743E-3</c:v>
                </c:pt>
                <c:pt idx="890">
                  <c:v>8.9004855111503023E-3</c:v>
                </c:pt>
                <c:pt idx="891">
                  <c:v>1.5951073394362192E-2</c:v>
                </c:pt>
                <c:pt idx="892">
                  <c:v>8.7243090684185898E-3</c:v>
                </c:pt>
                <c:pt idx="893">
                  <c:v>-2.1789489002618234E-3</c:v>
                </c:pt>
                <c:pt idx="894">
                  <c:v>-2.2468133915051203E-3</c:v>
                </c:pt>
                <c:pt idx="895">
                  <c:v>5.1756084021177262E-3</c:v>
                </c:pt>
                <c:pt idx="896">
                  <c:v>5.8157571792976093E-3</c:v>
                </c:pt>
                <c:pt idx="897">
                  <c:v>1.3072681987795098E-2</c:v>
                </c:pt>
                <c:pt idx="898">
                  <c:v>-1.2662424880637291E-3</c:v>
                </c:pt>
                <c:pt idx="899">
                  <c:v>-1.6029733415049319E-2</c:v>
                </c:pt>
                <c:pt idx="900">
                  <c:v>-9.90001323008316E-3</c:v>
                </c:pt>
                <c:pt idx="901">
                  <c:v>-8.7956328094614955E-3</c:v>
                </c:pt>
                <c:pt idx="902">
                  <c:v>3.454144981556162E-3</c:v>
                </c:pt>
                <c:pt idx="903">
                  <c:v>-4.4447356173955566E-3</c:v>
                </c:pt>
                <c:pt idx="904">
                  <c:v>-1.2768650149383665E-2</c:v>
                </c:pt>
                <c:pt idx="905">
                  <c:v>-5.4625975144604322E-3</c:v>
                </c:pt>
                <c:pt idx="906">
                  <c:v>-7.3929113419666237E-3</c:v>
                </c:pt>
                <c:pt idx="907">
                  <c:v>1.7321702767745251E-2</c:v>
                </c:pt>
                <c:pt idx="908">
                  <c:v>4.7241143769372052E-3</c:v>
                </c:pt>
                <c:pt idx="909">
                  <c:v>1.2485762191056793E-2</c:v>
                </c:pt>
                <c:pt idx="910">
                  <c:v>-1.3854377777550053E-2</c:v>
                </c:pt>
                <c:pt idx="911">
                  <c:v>1.2058259087310619E-2</c:v>
                </c:pt>
                <c:pt idx="912">
                  <c:v>2.6209951076694438E-3</c:v>
                </c:pt>
                <c:pt idx="913">
                  <c:v>-1.3268571428571407E-2</c:v>
                </c:pt>
                <c:pt idx="914">
                  <c:v>-2.3964675275496283E-3</c:v>
                </c:pt>
                <c:pt idx="915">
                  <c:v>1.3445724570288586E-2</c:v>
                </c:pt>
                <c:pt idx="916">
                  <c:v>1.4181528445132541E-2</c:v>
                </c:pt>
                <c:pt idx="917">
                  <c:v>8.4987398046818541E-3</c:v>
                </c:pt>
                <c:pt idx="918">
                  <c:v>8.0402216528763226E-4</c:v>
                </c:pt>
                <c:pt idx="919">
                  <c:v>-7.5489547056670769E-3</c:v>
                </c:pt>
                <c:pt idx="920">
                  <c:v>-5.7933068893527562E-3</c:v>
                </c:pt>
                <c:pt idx="921">
                  <c:v>-9.2046993268044552E-3</c:v>
                </c:pt>
                <c:pt idx="922">
                  <c:v>1.4276921308407964E-2</c:v>
                </c:pt>
                <c:pt idx="923">
                  <c:v>-5.4044395304273518E-3</c:v>
                </c:pt>
                <c:pt idx="924">
                  <c:v>-2.1862394044123157E-3</c:v>
                </c:pt>
                <c:pt idx="925">
                  <c:v>-1.8002807383119213E-2</c:v>
                </c:pt>
                <c:pt idx="926">
                  <c:v>-4.6400849119817567E-3</c:v>
                </c:pt>
                <c:pt idx="927">
                  <c:v>-5.6950880385853164E-4</c:v>
                </c:pt>
                <c:pt idx="928">
                  <c:v>1.5816277191048167E-2</c:v>
                </c:pt>
                <c:pt idx="929">
                  <c:v>1.15683726922442E-2</c:v>
                </c:pt>
                <c:pt idx="930">
                  <c:v>-2.554966522184432E-2</c:v>
                </c:pt>
                <c:pt idx="931">
                  <c:v>-7.9103863113427764E-3</c:v>
                </c:pt>
                <c:pt idx="932">
                  <c:v>-2.44892312679168E-3</c:v>
                </c:pt>
                <c:pt idx="933">
                  <c:v>4.7489853169031537E-3</c:v>
                </c:pt>
                <c:pt idx="934">
                  <c:v>6.6878167568718005E-4</c:v>
                </c:pt>
                <c:pt idx="935">
                  <c:v>-9.0070508438624408E-3</c:v>
                </c:pt>
                <c:pt idx="936">
                  <c:v>-3.0113432116141148E-4</c:v>
                </c:pt>
                <c:pt idx="937">
                  <c:v>8.5140140042252455E-3</c:v>
                </c:pt>
                <c:pt idx="938">
                  <c:v>-3.1626161420900689E-2</c:v>
                </c:pt>
                <c:pt idx="939">
                  <c:v>-2.4818376673040099E-2</c:v>
                </c:pt>
                <c:pt idx="940">
                  <c:v>-6.4590128072837816E-3</c:v>
                </c:pt>
                <c:pt idx="941">
                  <c:v>1.2434298577871594E-2</c:v>
                </c:pt>
                <c:pt idx="942">
                  <c:v>8.8555180075267081E-4</c:v>
                </c:pt>
                <c:pt idx="943">
                  <c:v>1.2947543001460726E-2</c:v>
                </c:pt>
                <c:pt idx="944">
                  <c:v>-2.9453748851204775E-3</c:v>
                </c:pt>
                <c:pt idx="945">
                  <c:v>1.7820717412238007E-3</c:v>
                </c:pt>
                <c:pt idx="946">
                  <c:v>2.3622862177286041E-3</c:v>
                </c:pt>
                <c:pt idx="947">
                  <c:v>1.4266735291541099E-2</c:v>
                </c:pt>
                <c:pt idx="948">
                  <c:v>8.2151106661245699E-3</c:v>
                </c:pt>
                <c:pt idx="949">
                  <c:v>1.1792500665617212E-3</c:v>
                </c:pt>
                <c:pt idx="950">
                  <c:v>-5.8419736928398969E-3</c:v>
                </c:pt>
                <c:pt idx="951">
                  <c:v>1.2453104662101033E-2</c:v>
                </c:pt>
                <c:pt idx="952">
                  <c:v>-2.3482554096956321E-3</c:v>
                </c:pt>
                <c:pt idx="953">
                  <c:v>1.8094283398440103E-2</c:v>
                </c:pt>
                <c:pt idx="954">
                  <c:v>1.4111936908967504E-2</c:v>
                </c:pt>
                <c:pt idx="955">
                  <c:v>-6.4443162912667384E-3</c:v>
                </c:pt>
                <c:pt idx="956">
                  <c:v>1.8602071495350536E-2</c:v>
                </c:pt>
                <c:pt idx="957">
                  <c:v>-1.4814077479338827E-2</c:v>
                </c:pt>
                <c:pt idx="958">
                  <c:v>-8.1255756630895792E-3</c:v>
                </c:pt>
                <c:pt idx="959">
                  <c:v>-1.454063166097086E-2</c:v>
                </c:pt>
                <c:pt idx="960">
                  <c:v>1.3872097706453035E-2</c:v>
                </c:pt>
                <c:pt idx="961">
                  <c:v>-1.7304122161494573E-2</c:v>
                </c:pt>
                <c:pt idx="962">
                  <c:v>-9.7236436699110751E-3</c:v>
                </c:pt>
                <c:pt idx="963">
                  <c:v>2.4368341448537389E-3</c:v>
                </c:pt>
                <c:pt idx="964">
                  <c:v>-9.2792275082409503E-4</c:v>
                </c:pt>
                <c:pt idx="965">
                  <c:v>9.7119180505327307E-3</c:v>
                </c:pt>
                <c:pt idx="966">
                  <c:v>-2.5924777114183506E-3</c:v>
                </c:pt>
                <c:pt idx="967">
                  <c:v>7.5527845560323659E-3</c:v>
                </c:pt>
                <c:pt idx="968">
                  <c:v>2.4414822505421263E-2</c:v>
                </c:pt>
                <c:pt idx="969">
                  <c:v>-1.2596381215290831E-2</c:v>
                </c:pt>
                <c:pt idx="970">
                  <c:v>-4.404619844107005E-3</c:v>
                </c:pt>
                <c:pt idx="971">
                  <c:v>1.6457499087326743E-2</c:v>
                </c:pt>
                <c:pt idx="972">
                  <c:v>-1.3697115461759668E-2</c:v>
                </c:pt>
                <c:pt idx="973">
                  <c:v>-3.1635128596610329E-2</c:v>
                </c:pt>
                <c:pt idx="974">
                  <c:v>1.9801894780946405E-4</c:v>
                </c:pt>
                <c:pt idx="975">
                  <c:v>7.048860418743752E-3</c:v>
                </c:pt>
                <c:pt idx="976">
                  <c:v>-8.246511338762641E-3</c:v>
                </c:pt>
                <c:pt idx="977">
                  <c:v>4.5792288812140924E-3</c:v>
                </c:pt>
                <c:pt idx="978">
                  <c:v>1.0823804277438009E-2</c:v>
                </c:pt>
                <c:pt idx="979">
                  <c:v>1.3372112029579331E-3</c:v>
                </c:pt>
                <c:pt idx="980">
                  <c:v>-2.0869037573564286E-3</c:v>
                </c:pt>
                <c:pt idx="981">
                  <c:v>9.2388175421009855E-4</c:v>
                </c:pt>
                <c:pt idx="982">
                  <c:v>2.4160180272603249E-3</c:v>
                </c:pt>
                <c:pt idx="983">
                  <c:v>1.3291201427029886E-2</c:v>
                </c:pt>
                <c:pt idx="984">
                  <c:v>9.0680756319838629E-3</c:v>
                </c:pt>
                <c:pt idx="985">
                  <c:v>8.9628299549460166E-4</c:v>
                </c:pt>
                <c:pt idx="986">
                  <c:v>1.1283084363390428E-2</c:v>
                </c:pt>
                <c:pt idx="987">
                  <c:v>1.4085040157800766E-3</c:v>
                </c:pt>
                <c:pt idx="988">
                  <c:v>1.4532770073534484E-2</c:v>
                </c:pt>
                <c:pt idx="989">
                  <c:v>-2.2058439704773947E-2</c:v>
                </c:pt>
                <c:pt idx="990">
                  <c:v>8.4554174402196036E-3</c:v>
                </c:pt>
                <c:pt idx="991">
                  <c:v>-3.5158944030596606E-3</c:v>
                </c:pt>
                <c:pt idx="992">
                  <c:v>1.4488910188096948E-2</c:v>
                </c:pt>
                <c:pt idx="993">
                  <c:v>-1.4015669773762562E-3</c:v>
                </c:pt>
                <c:pt idx="994">
                  <c:v>-4.0616223122611483E-3</c:v>
                </c:pt>
                <c:pt idx="995">
                  <c:v>3.9830029162375435E-3</c:v>
                </c:pt>
                <c:pt idx="996">
                  <c:v>1.59395746052029E-2</c:v>
                </c:pt>
                <c:pt idx="997">
                  <c:v>-3.6052231880030483E-3</c:v>
                </c:pt>
                <c:pt idx="998">
                  <c:v>-3.71932870592806E-3</c:v>
                </c:pt>
                <c:pt idx="999">
                  <c:v>-6.241127196567664E-3</c:v>
                </c:pt>
                <c:pt idx="1000">
                  <c:v>-1.3604062592493804E-3</c:v>
                </c:pt>
                <c:pt idx="1001">
                  <c:v>2.5124585402270139E-2</c:v>
                </c:pt>
                <c:pt idx="1002">
                  <c:v>7.197440018307022E-3</c:v>
                </c:pt>
                <c:pt idx="1003">
                  <c:v>9.9968406338246663E-3</c:v>
                </c:pt>
                <c:pt idx="1004">
                  <c:v>1.8399583627506377E-3</c:v>
                </c:pt>
                <c:pt idx="1005">
                  <c:v>2.314521619215526E-4</c:v>
                </c:pt>
                <c:pt idx="1006">
                  <c:v>9.8827459443762145E-3</c:v>
                </c:pt>
                <c:pt idx="1007">
                  <c:v>-3.9132308358937884E-3</c:v>
                </c:pt>
                <c:pt idx="1008">
                  <c:v>3.180589370365805E-3</c:v>
                </c:pt>
                <c:pt idx="1009">
                  <c:v>-5.0676235953870385E-3</c:v>
                </c:pt>
                <c:pt idx="1010">
                  <c:v>1.9845441965491428E-3</c:v>
                </c:pt>
                <c:pt idx="1011">
                  <c:v>1.9577929999688992E-2</c:v>
                </c:pt>
                <c:pt idx="1012">
                  <c:v>-1.28984716623739E-2</c:v>
                </c:pt>
                <c:pt idx="1013">
                  <c:v>-6.7933032291985773E-3</c:v>
                </c:pt>
                <c:pt idx="1014">
                  <c:v>-5.1596325559092326E-3</c:v>
                </c:pt>
                <c:pt idx="1015">
                  <c:v>1.3588383841473872E-2</c:v>
                </c:pt>
                <c:pt idx="1016">
                  <c:v>-3.7850379505653953E-3</c:v>
                </c:pt>
                <c:pt idx="1017">
                  <c:v>-1.2097483337556114E-2</c:v>
                </c:pt>
                <c:pt idx="1018">
                  <c:v>2.7017323578515384E-3</c:v>
                </c:pt>
                <c:pt idx="1019">
                  <c:v>1.7184335372745885E-2</c:v>
                </c:pt>
                <c:pt idx="1020">
                  <c:v>5.6061002586844655E-3</c:v>
                </c:pt>
                <c:pt idx="1021">
                  <c:v>1.1639261799917922E-2</c:v>
                </c:pt>
                <c:pt idx="1022">
                  <c:v>2.3103897701381992E-3</c:v>
                </c:pt>
                <c:pt idx="1023">
                  <c:v>2.1401877336448605E-2</c:v>
                </c:pt>
                <c:pt idx="1024">
                  <c:v>1.0840548078831613E-2</c:v>
                </c:pt>
                <c:pt idx="1025">
                  <c:v>1.4309457332153386E-3</c:v>
                </c:pt>
                <c:pt idx="1026">
                  <c:v>-2.0888149231228503E-3</c:v>
                </c:pt>
                <c:pt idx="1027">
                  <c:v>-8.0182180695187455E-4</c:v>
                </c:pt>
                <c:pt idx="1028">
                  <c:v>5.7637404303072515E-3</c:v>
                </c:pt>
                <c:pt idx="1029">
                  <c:v>-1.6068193129254893E-2</c:v>
                </c:pt>
                <c:pt idx="1030">
                  <c:v>5.4674625558013279E-3</c:v>
                </c:pt>
                <c:pt idx="1031">
                  <c:v>-1.3006316023889131E-3</c:v>
                </c:pt>
                <c:pt idx="1032">
                  <c:v>5.2758246515116625E-4</c:v>
                </c:pt>
                <c:pt idx="1033">
                  <c:v>5.1604281964823251E-4</c:v>
                </c:pt>
                <c:pt idx="1034">
                  <c:v>-2.4105102270283174E-3</c:v>
                </c:pt>
                <c:pt idx="1035">
                  <c:v>2.4986567639884161E-3</c:v>
                </c:pt>
                <c:pt idx="1036">
                  <c:v>-6.3303399765535229E-4</c:v>
                </c:pt>
                <c:pt idx="1037">
                  <c:v>2.9394473838917357E-3</c:v>
                </c:pt>
                <c:pt idx="1038">
                  <c:v>5.2953593225844031E-3</c:v>
                </c:pt>
                <c:pt idx="1039">
                  <c:v>-6.9685570741295777E-4</c:v>
                </c:pt>
                <c:pt idx="1040">
                  <c:v>-3.8476255244996871E-3</c:v>
                </c:pt>
                <c:pt idx="1041">
                  <c:v>1.1426794723259359E-3</c:v>
                </c:pt>
                <c:pt idx="1042">
                  <c:v>-4.8882214058473261E-3</c:v>
                </c:pt>
                <c:pt idx="1043">
                  <c:v>9.514388915692118E-3</c:v>
                </c:pt>
                <c:pt idx="1044">
                  <c:v>-4.2421249721531495E-3</c:v>
                </c:pt>
                <c:pt idx="1045">
                  <c:v>4.0225557714086424E-3</c:v>
                </c:pt>
                <c:pt idx="1046">
                  <c:v>-8.1554723520448347E-3</c:v>
                </c:pt>
                <c:pt idx="1047">
                  <c:v>-3.9971284346337344E-3</c:v>
                </c:pt>
                <c:pt idx="1048">
                  <c:v>-9.691478656551622E-4</c:v>
                </c:pt>
                <c:pt idx="1049">
                  <c:v>1.3454500699135563E-2</c:v>
                </c:pt>
                <c:pt idx="1050">
                  <c:v>1.1017034893199273E-3</c:v>
                </c:pt>
                <c:pt idx="1051">
                  <c:v>1.7087967004798532E-3</c:v>
                </c:pt>
                <c:pt idx="1052">
                  <c:v>7.5443236849259687E-3</c:v>
                </c:pt>
                <c:pt idx="1053">
                  <c:v>-1.6737474465489122E-4</c:v>
                </c:pt>
                <c:pt idx="1054">
                  <c:v>1.0961263092901463E-2</c:v>
                </c:pt>
                <c:pt idx="1055">
                  <c:v>7.426752107968726E-3</c:v>
                </c:pt>
                <c:pt idx="1056">
                  <c:v>2.0128618117591923E-3</c:v>
                </c:pt>
                <c:pt idx="1057">
                  <c:v>8.8738732307691581E-3</c:v>
                </c:pt>
                <c:pt idx="1058">
                  <c:v>6.0175138796212391E-3</c:v>
                </c:pt>
                <c:pt idx="1059">
                  <c:v>-3.1597099013620511E-3</c:v>
                </c:pt>
                <c:pt idx="1060">
                  <c:v>-3.5418774421066335E-2</c:v>
                </c:pt>
                <c:pt idx="1061">
                  <c:v>9.1308178280047336E-3</c:v>
                </c:pt>
                <c:pt idx="1062">
                  <c:v>1.0771355971519903E-2</c:v>
                </c:pt>
                <c:pt idx="1063">
                  <c:v>-8.30947874280763E-3</c:v>
                </c:pt>
                <c:pt idx="1064">
                  <c:v>-6.4491604999185048E-3</c:v>
                </c:pt>
                <c:pt idx="1065">
                  <c:v>-4.0278900117149963E-3</c:v>
                </c:pt>
                <c:pt idx="1066">
                  <c:v>3.143982136853074E-3</c:v>
                </c:pt>
                <c:pt idx="1067">
                  <c:v>1.7119811737950963E-2</c:v>
                </c:pt>
                <c:pt idx="1068">
                  <c:v>5.5753863306635676E-3</c:v>
                </c:pt>
                <c:pt idx="1069">
                  <c:v>1.1814466615310604E-2</c:v>
                </c:pt>
                <c:pt idx="1070">
                  <c:v>-8.7753512719490612E-4</c:v>
                </c:pt>
                <c:pt idx="1071">
                  <c:v>1.9319339657188905E-3</c:v>
                </c:pt>
                <c:pt idx="1072">
                  <c:v>-2.7663773652929491E-3</c:v>
                </c:pt>
                <c:pt idx="1073">
                  <c:v>-9.0805050099033169E-3</c:v>
                </c:pt>
                <c:pt idx="1074">
                  <c:v>4.3016566730680328E-3</c:v>
                </c:pt>
                <c:pt idx="1075">
                  <c:v>1.8297407616895356E-2</c:v>
                </c:pt>
                <c:pt idx="1076">
                  <c:v>3.9200853196608154E-3</c:v>
                </c:pt>
                <c:pt idx="1077">
                  <c:v>-1.279876300956051E-3</c:v>
                </c:pt>
                <c:pt idx="1078">
                  <c:v>1.1683476069843657E-3</c:v>
                </c:pt>
                <c:pt idx="1079">
                  <c:v>1.9911560972594389E-2</c:v>
                </c:pt>
                <c:pt idx="1080">
                  <c:v>3.0732480011526286E-2</c:v>
                </c:pt>
                <c:pt idx="1081">
                  <c:v>4.6572240890214722E-3</c:v>
                </c:pt>
                <c:pt idx="1082">
                  <c:v>5.0675290721560184E-3</c:v>
                </c:pt>
                <c:pt idx="1083">
                  <c:v>-1.9969977809214612E-2</c:v>
                </c:pt>
                <c:pt idx="1084">
                  <c:v>-9.0399038436538293E-3</c:v>
                </c:pt>
                <c:pt idx="1085">
                  <c:v>9.4630668562167841E-4</c:v>
                </c:pt>
                <c:pt idx="1086">
                  <c:v>1.4212646256535955E-2</c:v>
                </c:pt>
                <c:pt idx="1087">
                  <c:v>-7.5031967500244212E-3</c:v>
                </c:pt>
                <c:pt idx="1088">
                  <c:v>-5.5280938653960998E-3</c:v>
                </c:pt>
                <c:pt idx="1089">
                  <c:v>-8.0391460713358232E-4</c:v>
                </c:pt>
                <c:pt idx="1090">
                  <c:v>6.8145835509139108E-3</c:v>
                </c:pt>
                <c:pt idx="1091">
                  <c:v>1.0860788607076177E-2</c:v>
                </c:pt>
                <c:pt idx="1092">
                  <c:v>-4.2443889618921649E-3</c:v>
                </c:pt>
                <c:pt idx="1093">
                  <c:v>-1.0171440556697164E-2</c:v>
                </c:pt>
                <c:pt idx="1094">
                  <c:v>-7.1286770766403329E-3</c:v>
                </c:pt>
                <c:pt idx="1095">
                  <c:v>1.8707614710227416E-2</c:v>
                </c:pt>
                <c:pt idx="1096">
                  <c:v>-1.1110215569921422E-2</c:v>
                </c:pt>
                <c:pt idx="1097">
                  <c:v>1.7332255620596815E-3</c:v>
                </c:pt>
                <c:pt idx="1098">
                  <c:v>-4.0107552610041397E-3</c:v>
                </c:pt>
                <c:pt idx="1099">
                  <c:v>7.4537245216002024E-3</c:v>
                </c:pt>
                <c:pt idx="1100">
                  <c:v>7.0585573454993167E-3</c:v>
                </c:pt>
                <c:pt idx="1101">
                  <c:v>2.5690841108608753E-2</c:v>
                </c:pt>
                <c:pt idx="1102">
                  <c:v>-4.4510144465483847E-3</c:v>
                </c:pt>
                <c:pt idx="1103">
                  <c:v>-9.2196369898377428E-3</c:v>
                </c:pt>
                <c:pt idx="1104">
                  <c:v>-1.5671736723712582E-2</c:v>
                </c:pt>
                <c:pt idx="1105">
                  <c:v>-5.5427310525260065E-3</c:v>
                </c:pt>
                <c:pt idx="1106">
                  <c:v>-1.7427598558552915E-2</c:v>
                </c:pt>
                <c:pt idx="1107">
                  <c:v>3.204635204869799E-4</c:v>
                </c:pt>
                <c:pt idx="1108">
                  <c:v>-6.6341816653112673E-3</c:v>
                </c:pt>
                <c:pt idx="1109">
                  <c:v>6.8333551282051541E-3</c:v>
                </c:pt>
                <c:pt idx="1110">
                  <c:v>2.6099804915668656E-2</c:v>
                </c:pt>
                <c:pt idx="1111">
                  <c:v>4.9708472774983026E-3</c:v>
                </c:pt>
                <c:pt idx="1112">
                  <c:v>1.3275508222153176E-2</c:v>
                </c:pt>
                <c:pt idx="1113">
                  <c:v>4.3727464126357418E-3</c:v>
                </c:pt>
                <c:pt idx="1114">
                  <c:v>3.3612837087780179E-2</c:v>
                </c:pt>
                <c:pt idx="1115">
                  <c:v>-2.6982047239116458E-2</c:v>
                </c:pt>
                <c:pt idx="1116">
                  <c:v>-4.5394474222133496E-3</c:v>
                </c:pt>
                <c:pt idx="1117">
                  <c:v>-3.8218375665787563E-2</c:v>
                </c:pt>
                <c:pt idx="1118">
                  <c:v>-2.0145979054268515E-2</c:v>
                </c:pt>
                <c:pt idx="1119">
                  <c:v>3.5926860040371711E-3</c:v>
                </c:pt>
                <c:pt idx="1120">
                  <c:v>3.9573545427299628E-2</c:v>
                </c:pt>
                <c:pt idx="1121">
                  <c:v>-1.5618737920363723E-2</c:v>
                </c:pt>
                <c:pt idx="1122">
                  <c:v>1.9202035161718367E-3</c:v>
                </c:pt>
                <c:pt idx="1123">
                  <c:v>-2.5273393109817466E-2</c:v>
                </c:pt>
                <c:pt idx="1124">
                  <c:v>-5.5835936807308029E-3</c:v>
                </c:pt>
                <c:pt idx="1125">
                  <c:v>1.7389736034459924E-2</c:v>
                </c:pt>
                <c:pt idx="1126">
                  <c:v>-5.1371008810994101E-2</c:v>
                </c:pt>
                <c:pt idx="1127">
                  <c:v>-5.1423453496354243E-3</c:v>
                </c:pt>
                <c:pt idx="1128">
                  <c:v>-1.5074554114708039E-2</c:v>
                </c:pt>
                <c:pt idx="1129">
                  <c:v>-3.4722212486129056E-3</c:v>
                </c:pt>
                <c:pt idx="1130">
                  <c:v>2.3321453538156067E-2</c:v>
                </c:pt>
                <c:pt idx="1131">
                  <c:v>1.0699455678131908E-2</c:v>
                </c:pt>
                <c:pt idx="1132">
                  <c:v>-9.01318957303332E-3</c:v>
                </c:pt>
                <c:pt idx="1133">
                  <c:v>4.8893779522440894E-5</c:v>
                </c:pt>
                <c:pt idx="1134">
                  <c:v>5.7814280467713974E-3</c:v>
                </c:pt>
                <c:pt idx="1135">
                  <c:v>-1.2163421955386222E-2</c:v>
                </c:pt>
                <c:pt idx="1136">
                  <c:v>-7.621077053575176E-3</c:v>
                </c:pt>
                <c:pt idx="1137">
                  <c:v>-5.7667611939927754E-3</c:v>
                </c:pt>
                <c:pt idx="1138">
                  <c:v>3.7184440433213339E-3</c:v>
                </c:pt>
                <c:pt idx="1139">
                  <c:v>-1.2724123177898838E-2</c:v>
                </c:pt>
                <c:pt idx="1140">
                  <c:v>2.7161633715893085E-3</c:v>
                </c:pt>
                <c:pt idx="1141">
                  <c:v>-2.6495022592692985E-3</c:v>
                </c:pt>
                <c:pt idx="1142">
                  <c:v>-3.1977024586261615E-3</c:v>
                </c:pt>
                <c:pt idx="1143">
                  <c:v>1.2385592413723501E-2</c:v>
                </c:pt>
                <c:pt idx="1144">
                  <c:v>-3.2387133785729549E-3</c:v>
                </c:pt>
                <c:pt idx="1145">
                  <c:v>-6.8076101009351131E-4</c:v>
                </c:pt>
                <c:pt idx="1146">
                  <c:v>9.9632231102571023E-3</c:v>
                </c:pt>
                <c:pt idx="1147">
                  <c:v>3.9822498738839585E-4</c:v>
                </c:pt>
                <c:pt idx="1148">
                  <c:v>1.5451331599624973E-2</c:v>
                </c:pt>
                <c:pt idx="1149">
                  <c:v>2.1209785991120889E-2</c:v>
                </c:pt>
                <c:pt idx="1150">
                  <c:v>-8.1787489916226308E-3</c:v>
                </c:pt>
                <c:pt idx="1151">
                  <c:v>1.3048191678166621E-3</c:v>
                </c:pt>
                <c:pt idx="1152">
                  <c:v>1.8942971344277471E-2</c:v>
                </c:pt>
                <c:pt idx="1153">
                  <c:v>1.2201711509381541E-2</c:v>
                </c:pt>
                <c:pt idx="1154">
                  <c:v>6.605593031266066E-3</c:v>
                </c:pt>
                <c:pt idx="1155">
                  <c:v>-4.3930071316600205E-3</c:v>
                </c:pt>
                <c:pt idx="1156">
                  <c:v>1.1472174482006547E-2</c:v>
                </c:pt>
                <c:pt idx="1157">
                  <c:v>1.1299550243614176E-2</c:v>
                </c:pt>
                <c:pt idx="1158">
                  <c:v>1.0514579170917138E-4</c:v>
                </c:pt>
                <c:pt idx="1159">
                  <c:v>-1.3584077740269929E-2</c:v>
                </c:pt>
                <c:pt idx="1160">
                  <c:v>1.4931426810888437E-2</c:v>
                </c:pt>
                <c:pt idx="1161">
                  <c:v>-3.050784769152326E-2</c:v>
                </c:pt>
                <c:pt idx="1162">
                  <c:v>-5.3536356657568618E-4</c:v>
                </c:pt>
                <c:pt idx="1163">
                  <c:v>-5.5649410268165944E-3</c:v>
                </c:pt>
                <c:pt idx="1164">
                  <c:v>2.1270251356039882E-2</c:v>
                </c:pt>
                <c:pt idx="1165">
                  <c:v>2.3617438060377083E-3</c:v>
                </c:pt>
                <c:pt idx="1166">
                  <c:v>1.8982033013306143E-3</c:v>
                </c:pt>
                <c:pt idx="1167">
                  <c:v>2.0583599950596554E-3</c:v>
                </c:pt>
                <c:pt idx="1168">
                  <c:v>-4.8100728724884689E-3</c:v>
                </c:pt>
                <c:pt idx="1169">
                  <c:v>2.9778647594278507E-3</c:v>
                </c:pt>
                <c:pt idx="1170">
                  <c:v>1.2881680374027038E-2</c:v>
                </c:pt>
                <c:pt idx="1171">
                  <c:v>2.6014803565532763E-3</c:v>
                </c:pt>
                <c:pt idx="1172">
                  <c:v>-6.8201349834853264E-3</c:v>
                </c:pt>
                <c:pt idx="1173">
                  <c:v>3.9106126273402708E-3</c:v>
                </c:pt>
                <c:pt idx="1174">
                  <c:v>2.8653814233678965E-3</c:v>
                </c:pt>
                <c:pt idx="1175">
                  <c:v>-9.353038477138309E-3</c:v>
                </c:pt>
                <c:pt idx="1176">
                  <c:v>-2.2230751983109975E-4</c:v>
                </c:pt>
                <c:pt idx="1177">
                  <c:v>7.722462397117269E-4</c:v>
                </c:pt>
                <c:pt idx="1178">
                  <c:v>-5.7905920153885626E-3</c:v>
                </c:pt>
                <c:pt idx="1179">
                  <c:v>-5.268209602537488E-3</c:v>
                </c:pt>
                <c:pt idx="1180">
                  <c:v>1.7115398800831017E-3</c:v>
                </c:pt>
                <c:pt idx="1181">
                  <c:v>3.4870302994876035E-3</c:v>
                </c:pt>
                <c:pt idx="1182">
                  <c:v>3.2538949206806222E-4</c:v>
                </c:pt>
                <c:pt idx="1183">
                  <c:v>2.2829263261399113E-3</c:v>
                </c:pt>
                <c:pt idx="1184">
                  <c:v>7.5722344597051183E-4</c:v>
                </c:pt>
                <c:pt idx="1185">
                  <c:v>6.8482719652911417E-3</c:v>
                </c:pt>
                <c:pt idx="1186">
                  <c:v>8.1230850182256731E-3</c:v>
                </c:pt>
                <c:pt idx="1187">
                  <c:v>-7.8098317957780994E-3</c:v>
                </c:pt>
                <c:pt idx="1188">
                  <c:v>-9.3260388845969322E-3</c:v>
                </c:pt>
                <c:pt idx="1189">
                  <c:v>1.1768416367123447E-2</c:v>
                </c:pt>
                <c:pt idx="1190">
                  <c:v>8.2380158695340988E-3</c:v>
                </c:pt>
                <c:pt idx="1191">
                  <c:v>2.1637914354927679E-2</c:v>
                </c:pt>
                <c:pt idx="1192">
                  <c:v>1.468149322802148E-3</c:v>
                </c:pt>
                <c:pt idx="1193">
                  <c:v>-5.4352403043883557E-3</c:v>
                </c:pt>
                <c:pt idx="1194">
                  <c:v>-7.0483045212853535E-3</c:v>
                </c:pt>
                <c:pt idx="1195">
                  <c:v>5.77612406866157E-4</c:v>
                </c:pt>
                <c:pt idx="1196">
                  <c:v>-1.7298423673302032E-3</c:v>
                </c:pt>
                <c:pt idx="1197">
                  <c:v>7.7977686417012304E-3</c:v>
                </c:pt>
                <c:pt idx="1198">
                  <c:v>5.2712445325868718E-3</c:v>
                </c:pt>
                <c:pt idx="1199">
                  <c:v>8.5663684092063264E-4</c:v>
                </c:pt>
                <c:pt idx="1200">
                  <c:v>-7.7711952330621337E-3</c:v>
                </c:pt>
                <c:pt idx="1201">
                  <c:v>-1.9255793468780924E-3</c:v>
                </c:pt>
                <c:pt idx="1202">
                  <c:v>-7.4578217825582716E-3</c:v>
                </c:pt>
                <c:pt idx="1203">
                  <c:v>-7.3894329720959329E-3</c:v>
                </c:pt>
                <c:pt idx="1204">
                  <c:v>1.0686409435878952E-2</c:v>
                </c:pt>
                <c:pt idx="1205">
                  <c:v>1.2544620215577007E-2</c:v>
                </c:pt>
                <c:pt idx="1206">
                  <c:v>-1.4099293951396197E-3</c:v>
                </c:pt>
                <c:pt idx="1207">
                  <c:v>1.306140545731882E-2</c:v>
                </c:pt>
                <c:pt idx="1208">
                  <c:v>3.3347798249139249E-3</c:v>
                </c:pt>
                <c:pt idx="1209">
                  <c:v>1.4057737444857166E-2</c:v>
                </c:pt>
                <c:pt idx="1210">
                  <c:v>2.7975126706936138E-5</c:v>
                </c:pt>
                <c:pt idx="1211">
                  <c:v>1.0805796836401482E-2</c:v>
                </c:pt>
                <c:pt idx="1212">
                  <c:v>2.3996221013572239E-2</c:v>
                </c:pt>
                <c:pt idx="1213">
                  <c:v>-1.0873350064075527E-2</c:v>
                </c:pt>
                <c:pt idx="1214">
                  <c:v>-3.2018605217820406E-2</c:v>
                </c:pt>
                <c:pt idx="1215">
                  <c:v>1.6155419909555491E-2</c:v>
                </c:pt>
                <c:pt idx="1216">
                  <c:v>-7.292379297803131E-3</c:v>
                </c:pt>
                <c:pt idx="1217">
                  <c:v>2.534974264576606E-3</c:v>
                </c:pt>
                <c:pt idx="1218">
                  <c:v>1.0787234867695616E-2</c:v>
                </c:pt>
                <c:pt idx="1219">
                  <c:v>-1.5498034654596649E-2</c:v>
                </c:pt>
                <c:pt idx="1220">
                  <c:v>4.5501637421925256E-3</c:v>
                </c:pt>
                <c:pt idx="1221">
                  <c:v>-7.0067817101090446E-3</c:v>
                </c:pt>
                <c:pt idx="1222">
                  <c:v>5.6764135909121993E-3</c:v>
                </c:pt>
                <c:pt idx="1223">
                  <c:v>-3.7191055987739752E-3</c:v>
                </c:pt>
                <c:pt idx="1224">
                  <c:v>-1.3385625889843933E-2</c:v>
                </c:pt>
                <c:pt idx="1225">
                  <c:v>1.3899716216427827E-3</c:v>
                </c:pt>
                <c:pt idx="1226">
                  <c:v>4.0069984249453405E-3</c:v>
                </c:pt>
                <c:pt idx="1227">
                  <c:v>-4.1143066644917514E-3</c:v>
                </c:pt>
                <c:pt idx="1228">
                  <c:v>1.6401604819631377E-3</c:v>
                </c:pt>
                <c:pt idx="1229">
                  <c:v>-3.7075854623144222E-3</c:v>
                </c:pt>
                <c:pt idx="1230">
                  <c:v>1.2231719080863623E-2</c:v>
                </c:pt>
                <c:pt idx="1231">
                  <c:v>-4.6347847949822496E-3</c:v>
                </c:pt>
                <c:pt idx="1232">
                  <c:v>1.481240613855439E-2</c:v>
                </c:pt>
                <c:pt idx="1233">
                  <c:v>-3.7347122027069357E-3</c:v>
                </c:pt>
                <c:pt idx="1234">
                  <c:v>9.2609546442619095E-3</c:v>
                </c:pt>
                <c:pt idx="1235">
                  <c:v>5.8931609333741086E-3</c:v>
                </c:pt>
                <c:pt idx="1236">
                  <c:v>1.0692518119842065E-2</c:v>
                </c:pt>
                <c:pt idx="1237">
                  <c:v>-8.6084065214867556E-3</c:v>
                </c:pt>
                <c:pt idx="1238">
                  <c:v>6.1271944646625887E-3</c:v>
                </c:pt>
                <c:pt idx="1239">
                  <c:v>1.5341715988099747E-3</c:v>
                </c:pt>
                <c:pt idx="1240">
                  <c:v>3.1354609537168621E-3</c:v>
                </c:pt>
                <c:pt idx="1241">
                  <c:v>-2.1655860164787932E-2</c:v>
                </c:pt>
                <c:pt idx="1242">
                  <c:v>1.0423569102435692E-3</c:v>
                </c:pt>
                <c:pt idx="1243">
                  <c:v>-1.1157090632930244E-2</c:v>
                </c:pt>
                <c:pt idx="1244">
                  <c:v>6.5897580469065353E-3</c:v>
                </c:pt>
                <c:pt idx="1245">
                  <c:v>1.4450869613045425E-2</c:v>
                </c:pt>
                <c:pt idx="1246">
                  <c:v>3.4306740713497597E-2</c:v>
                </c:pt>
                <c:pt idx="1247">
                  <c:v>8.6059617133740218E-3</c:v>
                </c:pt>
                <c:pt idx="1248">
                  <c:v>2.2546214312540336E-2</c:v>
                </c:pt>
                <c:pt idx="1249">
                  <c:v>-1.7603214454498306E-2</c:v>
                </c:pt>
                <c:pt idx="1250">
                  <c:v>-6.2560775132680657E-4</c:v>
                </c:pt>
                <c:pt idx="1251">
                  <c:v>-1.8322686904649332E-2</c:v>
                </c:pt>
                <c:pt idx="1252">
                  <c:v>3.6780345376568269E-2</c:v>
                </c:pt>
                <c:pt idx="1253">
                  <c:v>9.5664496677740907E-2</c:v>
                </c:pt>
                <c:pt idx="1254">
                  <c:v>-7.534178985542983E-3</c:v>
                </c:pt>
                <c:pt idx="1255">
                  <c:v>-1.6713133699316374E-2</c:v>
                </c:pt>
                <c:pt idx="1256">
                  <c:v>-1.4883434719576538E-2</c:v>
                </c:pt>
                <c:pt idx="1257">
                  <c:v>9.1861595487510161E-3</c:v>
                </c:pt>
                <c:pt idx="1258">
                  <c:v>-1.6640253565768592E-2</c:v>
                </c:pt>
                <c:pt idx="1259">
                  <c:v>-3.1437937904832403E-3</c:v>
                </c:pt>
                <c:pt idx="1260">
                  <c:v>8.1063319086607244E-3</c:v>
                </c:pt>
                <c:pt idx="1261">
                  <c:v>-1.1725745307968549E-2</c:v>
                </c:pt>
                <c:pt idx="1262">
                  <c:v>1.5114414311274915E-2</c:v>
                </c:pt>
                <c:pt idx="1263">
                  <c:v>8.2803302456704309E-3</c:v>
                </c:pt>
                <c:pt idx="1264">
                  <c:v>9.6450878834200005E-3</c:v>
                </c:pt>
                <c:pt idx="1265">
                  <c:v>1.9314661419416179E-2</c:v>
                </c:pt>
                <c:pt idx="1266">
                  <c:v>1.2149061274048023E-2</c:v>
                </c:pt>
                <c:pt idx="1267">
                  <c:v>2.2368265282270983E-3</c:v>
                </c:pt>
                <c:pt idx="1268">
                  <c:v>5.3598617545931315E-3</c:v>
                </c:pt>
                <c:pt idx="1269">
                  <c:v>-1.7688718607646536E-2</c:v>
                </c:pt>
                <c:pt idx="1270">
                  <c:v>2.7194870836450225E-2</c:v>
                </c:pt>
                <c:pt idx="1271">
                  <c:v>-1.1884871586220869E-2</c:v>
                </c:pt>
                <c:pt idx="1272">
                  <c:v>-8.8721771094402158E-3</c:v>
                </c:pt>
                <c:pt idx="1273">
                  <c:v>8.1867543918852093E-3</c:v>
                </c:pt>
                <c:pt idx="1274">
                  <c:v>-8.435061522874876E-3</c:v>
                </c:pt>
                <c:pt idx="1275">
                  <c:v>8.1332588859308608E-3</c:v>
                </c:pt>
                <c:pt idx="1276">
                  <c:v>2.4126080191474664E-2</c:v>
                </c:pt>
                <c:pt idx="1277">
                  <c:v>-5.2835010491431023E-3</c:v>
                </c:pt>
                <c:pt idx="1278">
                  <c:v>2.3383611964050255E-2</c:v>
                </c:pt>
                <c:pt idx="1279">
                  <c:v>1.6325337793510641E-2</c:v>
                </c:pt>
                <c:pt idx="1280">
                  <c:v>1.1733275993114356E-2</c:v>
                </c:pt>
                <c:pt idx="1281">
                  <c:v>3.4414630877681596E-3</c:v>
                </c:pt>
                <c:pt idx="1282">
                  <c:v>-1.3155986296453759E-2</c:v>
                </c:pt>
                <c:pt idx="1283">
                  <c:v>-2.5824120158666863E-2</c:v>
                </c:pt>
                <c:pt idx="1284">
                  <c:v>-4.7658658359895911E-3</c:v>
                </c:pt>
                <c:pt idx="1285">
                  <c:v>6.3659156074256096E-3</c:v>
                </c:pt>
                <c:pt idx="1286">
                  <c:v>6.6010254367292465E-3</c:v>
                </c:pt>
                <c:pt idx="1287">
                  <c:v>1.910792430851016E-2</c:v>
                </c:pt>
                <c:pt idx="1288">
                  <c:v>-9.6515993349000073E-4</c:v>
                </c:pt>
                <c:pt idx="1289">
                  <c:v>-1.4101292005473942E-3</c:v>
                </c:pt>
                <c:pt idx="1290">
                  <c:v>-4.5131095489646667E-3</c:v>
                </c:pt>
                <c:pt idx="1291">
                  <c:v>-2.1455691967459334E-2</c:v>
                </c:pt>
                <c:pt idx="1292">
                  <c:v>-4.0692913136036735E-3</c:v>
                </c:pt>
                <c:pt idx="1293">
                  <c:v>-4.6880127830676299E-3</c:v>
                </c:pt>
                <c:pt idx="1294">
                  <c:v>2.0206618617963912E-3</c:v>
                </c:pt>
                <c:pt idx="1295">
                  <c:v>4.7998184753558659E-2</c:v>
                </c:pt>
                <c:pt idx="1296">
                  <c:v>-4.8807883176623656E-3</c:v>
                </c:pt>
                <c:pt idx="1297">
                  <c:v>1.4402593270879116E-4</c:v>
                </c:pt>
                <c:pt idx="1298">
                  <c:v>2.0035485598117742E-3</c:v>
                </c:pt>
                <c:pt idx="1299">
                  <c:v>1.9893225232778811E-3</c:v>
                </c:pt>
                <c:pt idx="1300">
                  <c:v>-1.1724750670241146E-2</c:v>
                </c:pt>
                <c:pt idx="1301">
                  <c:v>4.5989857723393923E-2</c:v>
                </c:pt>
                <c:pt idx="1302">
                  <c:v>1.8857188571428596E-2</c:v>
                </c:pt>
                <c:pt idx="1303">
                  <c:v>-1.7037963693898317E-2</c:v>
                </c:pt>
                <c:pt idx="1304">
                  <c:v>2.494722816874595E-2</c:v>
                </c:pt>
                <c:pt idx="1305">
                  <c:v>2.7648476294529711E-2</c:v>
                </c:pt>
                <c:pt idx="1306">
                  <c:v>6.4705250976666573E-3</c:v>
                </c:pt>
                <c:pt idx="1307">
                  <c:v>2.71978382417708E-2</c:v>
                </c:pt>
                <c:pt idx="1308">
                  <c:v>1.7445607231067584E-2</c:v>
                </c:pt>
                <c:pt idx="1309">
                  <c:v>-1.2354023613759257E-2</c:v>
                </c:pt>
                <c:pt idx="1310">
                  <c:v>-2.7940969191833087E-2</c:v>
                </c:pt>
                <c:pt idx="1311">
                  <c:v>-6.364450893886342E-2</c:v>
                </c:pt>
                <c:pt idx="1312">
                  <c:v>9.7727285133613062E-3</c:v>
                </c:pt>
                <c:pt idx="1313">
                  <c:v>-3.8090871063540699E-2</c:v>
                </c:pt>
                <c:pt idx="1314">
                  <c:v>-3.9508745635979725E-2</c:v>
                </c:pt>
                <c:pt idx="1315">
                  <c:v>-2.0766613287904634E-2</c:v>
                </c:pt>
                <c:pt idx="1316">
                  <c:v>-7.6099752618862149E-2</c:v>
                </c:pt>
                <c:pt idx="1317">
                  <c:v>8.9140313944231719E-2</c:v>
                </c:pt>
                <c:pt idx="1318">
                  <c:v>-2.9771349688149762E-2</c:v>
                </c:pt>
                <c:pt idx="1319">
                  <c:v>7.9123778695808777E-3</c:v>
                </c:pt>
                <c:pt idx="1320">
                  <c:v>2.5155772953855404E-4</c:v>
                </c:pt>
                <c:pt idx="1321">
                  <c:v>3.7146506655542089E-2</c:v>
                </c:pt>
                <c:pt idx="1322">
                  <c:v>5.6841035491856928E-3</c:v>
                </c:pt>
                <c:pt idx="1323">
                  <c:v>-4.7172401029534905E-3</c:v>
                </c:pt>
                <c:pt idx="1324">
                  <c:v>7.5414554224808583E-3</c:v>
                </c:pt>
                <c:pt idx="1325">
                  <c:v>-3.8482305227656055E-2</c:v>
                </c:pt>
                <c:pt idx="1326">
                  <c:v>1.9233086468892324E-2</c:v>
                </c:pt>
                <c:pt idx="1327">
                  <c:v>-5.8392296564300339E-2</c:v>
                </c:pt>
                <c:pt idx="1328">
                  <c:v>2.4286107816973157E-4</c:v>
                </c:pt>
                <c:pt idx="1329">
                  <c:v>1.7609755722456377E-2</c:v>
                </c:pt>
                <c:pt idx="1330">
                  <c:v>-1.463983283008341E-3</c:v>
                </c:pt>
                <c:pt idx="1331">
                  <c:v>-3.9057964218144003E-2</c:v>
                </c:pt>
                <c:pt idx="1332">
                  <c:v>-1.798630523627498E-3</c:v>
                </c:pt>
                <c:pt idx="1333">
                  <c:v>-5.0236456619985326E-3</c:v>
                </c:pt>
                <c:pt idx="1334">
                  <c:v>-5.7553779663396698E-2</c:v>
                </c:pt>
                <c:pt idx="1335">
                  <c:v>-1.9127217650034889E-2</c:v>
                </c:pt>
                <c:pt idx="1336">
                  <c:v>-7.0607723745440554E-3</c:v>
                </c:pt>
                <c:pt idx="1337">
                  <c:v>2.7799109399304855E-2</c:v>
                </c:pt>
                <c:pt idx="1338">
                  <c:v>1.8723931278272987E-2</c:v>
                </c:pt>
                <c:pt idx="1339">
                  <c:v>-1.3711526044088984E-3</c:v>
                </c:pt>
                <c:pt idx="1340">
                  <c:v>8.2935682740781225E-4</c:v>
                </c:pt>
                <c:pt idx="1341">
                  <c:v>-2.0465997193931385E-3</c:v>
                </c:pt>
                <c:pt idx="1342">
                  <c:v>5.5710391128904746E-4</c:v>
                </c:pt>
                <c:pt idx="1343">
                  <c:v>-9.7070137434306369E-3</c:v>
                </c:pt>
                <c:pt idx="1344">
                  <c:v>-7.5765361712850643E-3</c:v>
                </c:pt>
                <c:pt idx="1345">
                  <c:v>2.6008144980380621E-2</c:v>
                </c:pt>
                <c:pt idx="1346">
                  <c:v>1.1096381419344326E-3</c:v>
                </c:pt>
                <c:pt idx="1347">
                  <c:v>2.7743416908783791E-2</c:v>
                </c:pt>
                <c:pt idx="1348">
                  <c:v>-3.3473219539931542E-2</c:v>
                </c:pt>
                <c:pt idx="1349">
                  <c:v>-3.7154155172898218E-3</c:v>
                </c:pt>
                <c:pt idx="1350">
                  <c:v>-1.8513927753477932E-2</c:v>
                </c:pt>
                <c:pt idx="1351">
                  <c:v>1.1196870563655148E-2</c:v>
                </c:pt>
                <c:pt idx="1352">
                  <c:v>-4.1775659154026368E-3</c:v>
                </c:pt>
                <c:pt idx="1353">
                  <c:v>9.5910168855533051E-3</c:v>
                </c:pt>
                <c:pt idx="1354">
                  <c:v>-1.4437670826797366E-2</c:v>
                </c:pt>
                <c:pt idx="1355">
                  <c:v>-4.4914853017155032E-3</c:v>
                </c:pt>
                <c:pt idx="1356">
                  <c:v>2.145007559777512E-2</c:v>
                </c:pt>
                <c:pt idx="1357">
                  <c:v>-1.2565757470133998E-2</c:v>
                </c:pt>
                <c:pt idx="1358">
                  <c:v>-3.0799551586477847E-3</c:v>
                </c:pt>
                <c:pt idx="1359">
                  <c:v>6.243019965979979E-3</c:v>
                </c:pt>
                <c:pt idx="1360">
                  <c:v>-1.1546511900712986E-2</c:v>
                </c:pt>
                <c:pt idx="1361">
                  <c:v>1.5767787883591344E-2</c:v>
                </c:pt>
                <c:pt idx="1362">
                  <c:v>1.0857882230922877E-2</c:v>
                </c:pt>
                <c:pt idx="1363">
                  <c:v>-3.4209815162032919E-3</c:v>
                </c:pt>
                <c:pt idx="1364">
                  <c:v>3.1462755133768283E-2</c:v>
                </c:pt>
                <c:pt idx="1365">
                  <c:v>-6.9619333044007581E-3</c:v>
                </c:pt>
                <c:pt idx="1366">
                  <c:v>8.5000734864197902E-3</c:v>
                </c:pt>
                <c:pt idx="1367">
                  <c:v>-3.4930890682604243E-2</c:v>
                </c:pt>
                <c:pt idx="1368">
                  <c:v>-1.1362828072781328E-2</c:v>
                </c:pt>
                <c:pt idx="1369">
                  <c:v>2.0570590504478181E-2</c:v>
                </c:pt>
                <c:pt idx="1370">
                  <c:v>6.392169314439089E-3</c:v>
                </c:pt>
                <c:pt idx="1371">
                  <c:v>-5.8844124382699814E-3</c:v>
                </c:pt>
                <c:pt idx="1372">
                  <c:v>5.6737144266465478E-3</c:v>
                </c:pt>
                <c:pt idx="1373">
                  <c:v>2.293472458816348E-2</c:v>
                </c:pt>
                <c:pt idx="1374">
                  <c:v>2.5011616718145113E-2</c:v>
                </c:pt>
                <c:pt idx="1375">
                  <c:v>-4.8380331282132927E-3</c:v>
                </c:pt>
                <c:pt idx="1376">
                  <c:v>3.9142864771641861E-3</c:v>
                </c:pt>
                <c:pt idx="1377">
                  <c:v>-1.0373697429548745E-3</c:v>
                </c:pt>
                <c:pt idx="1378">
                  <c:v>1.5313583483270277E-2</c:v>
                </c:pt>
                <c:pt idx="1379">
                  <c:v>9.9670478393636408E-3</c:v>
                </c:pt>
                <c:pt idx="1380">
                  <c:v>3.9434532116655596E-3</c:v>
                </c:pt>
                <c:pt idx="1381">
                  <c:v>1.5992447016375033E-2</c:v>
                </c:pt>
                <c:pt idx="1382">
                  <c:v>6.2279544043460255E-2</c:v>
                </c:pt>
                <c:pt idx="1383">
                  <c:v>1.4646261415828032E-2</c:v>
                </c:pt>
                <c:pt idx="1384">
                  <c:v>-9.1106563871891089E-3</c:v>
                </c:pt>
                <c:pt idx="1385">
                  <c:v>-2.1408040628469127E-2</c:v>
                </c:pt>
                <c:pt idx="1386">
                  <c:v>4.1874237124637226E-3</c:v>
                </c:pt>
                <c:pt idx="1387">
                  <c:v>1.4792703169074883E-2</c:v>
                </c:pt>
                <c:pt idx="1388">
                  <c:v>3.2321980159914832E-2</c:v>
                </c:pt>
                <c:pt idx="1389">
                  <c:v>-7.414842087891782E-3</c:v>
                </c:pt>
                <c:pt idx="1390">
                  <c:v>-2.3446045826184259E-3</c:v>
                </c:pt>
                <c:pt idx="1391">
                  <c:v>1.9247895944747739E-2</c:v>
                </c:pt>
                <c:pt idx="1392">
                  <c:v>1.2454076330294939E-2</c:v>
                </c:pt>
                <c:pt idx="1393">
                  <c:v>-1.6201108919064455E-2</c:v>
                </c:pt>
                <c:pt idx="1394">
                  <c:v>8.2980244213004539E-3</c:v>
                </c:pt>
                <c:pt idx="1395">
                  <c:v>-1.1403790979669148E-2</c:v>
                </c:pt>
                <c:pt idx="1396">
                  <c:v>2.0918645473035236E-2</c:v>
                </c:pt>
                <c:pt idx="1397">
                  <c:v>2.2699354083348666E-2</c:v>
                </c:pt>
                <c:pt idx="1398">
                  <c:v>1.7249713300229175E-2</c:v>
                </c:pt>
                <c:pt idx="1399">
                  <c:v>3.1890676269004992E-2</c:v>
                </c:pt>
                <c:pt idx="1400">
                  <c:v>-1.5851269753010655E-2</c:v>
                </c:pt>
                <c:pt idx="1401">
                  <c:v>-3.8512164043872144E-2</c:v>
                </c:pt>
                <c:pt idx="1402">
                  <c:v>-1.7798594847775129E-2</c:v>
                </c:pt>
                <c:pt idx="1403">
                  <c:v>-4.3278060135903962E-3</c:v>
                </c:pt>
                <c:pt idx="1404">
                  <c:v>-4.3276688264040075E-3</c:v>
                </c:pt>
                <c:pt idx="1405">
                  <c:v>-1.8216945470824975E-2</c:v>
                </c:pt>
                <c:pt idx="1406">
                  <c:v>1.5048319049192571E-2</c:v>
                </c:pt>
                <c:pt idx="1407">
                  <c:v>2.5794997177379653E-3</c:v>
                </c:pt>
                <c:pt idx="1408">
                  <c:v>2.1767533843051856E-2</c:v>
                </c:pt>
                <c:pt idx="1409">
                  <c:v>9.6100848977742626E-3</c:v>
                </c:pt>
                <c:pt idx="1410">
                  <c:v>1.8987878140821479E-3</c:v>
                </c:pt>
                <c:pt idx="1411">
                  <c:v>-1.5223626793504086E-2</c:v>
                </c:pt>
                <c:pt idx="1412">
                  <c:v>1.3786787947816848E-2</c:v>
                </c:pt>
                <c:pt idx="1413">
                  <c:v>1.0350316014520189E-2</c:v>
                </c:pt>
                <c:pt idx="1414">
                  <c:v>-1.2558701310607656E-3</c:v>
                </c:pt>
                <c:pt idx="1415">
                  <c:v>3.7154264529058123E-2</c:v>
                </c:pt>
                <c:pt idx="1416">
                  <c:v>-1.1333018284726215E-2</c:v>
                </c:pt>
                <c:pt idx="1417">
                  <c:v>-1.1419032684415575E-2</c:v>
                </c:pt>
                <c:pt idx="1418">
                  <c:v>2.8215206722646879E-2</c:v>
                </c:pt>
                <c:pt idx="1419">
                  <c:v>-3.1878191272645351E-2</c:v>
                </c:pt>
                <c:pt idx="1420">
                  <c:v>-9.8839692306332827E-3</c:v>
                </c:pt>
                <c:pt idx="1421">
                  <c:v>-6.9445570436621473E-4</c:v>
                </c:pt>
                <c:pt idx="1422">
                  <c:v>3.5145888105527101E-2</c:v>
                </c:pt>
                <c:pt idx="1423">
                  <c:v>7.376116467355498E-2</c:v>
                </c:pt>
                <c:pt idx="1424">
                  <c:v>6.4743078584532654E-3</c:v>
                </c:pt>
                <c:pt idx="1425">
                  <c:v>-6.2895637626356193E-2</c:v>
                </c:pt>
                <c:pt idx="1426">
                  <c:v>-4.1316116952639925E-2</c:v>
                </c:pt>
                <c:pt idx="1427">
                  <c:v>-3.2162340589131144E-2</c:v>
                </c:pt>
                <c:pt idx="1428">
                  <c:v>-3.9251559222027721E-3</c:v>
                </c:pt>
                <c:pt idx="1429">
                  <c:v>-3.7358658277708567E-4</c:v>
                </c:pt>
                <c:pt idx="1430">
                  <c:v>6.9610755207301089E-3</c:v>
                </c:pt>
                <c:pt idx="1431">
                  <c:v>3.5117756576255044E-3</c:v>
                </c:pt>
                <c:pt idx="1432">
                  <c:v>7.1304979797368606E-3</c:v>
                </c:pt>
                <c:pt idx="1433">
                  <c:v>-2.9387042341569858E-3</c:v>
                </c:pt>
                <c:pt idx="1434">
                  <c:v>6.6030954198472713E-3</c:v>
                </c:pt>
                <c:pt idx="1435">
                  <c:v>2.6405514775607042E-3</c:v>
                </c:pt>
                <c:pt idx="1436">
                  <c:v>-1.291887341023823E-2</c:v>
                </c:pt>
                <c:pt idx="1437">
                  <c:v>-1.4059305896364949E-2</c:v>
                </c:pt>
                <c:pt idx="1438">
                  <c:v>9.6070422437128933E-3</c:v>
                </c:pt>
                <c:pt idx="1439">
                  <c:v>-5.8501482727055798E-3</c:v>
                </c:pt>
                <c:pt idx="1440">
                  <c:v>-2.0889582203954538E-3</c:v>
                </c:pt>
                <c:pt idx="1441">
                  <c:v>-1.1364222159544468E-3</c:v>
                </c:pt>
                <c:pt idx="1442">
                  <c:v>1.4669206049149341E-2</c:v>
                </c:pt>
                <c:pt idx="1443">
                  <c:v>5.6460103725370914E-3</c:v>
                </c:pt>
                <c:pt idx="1444">
                  <c:v>-1.0123904844367759E-2</c:v>
                </c:pt>
                <c:pt idx="1445">
                  <c:v>3.7588116502962343E-3</c:v>
                </c:pt>
                <c:pt idx="1446">
                  <c:v>9.7971692492019313E-2</c:v>
                </c:pt>
                <c:pt idx="1447">
                  <c:v>-1.2472599457674205E-2</c:v>
                </c:pt>
                <c:pt idx="1448">
                  <c:v>5.532561475409814E-4</c:v>
                </c:pt>
                <c:pt idx="1449">
                  <c:v>-2.0488834003418166E-4</c:v>
                </c:pt>
                <c:pt idx="1450">
                  <c:v>1.0538075598060637E-2</c:v>
                </c:pt>
                <c:pt idx="1451">
                  <c:v>1.5836625779837465E-2</c:v>
                </c:pt>
                <c:pt idx="1452">
                  <c:v>3.0985079767622548E-2</c:v>
                </c:pt>
                <c:pt idx="1453">
                  <c:v>-9.4078332670600728E-3</c:v>
                </c:pt>
                <c:pt idx="1454">
                  <c:v>2.1950523182708181E-2</c:v>
                </c:pt>
                <c:pt idx="1455">
                  <c:v>2.7192164163329702E-2</c:v>
                </c:pt>
                <c:pt idx="1456">
                  <c:v>2.099494621210396E-2</c:v>
                </c:pt>
                <c:pt idx="1457">
                  <c:v>1.0914598252326657E-2</c:v>
                </c:pt>
                <c:pt idx="1458">
                  <c:v>-1.6074347371143216E-2</c:v>
                </c:pt>
                <c:pt idx="1459">
                  <c:v>1.5594715759215116E-3</c:v>
                </c:pt>
                <c:pt idx="1460">
                  <c:v>-3.8152704629490497E-3</c:v>
                </c:pt>
                <c:pt idx="1461">
                  <c:v>7.3155762369192523E-4</c:v>
                </c:pt>
                <c:pt idx="1462">
                  <c:v>7.60215400126385E-3</c:v>
                </c:pt>
                <c:pt idx="1463">
                  <c:v>9.8404390908821693E-3</c:v>
                </c:pt>
                <c:pt idx="1464">
                  <c:v>-1.8808538888721249E-2</c:v>
                </c:pt>
                <c:pt idx="1465">
                  <c:v>-4.5444216603804932E-3</c:v>
                </c:pt>
                <c:pt idx="1466">
                  <c:v>-1.678590887202458E-3</c:v>
                </c:pt>
                <c:pt idx="1467">
                  <c:v>-1.1547330916552578E-2</c:v>
                </c:pt>
                <c:pt idx="1468">
                  <c:v>2.2232874464012786E-2</c:v>
                </c:pt>
                <c:pt idx="1469">
                  <c:v>3.1499953072979814E-3</c:v>
                </c:pt>
                <c:pt idx="1470">
                  <c:v>-1.0173198860697896E-2</c:v>
                </c:pt>
                <c:pt idx="1471">
                  <c:v>2.7068130838774795E-2</c:v>
                </c:pt>
                <c:pt idx="1472">
                  <c:v>1.2872442707660969E-3</c:v>
                </c:pt>
                <c:pt idx="1473">
                  <c:v>8.4735687913792823E-3</c:v>
                </c:pt>
                <c:pt idx="1474">
                  <c:v>-1.4537587948947106E-2</c:v>
                </c:pt>
                <c:pt idx="1475">
                  <c:v>-7.0443402382514009E-3</c:v>
                </c:pt>
                <c:pt idx="1476">
                  <c:v>5.1071617247691048E-3</c:v>
                </c:pt>
                <c:pt idx="1477">
                  <c:v>1.2432964800313639E-2</c:v>
                </c:pt>
                <c:pt idx="1478">
                  <c:v>4.6753506493506514E-3</c:v>
                </c:pt>
                <c:pt idx="1479">
                  <c:v>-8.0805993747109506E-3</c:v>
                </c:pt>
                <c:pt idx="1480">
                  <c:v>-8.8908190001643073E-3</c:v>
                </c:pt>
                <c:pt idx="1481">
                  <c:v>-1.3307673224834948E-2</c:v>
                </c:pt>
                <c:pt idx="1482">
                  <c:v>1.2993355135695772E-2</c:v>
                </c:pt>
                <c:pt idx="1483">
                  <c:v>1.6238976582405584E-4</c:v>
                </c:pt>
                <c:pt idx="1484">
                  <c:v>3.9372876003305191E-3</c:v>
                </c:pt>
                <c:pt idx="1485">
                  <c:v>6.2357970704678412E-3</c:v>
                </c:pt>
                <c:pt idx="1486">
                  <c:v>-1.1241958773015925E-2</c:v>
                </c:pt>
                <c:pt idx="1487">
                  <c:v>1.398456292104111E-2</c:v>
                </c:pt>
                <c:pt idx="1488">
                  <c:v>-5.0511048680972337E-3</c:v>
                </c:pt>
                <c:pt idx="1489">
                  <c:v>-9.26719633404538E-3</c:v>
                </c:pt>
                <c:pt idx="1490">
                  <c:v>1.8331572394124418E-2</c:v>
                </c:pt>
                <c:pt idx="1491">
                  <c:v>5.0982761752969008E-3</c:v>
                </c:pt>
                <c:pt idx="1492">
                  <c:v>-8.3011924631076761E-3</c:v>
                </c:pt>
                <c:pt idx="1493">
                  <c:v>-1.7840610328638817E-3</c:v>
                </c:pt>
                <c:pt idx="1494">
                  <c:v>-1.4527618706689172E-2</c:v>
                </c:pt>
                <c:pt idx="1495">
                  <c:v>1.2673657233743807E-2</c:v>
                </c:pt>
                <c:pt idx="1496">
                  <c:v>-9.6283098369249753E-3</c:v>
                </c:pt>
                <c:pt idx="1497">
                  <c:v>-4.2278317538015919E-3</c:v>
                </c:pt>
                <c:pt idx="1498">
                  <c:v>-1.9368581155347897E-3</c:v>
                </c:pt>
                <c:pt idx="1499">
                  <c:v>1.5952953804898806E-2</c:v>
                </c:pt>
                <c:pt idx="1500">
                  <c:v>1.8563585990499787E-2</c:v>
                </c:pt>
                <c:pt idx="1501">
                  <c:v>-4.9621215842630129E-3</c:v>
                </c:pt>
                <c:pt idx="1502">
                  <c:v>-4.3731253797321123E-3</c:v>
                </c:pt>
                <c:pt idx="1503">
                  <c:v>4.020479154591694E-4</c:v>
                </c:pt>
                <c:pt idx="1504">
                  <c:v>2.5842761690557658E-3</c:v>
                </c:pt>
                <c:pt idx="1505">
                  <c:v>-1.767705263149566E-2</c:v>
                </c:pt>
                <c:pt idx="1506">
                  <c:v>1.3975216109463062E-4</c:v>
                </c:pt>
                <c:pt idx="1507">
                  <c:v>-2.1091754930188555E-2</c:v>
                </c:pt>
                <c:pt idx="1508">
                  <c:v>-1.469334511759135E-2</c:v>
                </c:pt>
                <c:pt idx="1509">
                  <c:v>0.14131136032491498</c:v>
                </c:pt>
                <c:pt idx="1510">
                  <c:v>4.8743459684241763E-4</c:v>
                </c:pt>
                <c:pt idx="1511">
                  <c:v>-3.5278005641766752E-3</c:v>
                </c:pt>
                <c:pt idx="1512">
                  <c:v>4.2873943085570687E-3</c:v>
                </c:pt>
                <c:pt idx="1513">
                  <c:v>3.7144562984048113E-2</c:v>
                </c:pt>
                <c:pt idx="1514">
                  <c:v>-2.7147473722082482E-2</c:v>
                </c:pt>
                <c:pt idx="1515">
                  <c:v>6.7544579969918139E-3</c:v>
                </c:pt>
                <c:pt idx="1516">
                  <c:v>-4.3103868106665333E-3</c:v>
                </c:pt>
                <c:pt idx="1517">
                  <c:v>7.1921751958432534E-3</c:v>
                </c:pt>
                <c:pt idx="1518">
                  <c:v>-7.5789626172051427E-4</c:v>
                </c:pt>
                <c:pt idx="1519">
                  <c:v>-2.3205271395819738E-3</c:v>
                </c:pt>
                <c:pt idx="1520">
                  <c:v>6.1385019053985523E-3</c:v>
                </c:pt>
                <c:pt idx="1521">
                  <c:v>1.813522055356187E-2</c:v>
                </c:pt>
                <c:pt idx="1522">
                  <c:v>-6.9754003215080074E-3</c:v>
                </c:pt>
                <c:pt idx="1523">
                  <c:v>1.2867720617864231E-2</c:v>
                </c:pt>
                <c:pt idx="1524">
                  <c:v>5.3745744780808735E-3</c:v>
                </c:pt>
                <c:pt idx="1525">
                  <c:v>-4.9448964534549722E-3</c:v>
                </c:pt>
                <c:pt idx="1526">
                  <c:v>-6.6472410544566873E-3</c:v>
                </c:pt>
                <c:pt idx="1527">
                  <c:v>1.0875426440389857E-2</c:v>
                </c:pt>
                <c:pt idx="1528">
                  <c:v>8.7382385941761065E-3</c:v>
                </c:pt>
                <c:pt idx="1529">
                  <c:v>-9.7314672406275671E-3</c:v>
                </c:pt>
                <c:pt idx="1530">
                  <c:v>-8.3669839703491844E-3</c:v>
                </c:pt>
                <c:pt idx="1531">
                  <c:v>-2.7191731513092066E-3</c:v>
                </c:pt>
                <c:pt idx="1532">
                  <c:v>-8.9302361734849844E-3</c:v>
                </c:pt>
                <c:pt idx="1533">
                  <c:v>1.4066016880988519E-2</c:v>
                </c:pt>
                <c:pt idx="1534">
                  <c:v>-5.0648422562973305E-3</c:v>
                </c:pt>
                <c:pt idx="1535">
                  <c:v>8.6577809406562789E-3</c:v>
                </c:pt>
                <c:pt idx="1536">
                  <c:v>-3.8301673416875071E-3</c:v>
                </c:pt>
                <c:pt idx="1537">
                  <c:v>7.4748208137855876E-3</c:v>
                </c:pt>
                <c:pt idx="1538">
                  <c:v>-9.7798287136550144E-3</c:v>
                </c:pt>
                <c:pt idx="1539">
                  <c:v>2.1481003104525387E-2</c:v>
                </c:pt>
                <c:pt idx="1540">
                  <c:v>-8.4977806149284518E-3</c:v>
                </c:pt>
                <c:pt idx="1541">
                  <c:v>-2.3906350506690321E-2</c:v>
                </c:pt>
                <c:pt idx="1542">
                  <c:v>-4.0253571946154976E-3</c:v>
                </c:pt>
                <c:pt idx="1543">
                  <c:v>-1.9957175204195932E-2</c:v>
                </c:pt>
                <c:pt idx="1544">
                  <c:v>1.3351761043708832E-2</c:v>
                </c:pt>
                <c:pt idx="1545">
                  <c:v>-4.9140273880303731E-3</c:v>
                </c:pt>
                <c:pt idx="1546">
                  <c:v>-2.7226546416776465E-3</c:v>
                </c:pt>
                <c:pt idx="1547">
                  <c:v>1.4467592440366328E-2</c:v>
                </c:pt>
                <c:pt idx="1548">
                  <c:v>-1.2058170854204797E-2</c:v>
                </c:pt>
                <c:pt idx="1549">
                  <c:v>-1.4791161932574681E-3</c:v>
                </c:pt>
                <c:pt idx="1550">
                  <c:v>1.7908552977189629E-2</c:v>
                </c:pt>
                <c:pt idx="1551">
                  <c:v>-4.0774949724774467E-3</c:v>
                </c:pt>
                <c:pt idx="1552">
                  <c:v>-9.1747614119297438E-3</c:v>
                </c:pt>
                <c:pt idx="1553">
                  <c:v>1.2295525065963098E-2</c:v>
                </c:pt>
                <c:pt idx="1554">
                  <c:v>1.507888977527494E-2</c:v>
                </c:pt>
                <c:pt idx="1555">
                  <c:v>-5.4870363007998302E-3</c:v>
                </c:pt>
                <c:pt idx="1556">
                  <c:v>-1.6761370813969112E-2</c:v>
                </c:pt>
                <c:pt idx="1557">
                  <c:v>1.2355102047839628E-2</c:v>
                </c:pt>
                <c:pt idx="1558">
                  <c:v>5.4113075620578766E-3</c:v>
                </c:pt>
                <c:pt idx="1559">
                  <c:v>5.7373056300267233E-3</c:v>
                </c:pt>
                <c:pt idx="1560">
                  <c:v>6.5846341028963362E-3</c:v>
                </c:pt>
                <c:pt idx="1561">
                  <c:v>-9.9390857377873454E-3</c:v>
                </c:pt>
                <c:pt idx="1562">
                  <c:v>1.0430447039351254E-3</c:v>
                </c:pt>
                <c:pt idx="1563">
                  <c:v>2.5058300205620387E-2</c:v>
                </c:pt>
                <c:pt idx="1564">
                  <c:v>3.3008170529771341E-3</c:v>
                </c:pt>
                <c:pt idx="1565">
                  <c:v>-2.5242489024495107E-3</c:v>
                </c:pt>
                <c:pt idx="1566">
                  <c:v>2.8037125287104558E-2</c:v>
                </c:pt>
                <c:pt idx="1567">
                  <c:v>0.13711591550810165</c:v>
                </c:pt>
                <c:pt idx="1568">
                  <c:v>2.5895807628629308E-2</c:v>
                </c:pt>
                <c:pt idx="1569">
                  <c:v>-9.2583406682965608E-3</c:v>
                </c:pt>
                <c:pt idx="1570">
                  <c:v>-9.397416399955949E-3</c:v>
                </c:pt>
                <c:pt idx="1571">
                  <c:v>-8.7391109475761786E-3</c:v>
                </c:pt>
                <c:pt idx="1572">
                  <c:v>6.6705592720615048E-3</c:v>
                </c:pt>
                <c:pt idx="1573">
                  <c:v>4.3969746005046106E-2</c:v>
                </c:pt>
                <c:pt idx="1574">
                  <c:v>2.6983132759928585E-2</c:v>
                </c:pt>
                <c:pt idx="1575">
                  <c:v>-4.4713078513898274E-3</c:v>
                </c:pt>
                <c:pt idx="1576">
                  <c:v>1.3207798715826335E-2</c:v>
                </c:pt>
                <c:pt idx="1577">
                  <c:v>-2.1550029791831182E-2</c:v>
                </c:pt>
                <c:pt idx="1578">
                  <c:v>-4.9874501251084835E-3</c:v>
                </c:pt>
                <c:pt idx="1579">
                  <c:v>1.1427150592949298E-2</c:v>
                </c:pt>
                <c:pt idx="1580">
                  <c:v>-1.8590203516422821E-2</c:v>
                </c:pt>
                <c:pt idx="1581">
                  <c:v>-1.1748645762290399E-2</c:v>
                </c:pt>
                <c:pt idx="1582">
                  <c:v>6.8359289294717129E-3</c:v>
                </c:pt>
                <c:pt idx="1583">
                  <c:v>1.0599762621836595E-2</c:v>
                </c:pt>
                <c:pt idx="1584">
                  <c:v>-2.2833293472098393E-2</c:v>
                </c:pt>
                <c:pt idx="1585">
                  <c:v>-2.0517267035167763E-2</c:v>
                </c:pt>
                <c:pt idx="1586">
                  <c:v>-5.8966230533921138E-3</c:v>
                </c:pt>
                <c:pt idx="1587">
                  <c:v>1.6119240069079055E-4</c:v>
                </c:pt>
                <c:pt idx="1588">
                  <c:v>-5.5762753166694878E-3</c:v>
                </c:pt>
                <c:pt idx="1589">
                  <c:v>9.5441879005362384E-3</c:v>
                </c:pt>
                <c:pt idx="1590">
                  <c:v>1.9998010164003599E-2</c:v>
                </c:pt>
                <c:pt idx="1591">
                  <c:v>-1.0643540122786121E-2</c:v>
                </c:pt>
                <c:pt idx="1592">
                  <c:v>-8.1555422672408007E-4</c:v>
                </c:pt>
                <c:pt idx="1593">
                  <c:v>2.2140764030825544E-2</c:v>
                </c:pt>
                <c:pt idx="1594">
                  <c:v>7.2884254855987152E-3</c:v>
                </c:pt>
                <c:pt idx="1595">
                  <c:v>-3.8476779334903899E-3</c:v>
                </c:pt>
                <c:pt idx="1596">
                  <c:v>1.2946543163739888E-2</c:v>
                </c:pt>
                <c:pt idx="1597">
                  <c:v>-3.5972191812966403E-2</c:v>
                </c:pt>
                <c:pt idx="1598">
                  <c:v>-4.067421487465972E-3</c:v>
                </c:pt>
                <c:pt idx="1599">
                  <c:v>-1.3006898084022556E-4</c:v>
                </c:pt>
                <c:pt idx="1600">
                  <c:v>4.9698830103306335E-3</c:v>
                </c:pt>
                <c:pt idx="1601">
                  <c:v>-2.1312012800000057E-2</c:v>
                </c:pt>
                <c:pt idx="1602">
                  <c:v>1.9110307570262774E-2</c:v>
                </c:pt>
                <c:pt idx="1603">
                  <c:v>-1.9159997134632012E-2</c:v>
                </c:pt>
                <c:pt idx="1604">
                  <c:v>-1.3567627220438028E-2</c:v>
                </c:pt>
                <c:pt idx="1605">
                  <c:v>1.3585876777251205E-3</c:v>
                </c:pt>
                <c:pt idx="1606">
                  <c:v>-3.006343066448125E-2</c:v>
                </c:pt>
                <c:pt idx="1607">
                  <c:v>9.509141104295793E-4</c:v>
                </c:pt>
                <c:pt idx="1608">
                  <c:v>-3.7325816324452976E-2</c:v>
                </c:pt>
                <c:pt idx="1609">
                  <c:v>1.5199232225935777E-2</c:v>
                </c:pt>
                <c:pt idx="1610">
                  <c:v>-4.3875416681953272E-3</c:v>
                </c:pt>
                <c:pt idx="1611">
                  <c:v>-1.7876473995509512E-3</c:v>
                </c:pt>
                <c:pt idx="1612">
                  <c:v>9.0491235148795202E-3</c:v>
                </c:pt>
                <c:pt idx="1613">
                  <c:v>6.3229743543693484E-3</c:v>
                </c:pt>
                <c:pt idx="1614">
                  <c:v>1.224964748500379E-2</c:v>
                </c:pt>
                <c:pt idx="1615">
                  <c:v>4.9549627140759167E-3</c:v>
                </c:pt>
                <c:pt idx="1616">
                  <c:v>5.8195482737490867E-3</c:v>
                </c:pt>
                <c:pt idx="1617">
                  <c:v>-1.4550725697470956E-2</c:v>
                </c:pt>
                <c:pt idx="1618">
                  <c:v>3.5831634244982258E-2</c:v>
                </c:pt>
                <c:pt idx="1619">
                  <c:v>1.5954546693379035E-2</c:v>
                </c:pt>
                <c:pt idx="1620">
                  <c:v>-1.6025126886153318E-3</c:v>
                </c:pt>
                <c:pt idx="1621">
                  <c:v>2.261487771368742E-2</c:v>
                </c:pt>
                <c:pt idx="1622">
                  <c:v>1.7508171355374413E-2</c:v>
                </c:pt>
                <c:pt idx="1623">
                  <c:v>1.0854806624790658E-2</c:v>
                </c:pt>
                <c:pt idx="1624">
                  <c:v>4.0478215450079347E-4</c:v>
                </c:pt>
                <c:pt idx="1625">
                  <c:v>-2.0772131176461373E-2</c:v>
                </c:pt>
                <c:pt idx="1626">
                  <c:v>-9.5185234544076236E-3</c:v>
                </c:pt>
                <c:pt idx="1627">
                  <c:v>8.5120803922245081E-4</c:v>
                </c:pt>
                <c:pt idx="1628">
                  <c:v>2.136618133024637E-2</c:v>
                </c:pt>
                <c:pt idx="1629">
                  <c:v>1.6829906446856668E-2</c:v>
                </c:pt>
                <c:pt idx="1630">
                  <c:v>-4.9731080885428991E-3</c:v>
                </c:pt>
                <c:pt idx="1631">
                  <c:v>1.9381297998477987E-2</c:v>
                </c:pt>
                <c:pt idx="1632">
                  <c:v>1.0137264057251238E-2</c:v>
                </c:pt>
                <c:pt idx="1633">
                  <c:v>-8.3402502023812275E-2</c:v>
                </c:pt>
                <c:pt idx="1634">
                  <c:v>6.7096526609278229E-4</c:v>
                </c:pt>
                <c:pt idx="1635">
                  <c:v>-7.4841787882355959E-3</c:v>
                </c:pt>
                <c:pt idx="1636">
                  <c:v>2.9783469736622825E-2</c:v>
                </c:pt>
                <c:pt idx="1637">
                  <c:v>8.4638910322805128E-3</c:v>
                </c:pt>
                <c:pt idx="1638">
                  <c:v>2.5755465846701853E-3</c:v>
                </c:pt>
                <c:pt idx="1639">
                  <c:v>-1.0164447461632142E-2</c:v>
                </c:pt>
                <c:pt idx="1640">
                  <c:v>-7.589753868442406E-3</c:v>
                </c:pt>
                <c:pt idx="1641">
                  <c:v>6.0694597068575717E-3</c:v>
                </c:pt>
                <c:pt idx="1642">
                  <c:v>-1.5864359041827258E-2</c:v>
                </c:pt>
                <c:pt idx="1643">
                  <c:v>-1.2620033811396758E-2</c:v>
                </c:pt>
                <c:pt idx="1644">
                  <c:v>-2.271464743546403E-2</c:v>
                </c:pt>
                <c:pt idx="1645">
                  <c:v>1.8045305071303197E-2</c:v>
                </c:pt>
                <c:pt idx="1646">
                  <c:v>-1.6201119818704535E-2</c:v>
                </c:pt>
                <c:pt idx="1647">
                  <c:v>-1.6731053378292726E-3</c:v>
                </c:pt>
                <c:pt idx="1648">
                  <c:v>1.3598774993262897E-2</c:v>
                </c:pt>
                <c:pt idx="1649">
                  <c:v>2.9925440273825821E-3</c:v>
                </c:pt>
                <c:pt idx="1650">
                  <c:v>-1.5444767923056824E-2</c:v>
                </c:pt>
                <c:pt idx="1651">
                  <c:v>1.9265272093540453E-3</c:v>
                </c:pt>
                <c:pt idx="1652">
                  <c:v>-4.3005601271776106E-3</c:v>
                </c:pt>
                <c:pt idx="1653">
                  <c:v>3.9760135055200152E-3</c:v>
                </c:pt>
                <c:pt idx="1654">
                  <c:v>-1.9134085409362123E-2</c:v>
                </c:pt>
                <c:pt idx="1655">
                  <c:v>1.4151920184285904E-2</c:v>
                </c:pt>
                <c:pt idx="1656">
                  <c:v>-2.6810323574730788E-3</c:v>
                </c:pt>
                <c:pt idx="1657">
                  <c:v>-2.0584350041982113E-2</c:v>
                </c:pt>
                <c:pt idx="1658">
                  <c:v>1.944617538461535E-2</c:v>
                </c:pt>
                <c:pt idx="1659">
                  <c:v>3.0864197530864335E-3</c:v>
                </c:pt>
                <c:pt idx="1660">
                  <c:v>-1.1471838800590772E-2</c:v>
                </c:pt>
                <c:pt idx="1661">
                  <c:v>1.1948485043603574E-2</c:v>
                </c:pt>
                <c:pt idx="1662">
                  <c:v>-2.2041688927553982E-2</c:v>
                </c:pt>
                <c:pt idx="1663">
                  <c:v>2.0271481976843475E-3</c:v>
                </c:pt>
                <c:pt idx="1664">
                  <c:v>-2.4446866621825603E-3</c:v>
                </c:pt>
                <c:pt idx="1665">
                  <c:v>4.7914692949204696E-3</c:v>
                </c:pt>
                <c:pt idx="1666">
                  <c:v>-3.6776293004338267E-2</c:v>
                </c:pt>
                <c:pt idx="1667">
                  <c:v>-1.1663516778342875E-2</c:v>
                </c:pt>
                <c:pt idx="1668">
                  <c:v>1.2429339068789069E-3</c:v>
                </c:pt>
                <c:pt idx="1669">
                  <c:v>2.0501510324483885E-2</c:v>
                </c:pt>
                <c:pt idx="1670">
                  <c:v>-9.8720864263086572E-3</c:v>
                </c:pt>
                <c:pt idx="1671">
                  <c:v>9.8513329145173412E-3</c:v>
                </c:pt>
                <c:pt idx="1672">
                  <c:v>-2.8821246741467244E-3</c:v>
                </c:pt>
                <c:pt idx="1673">
                  <c:v>-9.208007647462213E-3</c:v>
                </c:pt>
                <c:pt idx="1674">
                  <c:v>3.9493492418498644E-3</c:v>
                </c:pt>
                <c:pt idx="1675">
                  <c:v>2.3381828205496946E-2</c:v>
                </c:pt>
                <c:pt idx="1676">
                  <c:v>7.3283061289943774E-3</c:v>
                </c:pt>
                <c:pt idx="1677">
                  <c:v>-3.965059578083574E-3</c:v>
                </c:pt>
                <c:pt idx="1678">
                  <c:v>-8.5472482236798042E-3</c:v>
                </c:pt>
                <c:pt idx="1679">
                  <c:v>1.9395279154428291E-3</c:v>
                </c:pt>
                <c:pt idx="1680">
                  <c:v>1.7935790565677401E-3</c:v>
                </c:pt>
                <c:pt idx="1681">
                  <c:v>2.6975811123461924E-3</c:v>
                </c:pt>
                <c:pt idx="1682">
                  <c:v>1.2605084221499752E-3</c:v>
                </c:pt>
                <c:pt idx="1683">
                  <c:v>2.1239401805931868E-2</c:v>
                </c:pt>
                <c:pt idx="1684">
                  <c:v>2.1796291642947274E-2</c:v>
                </c:pt>
                <c:pt idx="1685">
                  <c:v>3.1100431641080117E-3</c:v>
                </c:pt>
                <c:pt idx="1686">
                  <c:v>4.8295424809170484E-3</c:v>
                </c:pt>
                <c:pt idx="1687">
                  <c:v>1.7177639408792134E-2</c:v>
                </c:pt>
                <c:pt idx="1688">
                  <c:v>-7.7734329969049165E-3</c:v>
                </c:pt>
                <c:pt idx="1689">
                  <c:v>5.026920993889572E-3</c:v>
                </c:pt>
                <c:pt idx="1690">
                  <c:v>-4.2403539787729816E-3</c:v>
                </c:pt>
                <c:pt idx="1691">
                  <c:v>2.1461590708406142E-2</c:v>
                </c:pt>
                <c:pt idx="1692">
                  <c:v>-1.8946267259217997E-2</c:v>
                </c:pt>
                <c:pt idx="1693">
                  <c:v>-2.9518525642041493E-2</c:v>
                </c:pt>
                <c:pt idx="1694">
                  <c:v>7.8437812500000703E-3</c:v>
                </c:pt>
                <c:pt idx="1695">
                  <c:v>-1.2796229670781756E-3</c:v>
                </c:pt>
                <c:pt idx="1696">
                  <c:v>-1.1110786361199221E-2</c:v>
                </c:pt>
                <c:pt idx="1697">
                  <c:v>-9.6483579507692707E-2</c:v>
                </c:pt>
                <c:pt idx="1698">
                  <c:v>1.3122521369191009E-3</c:v>
                </c:pt>
                <c:pt idx="1699">
                  <c:v>-7.4824881663062559E-3</c:v>
                </c:pt>
                <c:pt idx="1700">
                  <c:v>3.0019623359471836E-3</c:v>
                </c:pt>
                <c:pt idx="1701">
                  <c:v>3.066988199777132E-3</c:v>
                </c:pt>
                <c:pt idx="1702">
                  <c:v>1.76194972012087E-2</c:v>
                </c:pt>
                <c:pt idx="1703">
                  <c:v>-9.69368378241664E-3</c:v>
                </c:pt>
                <c:pt idx="1704">
                  <c:v>4.1191513140776959E-3</c:v>
                </c:pt>
                <c:pt idx="1705">
                  <c:v>-2.4766547975442199E-3</c:v>
                </c:pt>
                <c:pt idx="1706">
                  <c:v>2.634313889047446E-2</c:v>
                </c:pt>
                <c:pt idx="1707">
                  <c:v>5.574529847313725E-2</c:v>
                </c:pt>
                <c:pt idx="1708">
                  <c:v>-6.2126496159874423E-3</c:v>
                </c:pt>
                <c:pt idx="1709">
                  <c:v>1.9023510818217515E-2</c:v>
                </c:pt>
                <c:pt idx="1710">
                  <c:v>-2.9200990407470706E-2</c:v>
                </c:pt>
                <c:pt idx="1711">
                  <c:v>-1.1674426254834946E-2</c:v>
                </c:pt>
                <c:pt idx="1712">
                  <c:v>1.3940164988309967E-2</c:v>
                </c:pt>
                <c:pt idx="1713">
                  <c:v>1.3838893445701217E-3</c:v>
                </c:pt>
                <c:pt idx="1714">
                  <c:v>2.3431295102627425E-2</c:v>
                </c:pt>
                <c:pt idx="1715">
                  <c:v>6.4698522805906045E-4</c:v>
                </c:pt>
                <c:pt idx="1716">
                  <c:v>-3.4388375237874858E-3</c:v>
                </c:pt>
                <c:pt idx="1717">
                  <c:v>-5.3444905610524618E-3</c:v>
                </c:pt>
                <c:pt idx="1718">
                  <c:v>1.0118453725093124E-2</c:v>
                </c:pt>
                <c:pt idx="1719">
                  <c:v>-9.4120098219045989E-3</c:v>
                </c:pt>
                <c:pt idx="1720">
                  <c:v>9.3768596159089501E-3</c:v>
                </c:pt>
                <c:pt idx="1721">
                  <c:v>-8.5626544342507493E-3</c:v>
                </c:pt>
                <c:pt idx="1722">
                  <c:v>-2.2070712631277023E-2</c:v>
                </c:pt>
                <c:pt idx="1723">
                  <c:v>2.6902555538703909E-2</c:v>
                </c:pt>
                <c:pt idx="1724">
                  <c:v>-6.1046335099297355E-3</c:v>
                </c:pt>
                <c:pt idx="1725">
                  <c:v>4.13769591293911E-3</c:v>
                </c:pt>
                <c:pt idx="1726">
                  <c:v>1.1045533907574345E-3</c:v>
                </c:pt>
                <c:pt idx="1727">
                  <c:v>-2.7714820010209307E-2</c:v>
                </c:pt>
                <c:pt idx="1728">
                  <c:v>8.393273266228185E-3</c:v>
                </c:pt>
                <c:pt idx="1729">
                  <c:v>1.4992378625954261E-2</c:v>
                </c:pt>
                <c:pt idx="1730">
                  <c:v>-6.5823790894805612E-3</c:v>
                </c:pt>
                <c:pt idx="1731">
                  <c:v>1.8852198498113593E-2</c:v>
                </c:pt>
                <c:pt idx="1732">
                  <c:v>5.4729800034975629E-2</c:v>
                </c:pt>
                <c:pt idx="1733">
                  <c:v>-1.3346886204975705E-3</c:v>
                </c:pt>
                <c:pt idx="1734">
                  <c:v>-5.3425528473326489E-3</c:v>
                </c:pt>
                <c:pt idx="1735">
                  <c:v>-1.18700756437079E-2</c:v>
                </c:pt>
                <c:pt idx="1736">
                  <c:v>-3.919978978647376E-3</c:v>
                </c:pt>
                <c:pt idx="1737">
                  <c:v>1.1671379137588422E-2</c:v>
                </c:pt>
                <c:pt idx="1738">
                  <c:v>-2.1234250856958514E-3</c:v>
                </c:pt>
                <c:pt idx="1739">
                  <c:v>-4.5477294564351123E-3</c:v>
                </c:pt>
                <c:pt idx="1740">
                  <c:v>2.4039834389953274E-2</c:v>
                </c:pt>
                <c:pt idx="1741">
                  <c:v>-3.2787776374942901E-4</c:v>
                </c:pt>
                <c:pt idx="1742">
                  <c:v>1.2683050481868463E-2</c:v>
                </c:pt>
                <c:pt idx="1743">
                  <c:v>1.4927860394666981E-2</c:v>
                </c:pt>
                <c:pt idx="1744">
                  <c:v>-3.1575477397024487E-3</c:v>
                </c:pt>
                <c:pt idx="1745">
                  <c:v>8.5030318879160127E-3</c:v>
                </c:pt>
                <c:pt idx="1746">
                  <c:v>-8.1647504899663437E-3</c:v>
                </c:pt>
                <c:pt idx="1747">
                  <c:v>-2.3043656953601444E-2</c:v>
                </c:pt>
                <c:pt idx="1748">
                  <c:v>5.8774023910752593E-3</c:v>
                </c:pt>
                <c:pt idx="1749">
                  <c:v>3.6339978659320371E-2</c:v>
                </c:pt>
                <c:pt idx="1750">
                  <c:v>1.3595945147157229E-2</c:v>
                </c:pt>
                <c:pt idx="1751">
                  <c:v>-1.4997725171601806E-2</c:v>
                </c:pt>
                <c:pt idx="1752">
                  <c:v>-1.5703860116620727E-2</c:v>
                </c:pt>
                <c:pt idx="1753">
                  <c:v>-4.0864323465156893E-2</c:v>
                </c:pt>
                <c:pt idx="1754">
                  <c:v>6.6230899443819879E-3</c:v>
                </c:pt>
                <c:pt idx="1755">
                  <c:v>3.8973332733771571E-4</c:v>
                </c:pt>
                <c:pt idx="1756">
                  <c:v>1.2363166863460284E-2</c:v>
                </c:pt>
                <c:pt idx="1757">
                  <c:v>1.2484186489044147E-2</c:v>
                </c:pt>
                <c:pt idx="1758">
                  <c:v>1.2812793062803474E-2</c:v>
                </c:pt>
                <c:pt idx="1759">
                  <c:v>-2.3862029128810081E-2</c:v>
                </c:pt>
                <c:pt idx="1760">
                  <c:v>-9.8828437173277717E-2</c:v>
                </c:pt>
                <c:pt idx="1761">
                  <c:v>3.8726993355878037E-2</c:v>
                </c:pt>
                <c:pt idx="1762">
                  <c:v>-1.4393355700371924E-2</c:v>
                </c:pt>
                <c:pt idx="1763">
                  <c:v>-4.6845831396710169E-3</c:v>
                </c:pt>
                <c:pt idx="1764">
                  <c:v>1.8343513362549579E-2</c:v>
                </c:pt>
                <c:pt idx="1765">
                  <c:v>3.8000834979008413E-3</c:v>
                </c:pt>
                <c:pt idx="1766">
                  <c:v>2.4044565656097694E-2</c:v>
                </c:pt>
                <c:pt idx="1767">
                  <c:v>5.3807412822548528E-4</c:v>
                </c:pt>
                <c:pt idx="1768">
                  <c:v>1.3409016945757024E-2</c:v>
                </c:pt>
                <c:pt idx="1769">
                  <c:v>-1.6965640485902767E-2</c:v>
                </c:pt>
                <c:pt idx="1770">
                  <c:v>-4.4302501698577523E-2</c:v>
                </c:pt>
                <c:pt idx="1771">
                  <c:v>1.4492282687357694E-2</c:v>
                </c:pt>
                <c:pt idx="1772">
                  <c:v>2.9298831530122138E-2</c:v>
                </c:pt>
                <c:pt idx="1773">
                  <c:v>-1.6222879256965861E-2</c:v>
                </c:pt>
                <c:pt idx="1774">
                  <c:v>-3.1832609433376513E-2</c:v>
                </c:pt>
                <c:pt idx="1775">
                  <c:v>-2.4388806350155723E-2</c:v>
                </c:pt>
                <c:pt idx="1776">
                  <c:v>-3.0030001750196433E-3</c:v>
                </c:pt>
                <c:pt idx="1777">
                  <c:v>1.9680694171309687E-2</c:v>
                </c:pt>
                <c:pt idx="1778">
                  <c:v>-5.6756450055253094E-3</c:v>
                </c:pt>
                <c:pt idx="1779">
                  <c:v>-5.3178124935227E-4</c:v>
                </c:pt>
                <c:pt idx="1780">
                  <c:v>-1.4385145867794824E-2</c:v>
                </c:pt>
                <c:pt idx="1781">
                  <c:v>-3.1856974110435976E-2</c:v>
                </c:pt>
                <c:pt idx="1782">
                  <c:v>8.128421063605229E-3</c:v>
                </c:pt>
                <c:pt idx="1783">
                  <c:v>-2.4319197830392048E-2</c:v>
                </c:pt>
                <c:pt idx="1784">
                  <c:v>-2.263058237084159E-2</c:v>
                </c:pt>
                <c:pt idx="1785">
                  <c:v>-1.1413899939573646E-2</c:v>
                </c:pt>
                <c:pt idx="1786">
                  <c:v>-1.4626232702929398E-2</c:v>
                </c:pt>
                <c:pt idx="1787">
                  <c:v>9.9455522357350112E-3</c:v>
                </c:pt>
                <c:pt idx="1788">
                  <c:v>3.4784048664420197E-3</c:v>
                </c:pt>
                <c:pt idx="1789">
                  <c:v>6.002476218608388E-3</c:v>
                </c:pt>
                <c:pt idx="1790">
                  <c:v>2.3472775868520479E-3</c:v>
                </c:pt>
                <c:pt idx="1791">
                  <c:v>4.9346780691319481E-3</c:v>
                </c:pt>
                <c:pt idx="1792">
                  <c:v>-4.6149893520497365E-3</c:v>
                </c:pt>
                <c:pt idx="1793">
                  <c:v>-4.1122372956633457E-3</c:v>
                </c:pt>
                <c:pt idx="1794">
                  <c:v>-2.6871775291581468E-4</c:v>
                </c:pt>
                <c:pt idx="1795">
                  <c:v>-5.6393104390706217E-4</c:v>
                </c:pt>
                <c:pt idx="1796">
                  <c:v>2.3275628303527807E-2</c:v>
                </c:pt>
                <c:pt idx="1797">
                  <c:v>1.1451428682671239E-2</c:v>
                </c:pt>
                <c:pt idx="1798">
                  <c:v>-6.4070890957125259E-3</c:v>
                </c:pt>
                <c:pt idx="1799">
                  <c:v>5.4702495561291808E-3</c:v>
                </c:pt>
                <c:pt idx="1800">
                  <c:v>9.1722348806744236E-4</c:v>
                </c:pt>
                <c:pt idx="1801">
                  <c:v>4.1303331410127431E-3</c:v>
                </c:pt>
                <c:pt idx="1802">
                  <c:v>1.8591187726963332E-2</c:v>
                </c:pt>
                <c:pt idx="1803">
                  <c:v>1.4476839471771807E-2</c:v>
                </c:pt>
                <c:pt idx="1804">
                  <c:v>-8.6906177938461671E-3</c:v>
                </c:pt>
                <c:pt idx="1805">
                  <c:v>6.9663854141519543E-3</c:v>
                </c:pt>
                <c:pt idx="1806">
                  <c:v>-1.7729362664714254E-2</c:v>
                </c:pt>
                <c:pt idx="1807">
                  <c:v>-1.035402808976027E-2</c:v>
                </c:pt>
                <c:pt idx="1808">
                  <c:v>4.1991599933099977E-4</c:v>
                </c:pt>
                <c:pt idx="1809">
                  <c:v>2.2763098067287046E-2</c:v>
                </c:pt>
                <c:pt idx="1810">
                  <c:v>-3.4661015196801648E-2</c:v>
                </c:pt>
                <c:pt idx="1811">
                  <c:v>2.549433349259056E-3</c:v>
                </c:pt>
                <c:pt idx="1812">
                  <c:v>-5.8156643281370712E-4</c:v>
                </c:pt>
                <c:pt idx="1813">
                  <c:v>1.8302803444009363E-2</c:v>
                </c:pt>
                <c:pt idx="1814">
                  <c:v>2.3495406892928505E-2</c:v>
                </c:pt>
                <c:pt idx="1815">
                  <c:v>-4.3109640703217211E-3</c:v>
                </c:pt>
                <c:pt idx="1816">
                  <c:v>5.2001098691338843E-3</c:v>
                </c:pt>
                <c:pt idx="1817">
                  <c:v>-3.4960573001976192E-2</c:v>
                </c:pt>
                <c:pt idx="1818">
                  <c:v>-0.10997247438097135</c:v>
                </c:pt>
                <c:pt idx="1819">
                  <c:v>4.8958868850842219E-2</c:v>
                </c:pt>
                <c:pt idx="1820">
                  <c:v>-2.5936113332030497E-2</c:v>
                </c:pt>
                <c:pt idx="1821">
                  <c:v>2.1098669413634363E-2</c:v>
                </c:pt>
                <c:pt idx="1822">
                  <c:v>-3.4055907625554216E-3</c:v>
                </c:pt>
                <c:pt idx="1823">
                  <c:v>-3.0684945490846327E-2</c:v>
                </c:pt>
                <c:pt idx="1824">
                  <c:v>-1.1544010224214918E-2</c:v>
                </c:pt>
                <c:pt idx="1825">
                  <c:v>-6.1662672251447948E-3</c:v>
                </c:pt>
                <c:pt idx="1826">
                  <c:v>1.8618160905063519E-2</c:v>
                </c:pt>
                <c:pt idx="1827">
                  <c:v>9.6260664868943469E-3</c:v>
                </c:pt>
                <c:pt idx="1828">
                  <c:v>-1.7684341042323304E-4</c:v>
                </c:pt>
                <c:pt idx="1829">
                  <c:v>-4.2008702575644374E-3</c:v>
                </c:pt>
                <c:pt idx="1830">
                  <c:v>1.6778346246453024E-2</c:v>
                </c:pt>
                <c:pt idx="1831">
                  <c:v>-1.6798252106842604E-2</c:v>
                </c:pt>
                <c:pt idx="1832">
                  <c:v>-8.3539211402727798E-3</c:v>
                </c:pt>
                <c:pt idx="1833">
                  <c:v>-2.2641395565439204E-3</c:v>
                </c:pt>
                <c:pt idx="1834">
                  <c:v>9.7731678762233987E-3</c:v>
                </c:pt>
                <c:pt idx="1835">
                  <c:v>1.1177994421436521E-2</c:v>
                </c:pt>
                <c:pt idx="1836">
                  <c:v>-7.0880763440214212E-3</c:v>
                </c:pt>
                <c:pt idx="1837">
                  <c:v>-3.8445083703684269E-3</c:v>
                </c:pt>
                <c:pt idx="1838">
                  <c:v>-2.0562400799765124E-3</c:v>
                </c:pt>
                <c:pt idx="1839">
                  <c:v>1.3778412357048131E-2</c:v>
                </c:pt>
                <c:pt idx="1840">
                  <c:v>-1.1831772894425829E-2</c:v>
                </c:pt>
                <c:pt idx="1841">
                  <c:v>-1.5603817517601093E-2</c:v>
                </c:pt>
                <c:pt idx="1842">
                  <c:v>1.3001009128226215E-2</c:v>
                </c:pt>
                <c:pt idx="1843">
                  <c:v>-9.2326041893580069E-3</c:v>
                </c:pt>
                <c:pt idx="1844">
                  <c:v>1.7901565850773071E-3</c:v>
                </c:pt>
                <c:pt idx="1845">
                  <c:v>1.7738328309226947E-2</c:v>
                </c:pt>
                <c:pt idx="1846">
                  <c:v>-1.9446131364317942E-3</c:v>
                </c:pt>
                <c:pt idx="1847">
                  <c:v>2.1436855742605898E-2</c:v>
                </c:pt>
                <c:pt idx="1848">
                  <c:v>-3.393595898414925E-3</c:v>
                </c:pt>
                <c:pt idx="1849">
                  <c:v>1.2310043522539171E-2</c:v>
                </c:pt>
                <c:pt idx="1850">
                  <c:v>7.842596721311379E-3</c:v>
                </c:pt>
                <c:pt idx="1851">
                  <c:v>-2.4595148880948159E-3</c:v>
                </c:pt>
                <c:pt idx="1852">
                  <c:v>-1.441538247051255E-2</c:v>
                </c:pt>
                <c:pt idx="1853">
                  <c:v>7.5085969689288046E-3</c:v>
                </c:pt>
                <c:pt idx="1854">
                  <c:v>-5.3236773126137393E-3</c:v>
                </c:pt>
                <c:pt idx="1855">
                  <c:v>6.3981431610222739E-3</c:v>
                </c:pt>
                <c:pt idx="1856">
                  <c:v>-3.808687517561915E-3</c:v>
                </c:pt>
                <c:pt idx="1857">
                  <c:v>3.3795741342528274E-3</c:v>
                </c:pt>
                <c:pt idx="1858">
                  <c:v>-1.9474851475141941E-2</c:v>
                </c:pt>
                <c:pt idx="1859">
                  <c:v>-3.3535059620130037E-3</c:v>
                </c:pt>
                <c:pt idx="1860">
                  <c:v>1.7868697889421803E-2</c:v>
                </c:pt>
                <c:pt idx="1861">
                  <c:v>1.4002139837980598E-2</c:v>
                </c:pt>
                <c:pt idx="1862">
                  <c:v>1.2558357613701832E-2</c:v>
                </c:pt>
                <c:pt idx="1863">
                  <c:v>1.163013892525111E-2</c:v>
                </c:pt>
                <c:pt idx="1864">
                  <c:v>9.1889430785638826E-3</c:v>
                </c:pt>
                <c:pt idx="1865">
                  <c:v>1.7513875603063944E-2</c:v>
                </c:pt>
                <c:pt idx="1866">
                  <c:v>-6.4942044911809882E-3</c:v>
                </c:pt>
                <c:pt idx="1867">
                  <c:v>-3.3862882290240925E-3</c:v>
                </c:pt>
                <c:pt idx="1868">
                  <c:v>-8.0993035585475992E-3</c:v>
                </c:pt>
                <c:pt idx="1869">
                  <c:v>4.8176892457978404E-3</c:v>
                </c:pt>
                <c:pt idx="1870">
                  <c:v>3.1385079357180601E-2</c:v>
                </c:pt>
                <c:pt idx="1871">
                  <c:v>1.9139993760592944E-2</c:v>
                </c:pt>
                <c:pt idx="1872">
                  <c:v>-1.3685890658531985E-2</c:v>
                </c:pt>
                <c:pt idx="1873">
                  <c:v>1.1618300999790332E-2</c:v>
                </c:pt>
                <c:pt idx="1874">
                  <c:v>1.9647223306829886E-2</c:v>
                </c:pt>
                <c:pt idx="1875">
                  <c:v>-3.543151004554046E-2</c:v>
                </c:pt>
                <c:pt idx="1876">
                  <c:v>-7.5511211979524262E-3</c:v>
                </c:pt>
                <c:pt idx="1877">
                  <c:v>4.1819982210511419E-4</c:v>
                </c:pt>
                <c:pt idx="1878">
                  <c:v>-7.2426183844020997E-4</c:v>
                </c:pt>
                <c:pt idx="1879">
                  <c:v>-1.3817539801163403E-2</c:v>
                </c:pt>
                <c:pt idx="1880">
                  <c:v>8.1699681682994019E-3</c:v>
                </c:pt>
                <c:pt idx="1881">
                  <c:v>-4.4665700204057357E-3</c:v>
                </c:pt>
                <c:pt idx="1882">
                  <c:v>1.2675921234354348E-2</c:v>
                </c:pt>
                <c:pt idx="1883">
                  <c:v>-1.4392280426307247E-2</c:v>
                </c:pt>
                <c:pt idx="1884">
                  <c:v>9.3856370502716224E-2</c:v>
                </c:pt>
                <c:pt idx="1885">
                  <c:v>1.6678849409999641E-2</c:v>
                </c:pt>
                <c:pt idx="1886">
                  <c:v>-1.7381364177445402E-2</c:v>
                </c:pt>
                <c:pt idx="1887">
                  <c:v>1.8686456814811514E-2</c:v>
                </c:pt>
                <c:pt idx="1888">
                  <c:v>-7.5699724956368453E-3</c:v>
                </c:pt>
                <c:pt idx="1889">
                  <c:v>5.8435513861668342E-2</c:v>
                </c:pt>
                <c:pt idx="1890">
                  <c:v>9.0179718837313239E-4</c:v>
                </c:pt>
                <c:pt idx="1891">
                  <c:v>1.3348551175232704E-2</c:v>
                </c:pt>
                <c:pt idx="1892">
                  <c:v>-1.3839774167759056E-2</c:v>
                </c:pt>
                <c:pt idx="1893">
                  <c:v>-6.1115825800961421E-4</c:v>
                </c:pt>
                <c:pt idx="1894">
                  <c:v>1.8743656834985467E-2</c:v>
                </c:pt>
                <c:pt idx="1895">
                  <c:v>2.3270635898544834E-2</c:v>
                </c:pt>
                <c:pt idx="1896">
                  <c:v>-1.6489133062756123E-2</c:v>
                </c:pt>
                <c:pt idx="1897">
                  <c:v>-2.193332265243142E-2</c:v>
                </c:pt>
                <c:pt idx="1898">
                  <c:v>-2.824100346612024E-2</c:v>
                </c:pt>
                <c:pt idx="1899">
                  <c:v>1.3597658101484944E-2</c:v>
                </c:pt>
                <c:pt idx="1900">
                  <c:v>-1.7940157313651506E-2</c:v>
                </c:pt>
                <c:pt idx="1901">
                  <c:v>-1.3709362316521867E-3</c:v>
                </c:pt>
                <c:pt idx="1902">
                  <c:v>2.6580081247757237E-2</c:v>
                </c:pt>
                <c:pt idx="1903">
                  <c:v>-1.0664203326976929E-2</c:v>
                </c:pt>
                <c:pt idx="1904">
                  <c:v>-6.6326701658598886E-3</c:v>
                </c:pt>
                <c:pt idx="1905">
                  <c:v>1.7495605645206025E-2</c:v>
                </c:pt>
                <c:pt idx="1906">
                  <c:v>-4.7114601484821161E-3</c:v>
                </c:pt>
                <c:pt idx="1907">
                  <c:v>8.475440896190678E-3</c:v>
                </c:pt>
                <c:pt idx="1908">
                  <c:v>-1.5331624395670818E-2</c:v>
                </c:pt>
                <c:pt idx="1909">
                  <c:v>1.3715304836988462E-2</c:v>
                </c:pt>
                <c:pt idx="1910">
                  <c:v>9.6141396968896231E-5</c:v>
                </c:pt>
                <c:pt idx="1911">
                  <c:v>2.5840765572114455E-2</c:v>
                </c:pt>
                <c:pt idx="1912">
                  <c:v>2.7393146844512106E-2</c:v>
                </c:pt>
                <c:pt idx="1913">
                  <c:v>-6.2433368650530729E-3</c:v>
                </c:pt>
                <c:pt idx="1914">
                  <c:v>-3.1451918864280337E-3</c:v>
                </c:pt>
                <c:pt idx="1915">
                  <c:v>-2.6032237383248891E-3</c:v>
                </c:pt>
                <c:pt idx="1916">
                  <c:v>-2.3970236914214738E-3</c:v>
                </c:pt>
                <c:pt idx="1917">
                  <c:v>2.168743183472932E-3</c:v>
                </c:pt>
                <c:pt idx="1918">
                  <c:v>1.3012932451815118E-2</c:v>
                </c:pt>
                <c:pt idx="1919">
                  <c:v>5.98428753517255E-3</c:v>
                </c:pt>
                <c:pt idx="1920">
                  <c:v>1.5665133377684715E-3</c:v>
                </c:pt>
                <c:pt idx="1921">
                  <c:v>1.6759096956749264E-2</c:v>
                </c:pt>
                <c:pt idx="1922">
                  <c:v>2.7831079414400106E-2</c:v>
                </c:pt>
                <c:pt idx="1923">
                  <c:v>-1.0564123824898353E-2</c:v>
                </c:pt>
                <c:pt idx="1924">
                  <c:v>8.5234182498914457E-3</c:v>
                </c:pt>
                <c:pt idx="1925">
                  <c:v>2.3137223372229343E-3</c:v>
                </c:pt>
                <c:pt idx="1926">
                  <c:v>-1.8447986324837906E-2</c:v>
                </c:pt>
                <c:pt idx="1927">
                  <c:v>-1.3103061511566483E-2</c:v>
                </c:pt>
                <c:pt idx="1928">
                  <c:v>9.6641352075899078E-4</c:v>
                </c:pt>
                <c:pt idx="1929">
                  <c:v>1.8132634757956012E-2</c:v>
                </c:pt>
                <c:pt idx="1930">
                  <c:v>-8.7776970117761088E-3</c:v>
                </c:pt>
                <c:pt idx="1931">
                  <c:v>5.3226493074953751E-3</c:v>
                </c:pt>
                <c:pt idx="1932">
                  <c:v>2.6332419828920539E-3</c:v>
                </c:pt>
                <c:pt idx="1933">
                  <c:v>-5.7597444557555555E-3</c:v>
                </c:pt>
                <c:pt idx="1934">
                  <c:v>-1.6715847692947539E-2</c:v>
                </c:pt>
                <c:pt idx="1935">
                  <c:v>-8.9465081166565374E-3</c:v>
                </c:pt>
                <c:pt idx="1936">
                  <c:v>-9.1678215702056809E-3</c:v>
                </c:pt>
                <c:pt idx="1937">
                  <c:v>-1.9175401359907696E-3</c:v>
                </c:pt>
                <c:pt idx="1938">
                  <c:v>5.1397174930587486E-3</c:v>
                </c:pt>
                <c:pt idx="1939">
                  <c:v>-3.9406351562342179E-3</c:v>
                </c:pt>
                <c:pt idx="1940">
                  <c:v>-1.276806650041562E-2</c:v>
                </c:pt>
                <c:pt idx="1941">
                  <c:v>-7.9733548614013827E-4</c:v>
                </c:pt>
                <c:pt idx="1942">
                  <c:v>-1.0584796999648871E-2</c:v>
                </c:pt>
                <c:pt idx="1943">
                  <c:v>-4.4507509534467138E-3</c:v>
                </c:pt>
                <c:pt idx="1944">
                  <c:v>1.444129203093647E-2</c:v>
                </c:pt>
                <c:pt idx="1945">
                  <c:v>-3.9350649259605186E-3</c:v>
                </c:pt>
                <c:pt idx="1946">
                  <c:v>-1.2054890322347744E-2</c:v>
                </c:pt>
                <c:pt idx="1947">
                  <c:v>-1.8941712799534938E-2</c:v>
                </c:pt>
                <c:pt idx="1948">
                  <c:v>2.8378431675249338E-2</c:v>
                </c:pt>
                <c:pt idx="1949">
                  <c:v>1.4919354954710862E-2</c:v>
                </c:pt>
                <c:pt idx="1950">
                  <c:v>-7.0417724509518331E-3</c:v>
                </c:pt>
                <c:pt idx="1951">
                  <c:v>-7.9742088845514703E-3</c:v>
                </c:pt>
                <c:pt idx="1952">
                  <c:v>-5.7333811779077815E-3</c:v>
                </c:pt>
                <c:pt idx="1953">
                  <c:v>3.6829635830601948E-3</c:v>
                </c:pt>
                <c:pt idx="1954">
                  <c:v>-1.4836946355003766E-2</c:v>
                </c:pt>
                <c:pt idx="1955">
                  <c:v>5.930873104749157E-3</c:v>
                </c:pt>
                <c:pt idx="1956">
                  <c:v>9.7853016652105218E-4</c:v>
                </c:pt>
                <c:pt idx="1957">
                  <c:v>-3.186412089861701E-3</c:v>
                </c:pt>
                <c:pt idx="1958">
                  <c:v>2.63297867405754E-2</c:v>
                </c:pt>
                <c:pt idx="1959">
                  <c:v>2.5074461485198318E-2</c:v>
                </c:pt>
                <c:pt idx="1960">
                  <c:v>2.7441018171170395E-3</c:v>
                </c:pt>
                <c:pt idx="1961">
                  <c:v>3.2348085375932811E-3</c:v>
                </c:pt>
                <c:pt idx="1962">
                  <c:v>1.6475412472446216E-2</c:v>
                </c:pt>
                <c:pt idx="1963">
                  <c:v>6.5134176196648408E-3</c:v>
                </c:pt>
                <c:pt idx="1964">
                  <c:v>1.0573009141425782E-3</c:v>
                </c:pt>
                <c:pt idx="1965">
                  <c:v>5.7781104761833735E-3</c:v>
                </c:pt>
                <c:pt idx="1966">
                  <c:v>1.5881032691987373E-2</c:v>
                </c:pt>
                <c:pt idx="1967">
                  <c:v>5.0446408234039453E-4</c:v>
                </c:pt>
                <c:pt idx="1968">
                  <c:v>-7.2122345697089862E-5</c:v>
                </c:pt>
                <c:pt idx="1969">
                  <c:v>2.0140435446218907E-2</c:v>
                </c:pt>
                <c:pt idx="1970">
                  <c:v>5.4691662615480308E-3</c:v>
                </c:pt>
                <c:pt idx="1971">
                  <c:v>-1.0059994698931485E-2</c:v>
                </c:pt>
                <c:pt idx="1972">
                  <c:v>-2.9263092237685751E-4</c:v>
                </c:pt>
                <c:pt idx="1973">
                  <c:v>-1.6968658082130439E-2</c:v>
                </c:pt>
                <c:pt idx="1974">
                  <c:v>-1.2776852187079357E-2</c:v>
                </c:pt>
                <c:pt idx="1975">
                  <c:v>1.3306523867557596E-2</c:v>
                </c:pt>
                <c:pt idx="1976">
                  <c:v>1.4854586475951281E-2</c:v>
                </c:pt>
                <c:pt idx="1977">
                  <c:v>-6.5267737817145122E-3</c:v>
                </c:pt>
                <c:pt idx="1978">
                  <c:v>1.5165442643093607E-2</c:v>
                </c:pt>
                <c:pt idx="1979">
                  <c:v>-1.1318094516770127E-2</c:v>
                </c:pt>
                <c:pt idx="1980">
                  <c:v>-2.2378794760552267E-2</c:v>
                </c:pt>
                <c:pt idx="1981">
                  <c:v>1.5169617783971079E-2</c:v>
                </c:pt>
                <c:pt idx="1982">
                  <c:v>3.3752785120360729E-2</c:v>
                </c:pt>
                <c:pt idx="1983">
                  <c:v>2.4702398019498251E-3</c:v>
                </c:pt>
                <c:pt idx="1984">
                  <c:v>5.5325590275094871E-3</c:v>
                </c:pt>
                <c:pt idx="1985">
                  <c:v>-4.4214365178836257E-3</c:v>
                </c:pt>
                <c:pt idx="1986">
                  <c:v>-8.6181534048372921E-3</c:v>
                </c:pt>
                <c:pt idx="1987">
                  <c:v>8.8821538637633424E-3</c:v>
                </c:pt>
                <c:pt idx="1988">
                  <c:v>4.8958234658829092E-3</c:v>
                </c:pt>
                <c:pt idx="1989">
                  <c:v>-6.5846456685181298E-3</c:v>
                </c:pt>
                <c:pt idx="1990">
                  <c:v>2.120432189211896E-2</c:v>
                </c:pt>
                <c:pt idx="1991">
                  <c:v>-2.2917495320895487E-4</c:v>
                </c:pt>
                <c:pt idx="1992">
                  <c:v>-4.4113288701779219E-3</c:v>
                </c:pt>
                <c:pt idx="1993">
                  <c:v>-2.194448534243576E-2</c:v>
                </c:pt>
                <c:pt idx="1994">
                  <c:v>4.5958225050288792E-3</c:v>
                </c:pt>
                <c:pt idx="1995">
                  <c:v>-8.4104818468428988E-3</c:v>
                </c:pt>
                <c:pt idx="1996">
                  <c:v>2.1883988752914973E-2</c:v>
                </c:pt>
                <c:pt idx="1997">
                  <c:v>-9.153672787767575E-3</c:v>
                </c:pt>
                <c:pt idx="1998">
                  <c:v>-6.5963145595054895E-3</c:v>
                </c:pt>
                <c:pt idx="1999">
                  <c:v>1.4441710542447916E-2</c:v>
                </c:pt>
                <c:pt idx="2000">
                  <c:v>3.3380305098429375E-3</c:v>
                </c:pt>
                <c:pt idx="2001">
                  <c:v>1.3337949518174019E-2</c:v>
                </c:pt>
                <c:pt idx="2002">
                  <c:v>5.7213972477569985E-3</c:v>
                </c:pt>
                <c:pt idx="2003">
                  <c:v>3.6859580159642746E-3</c:v>
                </c:pt>
                <c:pt idx="2004">
                  <c:v>7.8601986240411925E-3</c:v>
                </c:pt>
                <c:pt idx="2005">
                  <c:v>-9.0292079378045953E-3</c:v>
                </c:pt>
                <c:pt idx="2006">
                  <c:v>2.1777806116280107E-2</c:v>
                </c:pt>
                <c:pt idx="2007">
                  <c:v>1.7403243240595279E-2</c:v>
                </c:pt>
                <c:pt idx="2008">
                  <c:v>-2.1984957424726836E-2</c:v>
                </c:pt>
                <c:pt idx="2009">
                  <c:v>1.6296920471351894E-2</c:v>
                </c:pt>
                <c:pt idx="2010">
                  <c:v>-1.9897150974429234E-2</c:v>
                </c:pt>
                <c:pt idx="2011">
                  <c:v>-7.2406309177736827E-2</c:v>
                </c:pt>
                <c:pt idx="2012">
                  <c:v>2.2025496770688102E-2</c:v>
                </c:pt>
                <c:pt idx="2013">
                  <c:v>-4.4624396681847145E-4</c:v>
                </c:pt>
                <c:pt idx="2014">
                  <c:v>2.0299777057853685E-2</c:v>
                </c:pt>
                <c:pt idx="2015">
                  <c:v>1.2407732456768183E-2</c:v>
                </c:pt>
                <c:pt idx="2016">
                  <c:v>3.4692543169365653E-3</c:v>
                </c:pt>
                <c:pt idx="2017">
                  <c:v>-2.9842861552195843E-2</c:v>
                </c:pt>
                <c:pt idx="2018">
                  <c:v>-1.8139098452509272E-2</c:v>
                </c:pt>
                <c:pt idx="2019">
                  <c:v>1.72568167590883E-2</c:v>
                </c:pt>
                <c:pt idx="2020">
                  <c:v>-1.8873434581915038E-2</c:v>
                </c:pt>
                <c:pt idx="2021">
                  <c:v>1.1191361618869244E-2</c:v>
                </c:pt>
                <c:pt idx="2022">
                  <c:v>1.9186528727015206E-2</c:v>
                </c:pt>
                <c:pt idx="2023">
                  <c:v>1.3900489360085366E-2</c:v>
                </c:pt>
                <c:pt idx="2024">
                  <c:v>8.4572423190309998E-3</c:v>
                </c:pt>
                <c:pt idx="2025">
                  <c:v>1.3582339339006433E-2</c:v>
                </c:pt>
                <c:pt idx="2026">
                  <c:v>-1.389528786721772E-2</c:v>
                </c:pt>
                <c:pt idx="2027">
                  <c:v>1.929815086785247E-4</c:v>
                </c:pt>
                <c:pt idx="2028">
                  <c:v>-1.6291994098268425E-2</c:v>
                </c:pt>
                <c:pt idx="2029">
                  <c:v>6.5365318529413408E-3</c:v>
                </c:pt>
                <c:pt idx="2030">
                  <c:v>-1.8312151236900109E-2</c:v>
                </c:pt>
                <c:pt idx="2031">
                  <c:v>4.4854958681717072E-3</c:v>
                </c:pt>
                <c:pt idx="2032">
                  <c:v>1.9169413539006586E-2</c:v>
                </c:pt>
                <c:pt idx="2033">
                  <c:v>1.6756539271626902E-2</c:v>
                </c:pt>
                <c:pt idx="2034">
                  <c:v>-6.7119728419010594E-3</c:v>
                </c:pt>
                <c:pt idx="2035">
                  <c:v>1.72066814681191E-2</c:v>
                </c:pt>
                <c:pt idx="2036">
                  <c:v>-1.5119713989115713E-2</c:v>
                </c:pt>
                <c:pt idx="2037">
                  <c:v>3.3929838400530432E-3</c:v>
                </c:pt>
                <c:pt idx="2038">
                  <c:v>-5.7389232382649702E-3</c:v>
                </c:pt>
                <c:pt idx="2039">
                  <c:v>-1.501028147172867E-2</c:v>
                </c:pt>
                <c:pt idx="2040">
                  <c:v>-1.4751197213486722E-2</c:v>
                </c:pt>
                <c:pt idx="2041">
                  <c:v>-3.4024048694495601E-2</c:v>
                </c:pt>
                <c:pt idx="2042">
                  <c:v>3.5384707339862764E-3</c:v>
                </c:pt>
                <c:pt idx="2043">
                  <c:v>1.0654826377187288E-2</c:v>
                </c:pt>
                <c:pt idx="2044">
                  <c:v>-1.0759006449841402E-2</c:v>
                </c:pt>
                <c:pt idx="2045">
                  <c:v>1.1318716019448338E-3</c:v>
                </c:pt>
                <c:pt idx="2046">
                  <c:v>3.2870447073185538E-4</c:v>
                </c:pt>
                <c:pt idx="2047">
                  <c:v>-6.5313945575875554E-3</c:v>
                </c:pt>
                <c:pt idx="2048">
                  <c:v>9.0806310139117663E-3</c:v>
                </c:pt>
                <c:pt idx="2049">
                  <c:v>2.7733857444639742E-2</c:v>
                </c:pt>
                <c:pt idx="2050">
                  <c:v>5.5624969205261277E-3</c:v>
                </c:pt>
                <c:pt idx="2051">
                  <c:v>3.8746020892688193E-3</c:v>
                </c:pt>
                <c:pt idx="2052">
                  <c:v>1.4998516444238774E-2</c:v>
                </c:pt>
                <c:pt idx="2053">
                  <c:v>-1.9625582399385166E-3</c:v>
                </c:pt>
                <c:pt idx="2054">
                  <c:v>-2.0910322237080003E-2</c:v>
                </c:pt>
                <c:pt idx="2055">
                  <c:v>-1.9552868921164368E-3</c:v>
                </c:pt>
                <c:pt idx="2056">
                  <c:v>-1.7642055213512586E-3</c:v>
                </c:pt>
                <c:pt idx="2057">
                  <c:v>-1.2381820203892446E-2</c:v>
                </c:pt>
                <c:pt idx="2058">
                  <c:v>1.7578950810350547E-2</c:v>
                </c:pt>
                <c:pt idx="2059">
                  <c:v>-1.5413735530149131E-2</c:v>
                </c:pt>
                <c:pt idx="2060">
                  <c:v>-8.5356811202164096E-4</c:v>
                </c:pt>
                <c:pt idx="2061">
                  <c:v>4.1631188637130778E-2</c:v>
                </c:pt>
                <c:pt idx="2062">
                  <c:v>5.7930136936243937E-3</c:v>
                </c:pt>
                <c:pt idx="2063">
                  <c:v>-1.8095135647483773E-2</c:v>
                </c:pt>
                <c:pt idx="2064">
                  <c:v>6.6095412800026843E-3</c:v>
                </c:pt>
                <c:pt idx="2065">
                  <c:v>-7.589009199950536E-3</c:v>
                </c:pt>
                <c:pt idx="2066">
                  <c:v>-1.7497897026983122E-2</c:v>
                </c:pt>
                <c:pt idx="2067">
                  <c:v>2.6578981874110452E-2</c:v>
                </c:pt>
                <c:pt idx="2068">
                  <c:v>-1.8943354716981164E-2</c:v>
                </c:pt>
                <c:pt idx="2069">
                  <c:v>-1.8832391713747842E-3</c:v>
                </c:pt>
                <c:pt idx="2070">
                  <c:v>-2.6616841669715563E-2</c:v>
                </c:pt>
                <c:pt idx="2071">
                  <c:v>4.7666616915691629E-2</c:v>
                </c:pt>
                <c:pt idx="2072">
                  <c:v>-5.6839597480233373E-2</c:v>
                </c:pt>
                <c:pt idx="2073">
                  <c:v>-2.7993877530683275E-2</c:v>
                </c:pt>
                <c:pt idx="2074">
                  <c:v>3.8506543357561762E-2</c:v>
                </c:pt>
                <c:pt idx="2075">
                  <c:v>1.9954519784110225E-2</c:v>
                </c:pt>
                <c:pt idx="2076">
                  <c:v>-7.6983492527602504E-3</c:v>
                </c:pt>
                <c:pt idx="2077">
                  <c:v>-7.092433615545346E-3</c:v>
                </c:pt>
                <c:pt idx="2078">
                  <c:v>6.063235482492102E-3</c:v>
                </c:pt>
                <c:pt idx="2079">
                  <c:v>5.7636486830978662E-3</c:v>
                </c:pt>
                <c:pt idx="2080">
                  <c:v>-1.0923137423827889E-2</c:v>
                </c:pt>
                <c:pt idx="2081">
                  <c:v>-3.0433651102664827E-3</c:v>
                </c:pt>
                <c:pt idx="2082">
                  <c:v>1.7877170128557385E-2</c:v>
                </c:pt>
                <c:pt idx="2083">
                  <c:v>9.79877153537001E-3</c:v>
                </c:pt>
                <c:pt idx="2084">
                  <c:v>-3.7920404627286297E-3</c:v>
                </c:pt>
                <c:pt idx="2085">
                  <c:v>-1.1261731149814214E-4</c:v>
                </c:pt>
                <c:pt idx="2086">
                  <c:v>-7.7478435138590429E-3</c:v>
                </c:pt>
                <c:pt idx="2087">
                  <c:v>3.592512913583179E-2</c:v>
                </c:pt>
                <c:pt idx="2088">
                  <c:v>2.5920108770036698E-3</c:v>
                </c:pt>
                <c:pt idx="2089">
                  <c:v>4.5470949791852622E-3</c:v>
                </c:pt>
                <c:pt idx="2090">
                  <c:v>2.5670678552052406E-2</c:v>
                </c:pt>
                <c:pt idx="2091">
                  <c:v>2.3207448252109186E-2</c:v>
                </c:pt>
                <c:pt idx="2092">
                  <c:v>-1.2605231465549038E-2</c:v>
                </c:pt>
                <c:pt idx="2093">
                  <c:v>-1.2870811791200198E-3</c:v>
                </c:pt>
                <c:pt idx="2094">
                  <c:v>-3.8628065088316177E-2</c:v>
                </c:pt>
                <c:pt idx="2095">
                  <c:v>6.616775315203105E-3</c:v>
                </c:pt>
                <c:pt idx="2096">
                  <c:v>-1.7514290630975204E-2</c:v>
                </c:pt>
                <c:pt idx="2097">
                  <c:v>1.3605217783837276E-2</c:v>
                </c:pt>
                <c:pt idx="2098">
                  <c:v>-9.2550078937406743E-3</c:v>
                </c:pt>
                <c:pt idx="2099">
                  <c:v>2.5762203475292678E-2</c:v>
                </c:pt>
                <c:pt idx="2100">
                  <c:v>1.8740715769166361E-2</c:v>
                </c:pt>
                <c:pt idx="2101">
                  <c:v>-8.1989970149254354E-3</c:v>
                </c:pt>
                <c:pt idx="2102">
                  <c:v>-2.0257189789029129E-3</c:v>
                </c:pt>
                <c:pt idx="2103">
                  <c:v>4.2681917566063099E-3</c:v>
                </c:pt>
                <c:pt idx="2104">
                  <c:v>1.1785115037573179E-2</c:v>
                </c:pt>
                <c:pt idx="2105">
                  <c:v>-2.1715954961646355E-2</c:v>
                </c:pt>
                <c:pt idx="2106">
                  <c:v>-3.9464420402257616E-4</c:v>
                </c:pt>
                <c:pt idx="2107">
                  <c:v>-2.3232476915154843E-3</c:v>
                </c:pt>
                <c:pt idx="2108">
                  <c:v>5.8220205587939944E-3</c:v>
                </c:pt>
                <c:pt idx="2109">
                  <c:v>8.6286221497333671E-3</c:v>
                </c:pt>
                <c:pt idx="2110">
                  <c:v>-6.8240467348853473E-3</c:v>
                </c:pt>
                <c:pt idx="2111">
                  <c:v>3.1042264798148977E-3</c:v>
                </c:pt>
                <c:pt idx="2112">
                  <c:v>1.6834620141497281E-2</c:v>
                </c:pt>
                <c:pt idx="2113">
                  <c:v>1.5242428477627801E-2</c:v>
                </c:pt>
                <c:pt idx="2114">
                  <c:v>-9.0304985023903495E-4</c:v>
                </c:pt>
                <c:pt idx="2115">
                  <c:v>1.5591086885294869E-2</c:v>
                </c:pt>
                <c:pt idx="2116">
                  <c:v>7.7721548030591503E-3</c:v>
                </c:pt>
                <c:pt idx="2117">
                  <c:v>1.8179485063647416E-2</c:v>
                </c:pt>
                <c:pt idx="2118">
                  <c:v>1.7717956884655939E-2</c:v>
                </c:pt>
                <c:pt idx="2119">
                  <c:v>1.9890827507717868E-2</c:v>
                </c:pt>
                <c:pt idx="2120">
                  <c:v>2.0988168060158685E-2</c:v>
                </c:pt>
                <c:pt idx="2121">
                  <c:v>-1.0540439702270921E-2</c:v>
                </c:pt>
                <c:pt idx="2122">
                  <c:v>-1.6107718020095807E-2</c:v>
                </c:pt>
                <c:pt idx="2123">
                  <c:v>5.740495404511492E-4</c:v>
                </c:pt>
                <c:pt idx="2124">
                  <c:v>7.0700809250134888E-4</c:v>
                </c:pt>
                <c:pt idx="2125">
                  <c:v>-4.5744797561166894E-3</c:v>
                </c:pt>
                <c:pt idx="2126">
                  <c:v>-2.0296440750637301E-2</c:v>
                </c:pt>
                <c:pt idx="2127">
                  <c:v>-2.315204599387144E-2</c:v>
                </c:pt>
                <c:pt idx="2128">
                  <c:v>1.3783962669876137E-2</c:v>
                </c:pt>
                <c:pt idx="2129">
                  <c:v>8.2178987025032235E-3</c:v>
                </c:pt>
                <c:pt idx="2130">
                  <c:v>1.2061643887575357E-3</c:v>
                </c:pt>
                <c:pt idx="2131">
                  <c:v>-3.2204044966310796E-3</c:v>
                </c:pt>
                <c:pt idx="2132">
                  <c:v>-2.2456371254693352E-2</c:v>
                </c:pt>
                <c:pt idx="2133">
                  <c:v>6.8724238011163008E-2</c:v>
                </c:pt>
                <c:pt idx="2134">
                  <c:v>-2.4377464563493767E-2</c:v>
                </c:pt>
                <c:pt idx="2135">
                  <c:v>-2.4838858988851187E-2</c:v>
                </c:pt>
                <c:pt idx="2136">
                  <c:v>2.267084448058343E-3</c:v>
                </c:pt>
                <c:pt idx="2137">
                  <c:v>-2.5916670833333266E-2</c:v>
                </c:pt>
                <c:pt idx="2138">
                  <c:v>-1.9808069761697356E-2</c:v>
                </c:pt>
                <c:pt idx="2139">
                  <c:v>-1.066709340443861E-2</c:v>
                </c:pt>
                <c:pt idx="2140">
                  <c:v>1.4552771053925051E-2</c:v>
                </c:pt>
                <c:pt idx="2141">
                  <c:v>-9.8284465099485185E-4</c:v>
                </c:pt>
                <c:pt idx="2142">
                  <c:v>7.509456975121731E-3</c:v>
                </c:pt>
                <c:pt idx="2143">
                  <c:v>-7.6160838276304599E-3</c:v>
                </c:pt>
                <c:pt idx="2144">
                  <c:v>-3.1430016910282133E-3</c:v>
                </c:pt>
                <c:pt idx="2145">
                  <c:v>-2.378865888380377E-2</c:v>
                </c:pt>
                <c:pt idx="2146">
                  <c:v>-3.1266853480019008E-2</c:v>
                </c:pt>
                <c:pt idx="2147">
                  <c:v>2.1275307675705513E-3</c:v>
                </c:pt>
                <c:pt idx="2148">
                  <c:v>-7.5248243270824577E-3</c:v>
                </c:pt>
                <c:pt idx="2149">
                  <c:v>1.7779005296803874E-2</c:v>
                </c:pt>
                <c:pt idx="2150">
                  <c:v>2.1229017847669063E-2</c:v>
                </c:pt>
                <c:pt idx="2151">
                  <c:v>-5.5949725327362199E-3</c:v>
                </c:pt>
                <c:pt idx="2152">
                  <c:v>-9.0830919173418012E-3</c:v>
                </c:pt>
                <c:pt idx="2153">
                  <c:v>-8.8467556622900956E-3</c:v>
                </c:pt>
                <c:pt idx="2154">
                  <c:v>2.7716578104830969E-2</c:v>
                </c:pt>
                <c:pt idx="2155">
                  <c:v>-1.1051290987249329E-2</c:v>
                </c:pt>
                <c:pt idx="2156">
                  <c:v>-9.1836576626728172E-3</c:v>
                </c:pt>
                <c:pt idx="2157">
                  <c:v>-1.0370132402337751E-2</c:v>
                </c:pt>
                <c:pt idx="2158">
                  <c:v>-1.280624602435676E-2</c:v>
                </c:pt>
                <c:pt idx="2159">
                  <c:v>-3.324652335954581E-3</c:v>
                </c:pt>
                <c:pt idx="2160">
                  <c:v>1.1323644444444447E-2</c:v>
                </c:pt>
                <c:pt idx="2161">
                  <c:v>2.9069767441860517E-3</c:v>
                </c:pt>
                <c:pt idx="2162">
                  <c:v>-1.2515746689911622E-2</c:v>
                </c:pt>
                <c:pt idx="2163">
                  <c:v>3.9578813386829115E-3</c:v>
                </c:pt>
                <c:pt idx="2164">
                  <c:v>1.8033818056687023E-2</c:v>
                </c:pt>
                <c:pt idx="2165">
                  <c:v>-1.5642429816886683E-4</c:v>
                </c:pt>
                <c:pt idx="2166">
                  <c:v>-5.5233498856174235E-3</c:v>
                </c:pt>
                <c:pt idx="2167">
                  <c:v>-7.9108546783097644E-3</c:v>
                </c:pt>
                <c:pt idx="2168">
                  <c:v>3.0869638975462577E-2</c:v>
                </c:pt>
                <c:pt idx="2169">
                  <c:v>2.0956884002287124E-2</c:v>
                </c:pt>
                <c:pt idx="2170">
                  <c:v>-6.6968047705179279E-3</c:v>
                </c:pt>
                <c:pt idx="2171">
                  <c:v>-1.5708663701474723E-3</c:v>
                </c:pt>
                <c:pt idx="2172">
                  <c:v>8.3258995681672054E-3</c:v>
                </c:pt>
                <c:pt idx="2173">
                  <c:v>-3.6419311193333082E-3</c:v>
                </c:pt>
                <c:pt idx="2174">
                  <c:v>4.1038316033323863E-3</c:v>
                </c:pt>
                <c:pt idx="2175">
                  <c:v>8.9783659312756559E-3</c:v>
                </c:pt>
                <c:pt idx="2176">
                  <c:v>-7.4062300112673896E-3</c:v>
                </c:pt>
                <c:pt idx="2177">
                  <c:v>1.8822587298788385E-2</c:v>
                </c:pt>
                <c:pt idx="2178">
                  <c:v>-7.8157505269662586E-3</c:v>
                </c:pt>
                <c:pt idx="2179">
                  <c:v>1.5243303594612234E-2</c:v>
                </c:pt>
                <c:pt idx="2180">
                  <c:v>-3.7445765655608199E-3</c:v>
                </c:pt>
                <c:pt idx="2181">
                  <c:v>-3.4000580785342738E-3</c:v>
                </c:pt>
                <c:pt idx="2182">
                  <c:v>-1.5731939361640634E-3</c:v>
                </c:pt>
                <c:pt idx="2183">
                  <c:v>1.7395354371117611E-2</c:v>
                </c:pt>
                <c:pt idx="2184">
                  <c:v>1.8139697087013129E-2</c:v>
                </c:pt>
                <c:pt idx="2185">
                  <c:v>3.2266391049162735E-3</c:v>
                </c:pt>
                <c:pt idx="2186">
                  <c:v>-1.3318925886144362E-3</c:v>
                </c:pt>
                <c:pt idx="2187">
                  <c:v>-5.5968470101414036E-3</c:v>
                </c:pt>
                <c:pt idx="2188">
                  <c:v>-1.3653340437466133E-3</c:v>
                </c:pt>
                <c:pt idx="2189">
                  <c:v>-9.2153915219427285E-3</c:v>
                </c:pt>
                <c:pt idx="2190">
                  <c:v>1.0983345207416173E-2</c:v>
                </c:pt>
                <c:pt idx="2191">
                  <c:v>-4.1707281603152735E-3</c:v>
                </c:pt>
                <c:pt idx="2192">
                  <c:v>1.8023495671968259E-2</c:v>
                </c:pt>
                <c:pt idx="2193">
                  <c:v>-5.5150933778291833E-3</c:v>
                </c:pt>
                <c:pt idx="2194">
                  <c:v>-5.1864851454802574E-3</c:v>
                </c:pt>
                <c:pt idx="2195">
                  <c:v>-1.1817497764708418E-2</c:v>
                </c:pt>
                <c:pt idx="2196">
                  <c:v>-5.1829216404835066E-3</c:v>
                </c:pt>
                <c:pt idx="2197">
                  <c:v>7.8678298229132748E-2</c:v>
                </c:pt>
                <c:pt idx="2198">
                  <c:v>1.3637373688495158E-2</c:v>
                </c:pt>
                <c:pt idx="2199">
                  <c:v>-2.6856125304846157E-2</c:v>
                </c:pt>
                <c:pt idx="2200">
                  <c:v>-1.3141020599553577E-2</c:v>
                </c:pt>
                <c:pt idx="2201">
                  <c:v>-9.9872884047090826E-3</c:v>
                </c:pt>
                <c:pt idx="2202">
                  <c:v>9.3734581011934992E-3</c:v>
                </c:pt>
                <c:pt idx="2203">
                  <c:v>4.0005504023518101E-2</c:v>
                </c:pt>
                <c:pt idx="2204">
                  <c:v>2.4893192155315269E-3</c:v>
                </c:pt>
                <c:pt idx="2205">
                  <c:v>4.2590529202131133E-3</c:v>
                </c:pt>
                <c:pt idx="2206">
                  <c:v>-1.0897953252886783E-2</c:v>
                </c:pt>
                <c:pt idx="2207">
                  <c:v>1.406945572961793E-2</c:v>
                </c:pt>
                <c:pt idx="2208">
                  <c:v>-1.378391752035335E-2</c:v>
                </c:pt>
                <c:pt idx="2209">
                  <c:v>-5.1480865603644732E-3</c:v>
                </c:pt>
                <c:pt idx="2210">
                  <c:v>-2.4661199404649614E-2</c:v>
                </c:pt>
                <c:pt idx="2211">
                  <c:v>0</c:v>
                </c:pt>
                <c:pt idx="2212">
                  <c:v>-8.8522637968138085E-3</c:v>
                </c:pt>
                <c:pt idx="2213">
                  <c:v>-1.0761124954302814E-2</c:v>
                </c:pt>
                <c:pt idx="2214">
                  <c:v>9.1571600204942705E-4</c:v>
                </c:pt>
                <c:pt idx="2215">
                  <c:v>4.2478693869620887E-3</c:v>
                </c:pt>
                <c:pt idx="2216">
                  <c:v>3.1810618876784824E-2</c:v>
                </c:pt>
                <c:pt idx="2217">
                  <c:v>-1.9102903534768623E-2</c:v>
                </c:pt>
                <c:pt idx="2218">
                  <c:v>4.4297681643934439E-5</c:v>
                </c:pt>
                <c:pt idx="2219">
                  <c:v>2.5173780268930468E-2</c:v>
                </c:pt>
                <c:pt idx="2220">
                  <c:v>-9.4076204643928074E-3</c:v>
                </c:pt>
                <c:pt idx="2221">
                  <c:v>7.2085820806995216E-3</c:v>
                </c:pt>
                <c:pt idx="2222">
                  <c:v>-1.0985548184278549E-2</c:v>
                </c:pt>
                <c:pt idx="2223">
                  <c:v>-4.5083024796157556E-3</c:v>
                </c:pt>
                <c:pt idx="2224">
                  <c:v>6.1528562624117988E-3</c:v>
                </c:pt>
                <c:pt idx="2225">
                  <c:v>1.9738941523088194E-2</c:v>
                </c:pt>
                <c:pt idx="2226">
                  <c:v>1.8186099578262116E-2</c:v>
                </c:pt>
                <c:pt idx="2227">
                  <c:v>-1.3039584837509777E-3</c:v>
                </c:pt>
                <c:pt idx="2228">
                  <c:v>-7.8088994345152374E-3</c:v>
                </c:pt>
                <c:pt idx="2229">
                  <c:v>-3.6952424942271467E-4</c:v>
                </c:pt>
                <c:pt idx="2230">
                  <c:v>-9.0625962845587438E-3</c:v>
                </c:pt>
                <c:pt idx="2231">
                  <c:v>-1.4625548245537079E-3</c:v>
                </c:pt>
                <c:pt idx="2232">
                  <c:v>5.3299209948995951E-3</c:v>
                </c:pt>
                <c:pt idx="2233">
                  <c:v>2.077759886758046E-2</c:v>
                </c:pt>
                <c:pt idx="2234">
                  <c:v>-6.3382577043957777E-3</c:v>
                </c:pt>
                <c:pt idx="2235">
                  <c:v>3.0496618814251253E-2</c:v>
                </c:pt>
                <c:pt idx="2236">
                  <c:v>-2.2028100661723671E-2</c:v>
                </c:pt>
                <c:pt idx="2237">
                  <c:v>1.758833852866859E-2</c:v>
                </c:pt>
                <c:pt idx="2238">
                  <c:v>-2.570432596041905E-2</c:v>
                </c:pt>
                <c:pt idx="2239">
                  <c:v>8.7369111218795759E-3</c:v>
                </c:pt>
                <c:pt idx="2240">
                  <c:v>-1.091807259528732E-2</c:v>
                </c:pt>
                <c:pt idx="2241">
                  <c:v>-9.3887794982915329E-3</c:v>
                </c:pt>
                <c:pt idx="2242">
                  <c:v>9.0558537216749446E-3</c:v>
                </c:pt>
                <c:pt idx="2243">
                  <c:v>-1.2745857536353933E-2</c:v>
                </c:pt>
                <c:pt idx="2244">
                  <c:v>1.9920481087103648E-2</c:v>
                </c:pt>
                <c:pt idx="2245">
                  <c:v>-2.065394293527234E-2</c:v>
                </c:pt>
                <c:pt idx="2246">
                  <c:v>-2.543960122681066E-2</c:v>
                </c:pt>
                <c:pt idx="2247">
                  <c:v>-1.4706582355302755E-3</c:v>
                </c:pt>
                <c:pt idx="2248">
                  <c:v>6.5491681058815754E-3</c:v>
                </c:pt>
                <c:pt idx="2249">
                  <c:v>-2.0862614836780979E-2</c:v>
                </c:pt>
                <c:pt idx="2250">
                  <c:v>4.3671577540504991E-3</c:v>
                </c:pt>
                <c:pt idx="2251">
                  <c:v>1.6638290728106409E-2</c:v>
                </c:pt>
                <c:pt idx="2252">
                  <c:v>-4.1089683995256809E-3</c:v>
                </c:pt>
                <c:pt idx="2253">
                  <c:v>-5.5960649210149427E-3</c:v>
                </c:pt>
                <c:pt idx="2254">
                  <c:v>5.2234428942488087E-3</c:v>
                </c:pt>
                <c:pt idx="2255">
                  <c:v>-2.3795999439476967E-2</c:v>
                </c:pt>
                <c:pt idx="2256">
                  <c:v>-3.4744972855591527E-3</c:v>
                </c:pt>
                <c:pt idx="2257">
                  <c:v>9.1291517297165115E-4</c:v>
                </c:pt>
                <c:pt idx="2258">
                  <c:v>-8.0207030966976678E-3</c:v>
                </c:pt>
                <c:pt idx="2259">
                  <c:v>2.2261352728375039E-2</c:v>
                </c:pt>
                <c:pt idx="2260">
                  <c:v>0.15745701419824965</c:v>
                </c:pt>
                <c:pt idx="2261">
                  <c:v>8.0753369825670163E-3</c:v>
                </c:pt>
                <c:pt idx="2262">
                  <c:v>2.148897156003815E-2</c:v>
                </c:pt>
                <c:pt idx="2263">
                  <c:v>1.1102831196801111E-2</c:v>
                </c:pt>
                <c:pt idx="2264">
                  <c:v>-9.1588116466746472E-3</c:v>
                </c:pt>
                <c:pt idx="2265">
                  <c:v>-5.8608580054152482E-3</c:v>
                </c:pt>
                <c:pt idx="2266">
                  <c:v>1.5700528026885152E-4</c:v>
                </c:pt>
                <c:pt idx="2267">
                  <c:v>1.4225850704527199E-2</c:v>
                </c:pt>
                <c:pt idx="2268">
                  <c:v>1.5579509433962135E-2</c:v>
                </c:pt>
                <c:pt idx="2269">
                  <c:v>-1.5706287223049897E-2</c:v>
                </c:pt>
                <c:pt idx="2270">
                  <c:v>-1.1694346723012838E-2</c:v>
                </c:pt>
                <c:pt idx="2271">
                  <c:v>1.4470399454857619E-2</c:v>
                </c:pt>
                <c:pt idx="2272">
                  <c:v>5.2947107775100921E-3</c:v>
                </c:pt>
                <c:pt idx="2273">
                  <c:v>-2.548600160228276E-2</c:v>
                </c:pt>
                <c:pt idx="2274">
                  <c:v>-1.2963650460227627E-2</c:v>
                </c:pt>
                <c:pt idx="2275">
                  <c:v>2.061930974227133E-3</c:v>
                </c:pt>
                <c:pt idx="2276">
                  <c:v>-2.8398271493573546E-2</c:v>
                </c:pt>
                <c:pt idx="2277">
                  <c:v>8.1292652138964527E-3</c:v>
                </c:pt>
                <c:pt idx="2278">
                  <c:v>-2.2023564812196028E-2</c:v>
                </c:pt>
                <c:pt idx="2279">
                  <c:v>-1.0263457258865905E-2</c:v>
                </c:pt>
                <c:pt idx="2280">
                  <c:v>1.7150511689192571E-2</c:v>
                </c:pt>
                <c:pt idx="2281">
                  <c:v>-2.0833323395314296E-2</c:v>
                </c:pt>
                <c:pt idx="2282">
                  <c:v>1.2668245986795723E-2</c:v>
                </c:pt>
                <c:pt idx="2283">
                  <c:v>4.0145622851821772E-2</c:v>
                </c:pt>
                <c:pt idx="2284">
                  <c:v>1.3721408951811176E-2</c:v>
                </c:pt>
                <c:pt idx="2285">
                  <c:v>3.4944871119697574E-3</c:v>
                </c:pt>
                <c:pt idx="2286">
                  <c:v>-3.1196692859183361E-3</c:v>
                </c:pt>
                <c:pt idx="2287">
                  <c:v>3.6707621028296167E-2</c:v>
                </c:pt>
                <c:pt idx="2288">
                  <c:v>2.5398594562573429E-3</c:v>
                </c:pt>
                <c:pt idx="2289">
                  <c:v>3.3617633982125916E-3</c:v>
                </c:pt>
                <c:pt idx="2290">
                  <c:v>1.1906057607430576E-2</c:v>
                </c:pt>
                <c:pt idx="2291">
                  <c:v>-1.2622574627500494E-2</c:v>
                </c:pt>
                <c:pt idx="2292">
                  <c:v>6.5434157072001842E-3</c:v>
                </c:pt>
                <c:pt idx="2293">
                  <c:v>-5.0456161278249478E-3</c:v>
                </c:pt>
                <c:pt idx="2294">
                  <c:v>-1.7693413012648707E-2</c:v>
                </c:pt>
                <c:pt idx="2295">
                  <c:v>2.1058904694805314E-2</c:v>
                </c:pt>
                <c:pt idx="2296">
                  <c:v>1.4799315584500761E-2</c:v>
                </c:pt>
                <c:pt idx="2297">
                  <c:v>4.604465899380461E-3</c:v>
                </c:pt>
                <c:pt idx="2298">
                  <c:v>5.3541103398642154E-3</c:v>
                </c:pt>
                <c:pt idx="2299">
                  <c:v>-4.1101423504277257E-3</c:v>
                </c:pt>
                <c:pt idx="2300">
                  <c:v>1.9477488792059017E-3</c:v>
                </c:pt>
                <c:pt idx="2301">
                  <c:v>-2.2361267317280831E-2</c:v>
                </c:pt>
                <c:pt idx="2302">
                  <c:v>2.9518870943364472E-2</c:v>
                </c:pt>
                <c:pt idx="2303">
                  <c:v>-3.349556094748074E-3</c:v>
                </c:pt>
                <c:pt idx="2304">
                  <c:v>1.3416401215364804E-3</c:v>
                </c:pt>
                <c:pt idx="2305">
                  <c:v>-9.3587494810195571E-3</c:v>
                </c:pt>
                <c:pt idx="2306">
                  <c:v>-9.2175630752101556E-3</c:v>
                </c:pt>
                <c:pt idx="2307">
                  <c:v>-1.3150958904109E-3</c:v>
                </c:pt>
                <c:pt idx="2308">
                  <c:v>1.4283371866745886E-2</c:v>
                </c:pt>
                <c:pt idx="2309">
                  <c:v>-2.4611091100931959E-2</c:v>
                </c:pt>
                <c:pt idx="2310">
                  <c:v>-3.5703094055884566E-2</c:v>
                </c:pt>
                <c:pt idx="2311">
                  <c:v>-1.5136124330834555E-3</c:v>
                </c:pt>
                <c:pt idx="2312">
                  <c:v>3.2607541383274707E-2</c:v>
                </c:pt>
                <c:pt idx="2313">
                  <c:v>3.0273381560674828E-3</c:v>
                </c:pt>
                <c:pt idx="2314">
                  <c:v>-2.6957084903107553E-3</c:v>
                </c:pt>
                <c:pt idx="2315">
                  <c:v>7.0036048970780751E-3</c:v>
                </c:pt>
                <c:pt idx="2316">
                  <c:v>5.7333351847403957E-3</c:v>
                </c:pt>
                <c:pt idx="2317">
                  <c:v>-2.4190079759860206E-2</c:v>
                </c:pt>
                <c:pt idx="2318">
                  <c:v>3.2797666559555072E-2</c:v>
                </c:pt>
                <c:pt idx="2319">
                  <c:v>1.2593301637394916E-2</c:v>
                </c:pt>
                <c:pt idx="2320">
                  <c:v>-7.7041734447215293E-2</c:v>
                </c:pt>
                <c:pt idx="2321">
                  <c:v>1.1917814579791353E-2</c:v>
                </c:pt>
                <c:pt idx="2322">
                  <c:v>-1.648155337261481E-2</c:v>
                </c:pt>
                <c:pt idx="2323">
                  <c:v>1.0604117141377767E-2</c:v>
                </c:pt>
                <c:pt idx="2324">
                  <c:v>2.9392992075724322E-2</c:v>
                </c:pt>
                <c:pt idx="2325">
                  <c:v>4.2780909090909258E-3</c:v>
                </c:pt>
                <c:pt idx="2326">
                  <c:v>4.8901285375919645E-3</c:v>
                </c:pt>
                <c:pt idx="2327">
                  <c:v>-2.5349589783937088E-2</c:v>
                </c:pt>
                <c:pt idx="2328">
                  <c:v>-1.810236078327121E-2</c:v>
                </c:pt>
                <c:pt idx="2329">
                  <c:v>2.6446341570456777E-2</c:v>
                </c:pt>
                <c:pt idx="2330">
                  <c:v>4.282724776335467E-2</c:v>
                </c:pt>
                <c:pt idx="2331">
                  <c:v>1.8159433002571834E-2</c:v>
                </c:pt>
                <c:pt idx="2332">
                  <c:v>1.4153385432124743E-2</c:v>
                </c:pt>
                <c:pt idx="2333">
                  <c:v>-1.6601459472379787E-2</c:v>
                </c:pt>
                <c:pt idx="2334">
                  <c:v>-2.4534515992741257E-3</c:v>
                </c:pt>
                <c:pt idx="2335">
                  <c:v>4.3682684181034492E-3</c:v>
                </c:pt>
                <c:pt idx="2336">
                  <c:v>-2.2178429318337245E-2</c:v>
                </c:pt>
                <c:pt idx="2337">
                  <c:v>2.8151567883837769E-2</c:v>
                </c:pt>
                <c:pt idx="2338">
                  <c:v>5.6338236052577706E-4</c:v>
                </c:pt>
                <c:pt idx="2339">
                  <c:v>-8.4902195637056588E-3</c:v>
                </c:pt>
                <c:pt idx="2340">
                  <c:v>3.4257612908459301E-2</c:v>
                </c:pt>
                <c:pt idx="2341">
                  <c:v>-4.3713044727291539E-3</c:v>
                </c:pt>
                <c:pt idx="2342">
                  <c:v>-1.7251135874685186E-4</c:v>
                </c:pt>
                <c:pt idx="2343">
                  <c:v>-1.3502042015044236E-2</c:v>
                </c:pt>
                <c:pt idx="2344">
                  <c:v>-5.69717399423042E-3</c:v>
                </c:pt>
                <c:pt idx="2345">
                  <c:v>-9.7748981163765514E-3</c:v>
                </c:pt>
                <c:pt idx="2346">
                  <c:v>2.6842516999970645E-2</c:v>
                </c:pt>
                <c:pt idx="2347">
                  <c:v>-4.4762205900455654E-2</c:v>
                </c:pt>
                <c:pt idx="2348">
                  <c:v>1.7788445683505794E-2</c:v>
                </c:pt>
                <c:pt idx="2349">
                  <c:v>-1.0647650078551507E-2</c:v>
                </c:pt>
                <c:pt idx="2350">
                  <c:v>0</c:v>
                </c:pt>
                <c:pt idx="2351">
                  <c:v>5.8264688930400599E-3</c:v>
                </c:pt>
                <c:pt idx="2352">
                  <c:v>-1.6618913539940827E-3</c:v>
                </c:pt>
                <c:pt idx="2353">
                  <c:v>-4.7541203091152284E-2</c:v>
                </c:pt>
                <c:pt idx="2354">
                  <c:v>-1.8183676206722676E-2</c:v>
                </c:pt>
                <c:pt idx="2355">
                  <c:v>1.3387248286166553E-2</c:v>
                </c:pt>
                <c:pt idx="2356">
                  <c:v>-2.4779903883579091E-2</c:v>
                </c:pt>
                <c:pt idx="2357">
                  <c:v>1.7344663332864663E-2</c:v>
                </c:pt>
                <c:pt idx="2358">
                  <c:v>-2.1657153952885366E-2</c:v>
                </c:pt>
                <c:pt idx="2359">
                  <c:v>1.0712952153817401E-3</c:v>
                </c:pt>
                <c:pt idx="2360">
                  <c:v>-5.5801043580352427E-3</c:v>
                </c:pt>
                <c:pt idx="2361">
                  <c:v>2.5170378991068887E-2</c:v>
                </c:pt>
                <c:pt idx="2362">
                  <c:v>2.070170402198479E-2</c:v>
                </c:pt>
                <c:pt idx="2363">
                  <c:v>-2.9667757805853956E-2</c:v>
                </c:pt>
                <c:pt idx="2364">
                  <c:v>6.4418861768164248E-2</c:v>
                </c:pt>
                <c:pt idx="2365">
                  <c:v>-3.4869627100120981E-2</c:v>
                </c:pt>
                <c:pt idx="2366">
                  <c:v>-1.741702750165397E-2</c:v>
                </c:pt>
                <c:pt idx="2367">
                  <c:v>1.6327587846763691E-2</c:v>
                </c:pt>
                <c:pt idx="2368">
                  <c:v>-4.0022314294523187E-2</c:v>
                </c:pt>
                <c:pt idx="2369">
                  <c:v>-3.6084514256121469E-2</c:v>
                </c:pt>
                <c:pt idx="2370">
                  <c:v>-3.5237515089449611E-2</c:v>
                </c:pt>
                <c:pt idx="2371">
                  <c:v>-2.6809883608227669E-2</c:v>
                </c:pt>
                <c:pt idx="2372">
                  <c:v>-5.0243960862867976E-3</c:v>
                </c:pt>
                <c:pt idx="2373">
                  <c:v>7.0840149366762084E-3</c:v>
                </c:pt>
                <c:pt idx="2374">
                  <c:v>3.1310812748117423E-2</c:v>
                </c:pt>
                <c:pt idx="2375">
                  <c:v>-2.0358299307080552E-3</c:v>
                </c:pt>
                <c:pt idx="2376">
                  <c:v>-3.105648811742534E-2</c:v>
                </c:pt>
                <c:pt idx="2377">
                  <c:v>4.5622350230414277E-3</c:v>
                </c:pt>
                <c:pt idx="2378">
                  <c:v>2.4020879970820808E-3</c:v>
                </c:pt>
                <c:pt idx="2379">
                  <c:v>-8.2917085438727334E-3</c:v>
                </c:pt>
                <c:pt idx="2380">
                  <c:v>1.2382886846834529E-2</c:v>
                </c:pt>
                <c:pt idx="2381">
                  <c:v>1.6595892977013804E-2</c:v>
                </c:pt>
                <c:pt idx="2382">
                  <c:v>-6.6038547750422172E-3</c:v>
                </c:pt>
                <c:pt idx="2383">
                  <c:v>-1.7531805067538042E-2</c:v>
                </c:pt>
                <c:pt idx="2384">
                  <c:v>5.0972086521772431E-2</c:v>
                </c:pt>
                <c:pt idx="2385">
                  <c:v>4.2237929704776134E-2</c:v>
                </c:pt>
                <c:pt idx="2386">
                  <c:v>-0.1265683502505397</c:v>
                </c:pt>
                <c:pt idx="2387">
                  <c:v>-4.4021745532504042E-2</c:v>
                </c:pt>
                <c:pt idx="2388">
                  <c:v>1.2053846205187124E-2</c:v>
                </c:pt>
                <c:pt idx="2389">
                  <c:v>5.0083386626926796E-3</c:v>
                </c:pt>
                <c:pt idx="2390">
                  <c:v>8.98372568990502E-3</c:v>
                </c:pt>
                <c:pt idx="2391">
                  <c:v>-5.0639682412668474E-2</c:v>
                </c:pt>
                <c:pt idx="2392">
                  <c:v>6.3962488639768278E-3</c:v>
                </c:pt>
                <c:pt idx="2393">
                  <c:v>-1.7753657637405773E-2</c:v>
                </c:pt>
                <c:pt idx="2394">
                  <c:v>4.4717396859218272E-2</c:v>
                </c:pt>
                <c:pt idx="2395">
                  <c:v>-2.7870613807446931E-3</c:v>
                </c:pt>
                <c:pt idx="2396">
                  <c:v>5.6480466391719553E-3</c:v>
                </c:pt>
                <c:pt idx="2397">
                  <c:v>1.7983697363453732E-2</c:v>
                </c:pt>
                <c:pt idx="2398">
                  <c:v>2.9278285368018908E-2</c:v>
                </c:pt>
                <c:pt idx="2399">
                  <c:v>1.4581779932774541E-2</c:v>
                </c:pt>
                <c:pt idx="2400">
                  <c:v>9.1571526195899366E-3</c:v>
                </c:pt>
                <c:pt idx="2401">
                  <c:v>3.2941176470588251E-2</c:v>
                </c:pt>
                <c:pt idx="2402">
                  <c:v>2.4530805255793542E-3</c:v>
                </c:pt>
                <c:pt idx="2403">
                  <c:v>-1.9654997357535953E-2</c:v>
                </c:pt>
                <c:pt idx="2404">
                  <c:v>-2.7917667434654958E-2</c:v>
                </c:pt>
                <c:pt idx="2405">
                  <c:v>-3.1648621211351924E-2</c:v>
                </c:pt>
                <c:pt idx="2406">
                  <c:v>2.4530573249569532E-2</c:v>
                </c:pt>
                <c:pt idx="2407">
                  <c:v>-2.4537737014459826E-2</c:v>
                </c:pt>
                <c:pt idx="2408">
                  <c:v>2.7905750959680953E-2</c:v>
                </c:pt>
                <c:pt idx="2409">
                  <c:v>1.7023025884030929E-3</c:v>
                </c:pt>
                <c:pt idx="2410">
                  <c:v>-3.7262255515207898E-2</c:v>
                </c:pt>
                <c:pt idx="2411">
                  <c:v>-5.9164201500536695E-3</c:v>
                </c:pt>
                <c:pt idx="2412">
                  <c:v>-3.4920774256934295E-2</c:v>
                </c:pt>
                <c:pt idx="2413">
                  <c:v>9.987459130955445E-3</c:v>
                </c:pt>
                <c:pt idx="2414">
                  <c:v>5.5207708154192181E-2</c:v>
                </c:pt>
                <c:pt idx="2415">
                  <c:v>1.8915360864413255E-2</c:v>
                </c:pt>
                <c:pt idx="2416">
                  <c:v>1.3847802185795954E-2</c:v>
                </c:pt>
                <c:pt idx="2417">
                  <c:v>1.3714448778301191E-2</c:v>
                </c:pt>
                <c:pt idx="2418">
                  <c:v>2.4457159867813827E-2</c:v>
                </c:pt>
                <c:pt idx="2419">
                  <c:v>-2.7018301275391288E-2</c:v>
                </c:pt>
                <c:pt idx="2420">
                  <c:v>-1.2005452805969541E-2</c:v>
                </c:pt>
                <c:pt idx="2421">
                  <c:v>1.7207887503262187E-2</c:v>
                </c:pt>
                <c:pt idx="2422">
                  <c:v>2.9428538095238155E-2</c:v>
                </c:pt>
                <c:pt idx="2423">
                  <c:v>-1.1950659093133642E-2</c:v>
                </c:pt>
                <c:pt idx="2424">
                  <c:v>-1.2498271848687792E-2</c:v>
                </c:pt>
                <c:pt idx="2425">
                  <c:v>2.0434278593156385E-2</c:v>
                </c:pt>
                <c:pt idx="2426">
                  <c:v>2.1255987126596487E-2</c:v>
                </c:pt>
                <c:pt idx="2427">
                  <c:v>3.6432954555468466E-2</c:v>
                </c:pt>
                <c:pt idx="2428">
                  <c:v>3.7702468560654401E-2</c:v>
                </c:pt>
                <c:pt idx="2429">
                  <c:v>-8.7750840608079583E-3</c:v>
                </c:pt>
                <c:pt idx="2430">
                  <c:v>9.2995606928503172E-4</c:v>
                </c:pt>
                <c:pt idx="2431">
                  <c:v>9.0176921433133161E-2</c:v>
                </c:pt>
                <c:pt idx="2432">
                  <c:v>-7.7684013546012176E-3</c:v>
                </c:pt>
                <c:pt idx="2433">
                  <c:v>-1.9669137197695918E-2</c:v>
                </c:pt>
                <c:pt idx="2434">
                  <c:v>-6.8442757510842167E-2</c:v>
                </c:pt>
                <c:pt idx="2435">
                  <c:v>-8.8526915316109456E-3</c:v>
                </c:pt>
                <c:pt idx="2436">
                  <c:v>-2.5967007035728074E-2</c:v>
                </c:pt>
                <c:pt idx="2437">
                  <c:v>3.213020219282825E-3</c:v>
                </c:pt>
                <c:pt idx="2438">
                  <c:v>1.9862885562296428E-2</c:v>
                </c:pt>
                <c:pt idx="2439">
                  <c:v>2.1789501318974391E-2</c:v>
                </c:pt>
                <c:pt idx="2440">
                  <c:v>-5.3439910350380981E-2</c:v>
                </c:pt>
                <c:pt idx="2441">
                  <c:v>5.8802267302048739E-2</c:v>
                </c:pt>
                <c:pt idx="2442">
                  <c:v>-4.4400592665030936E-2</c:v>
                </c:pt>
                <c:pt idx="2443">
                  <c:v>6.0551966657771406E-3</c:v>
                </c:pt>
                <c:pt idx="2444">
                  <c:v>-4.0388696500662569E-2</c:v>
                </c:pt>
                <c:pt idx="2445">
                  <c:v>-8.2191309620094355E-3</c:v>
                </c:pt>
                <c:pt idx="2446">
                  <c:v>-4.3466517692636875E-2</c:v>
                </c:pt>
                <c:pt idx="2447">
                  <c:v>-5.3927601043903817E-3</c:v>
                </c:pt>
                <c:pt idx="2448">
                  <c:v>-6.1634213353305434E-3</c:v>
                </c:pt>
                <c:pt idx="2449">
                  <c:v>6.201644684493246E-3</c:v>
                </c:pt>
                <c:pt idx="2450">
                  <c:v>3.893926264158587E-2</c:v>
                </c:pt>
                <c:pt idx="2451">
                  <c:v>3.2319452144844441E-3</c:v>
                </c:pt>
                <c:pt idx="2452">
                  <c:v>-1.3994083428891857E-2</c:v>
                </c:pt>
                <c:pt idx="2453">
                  <c:v>1.5524585579137495E-2</c:v>
                </c:pt>
                <c:pt idx="2454">
                  <c:v>-1.0855931187345069E-2</c:v>
                </c:pt>
                <c:pt idx="2455">
                  <c:v>-1.1510570590760105E-2</c:v>
                </c:pt>
                <c:pt idx="2456">
                  <c:v>3.0870321140596291E-2</c:v>
                </c:pt>
                <c:pt idx="2457">
                  <c:v>-6.2949031402945721E-3</c:v>
                </c:pt>
                <c:pt idx="2458">
                  <c:v>1.1835678015122975E-2</c:v>
                </c:pt>
                <c:pt idx="2459">
                  <c:v>-1.4613559718969493E-2</c:v>
                </c:pt>
                <c:pt idx="2460">
                  <c:v>1.0746598698037291E-2</c:v>
                </c:pt>
                <c:pt idx="2461">
                  <c:v>-6.2103363037826487E-3</c:v>
                </c:pt>
                <c:pt idx="2462">
                  <c:v>-2.625066898593853E-2</c:v>
                </c:pt>
                <c:pt idx="2463">
                  <c:v>7.1052595943237318E-3</c:v>
                </c:pt>
                <c:pt idx="2464">
                  <c:v>1.190533160366658E-2</c:v>
                </c:pt>
                <c:pt idx="2465">
                  <c:v>4.6906514874933691E-3</c:v>
                </c:pt>
                <c:pt idx="2466">
                  <c:v>1.766192616206208E-2</c:v>
                </c:pt>
                <c:pt idx="2467">
                  <c:v>2.4451072804267282E-2</c:v>
                </c:pt>
                <c:pt idx="2468">
                  <c:v>1.5183270184557784E-3</c:v>
                </c:pt>
                <c:pt idx="2469">
                  <c:v>9.0436715875361617E-3</c:v>
                </c:pt>
                <c:pt idx="2470">
                  <c:v>5.4658683229813487E-3</c:v>
                </c:pt>
                <c:pt idx="2471">
                  <c:v>4.5183053048303501E-2</c:v>
                </c:pt>
                <c:pt idx="2472">
                  <c:v>-8.2921351814556621E-3</c:v>
                </c:pt>
                <c:pt idx="2473">
                  <c:v>1.3202520137699514E-2</c:v>
                </c:pt>
                <c:pt idx="2474">
                  <c:v>-1.3386145567340635E-2</c:v>
                </c:pt>
                <c:pt idx="2475">
                  <c:v>3.467928278990362E-2</c:v>
                </c:pt>
                <c:pt idx="2476">
                  <c:v>7.2436874830630327E-3</c:v>
                </c:pt>
                <c:pt idx="2477">
                  <c:v>1.4810787306641648E-2</c:v>
                </c:pt>
                <c:pt idx="2478">
                  <c:v>-1.2528239865108981E-2</c:v>
                </c:pt>
                <c:pt idx="2479">
                  <c:v>-2.0951836456817974E-2</c:v>
                </c:pt>
                <c:pt idx="2480">
                  <c:v>1.9700542905704888E-2</c:v>
                </c:pt>
                <c:pt idx="2481">
                  <c:v>-1.286688475240938E-3</c:v>
                </c:pt>
                <c:pt idx="2482">
                  <c:v>-1.6606885893337142E-2</c:v>
                </c:pt>
                <c:pt idx="2483">
                  <c:v>8.667854155790744E-3</c:v>
                </c:pt>
                <c:pt idx="2484">
                  <c:v>2.6659557024906189E-3</c:v>
                </c:pt>
                <c:pt idx="2485">
                  <c:v>1.0016699768251369E-2</c:v>
                </c:pt>
                <c:pt idx="2486">
                  <c:v>-1.3965616515721591E-2</c:v>
                </c:pt>
                <c:pt idx="2487">
                  <c:v>-2.7523817015971508E-2</c:v>
                </c:pt>
                <c:pt idx="2488">
                  <c:v>6.4968816994870338E-3</c:v>
                </c:pt>
                <c:pt idx="2489">
                  <c:v>-2.1811012031002996E-2</c:v>
                </c:pt>
                <c:pt idx="2490">
                  <c:v>1.3187023819424493E-2</c:v>
                </c:pt>
                <c:pt idx="2491">
                  <c:v>-4.4615128205127697E-3</c:v>
                </c:pt>
                <c:pt idx="2492">
                  <c:v>1.4251560757608361E-2</c:v>
                </c:pt>
                <c:pt idx="2493">
                  <c:v>-5.225896306185196E-3</c:v>
                </c:pt>
                <c:pt idx="2494">
                  <c:v>-1.5034129981479238E-2</c:v>
                </c:pt>
                <c:pt idx="2495">
                  <c:v>-1.223253497807808E-2</c:v>
                </c:pt>
                <c:pt idx="2496">
                  <c:v>-7.5457242322074514E-4</c:v>
                </c:pt>
                <c:pt idx="2497">
                  <c:v>8.6762749744029311E-3</c:v>
                </c:pt>
                <c:pt idx="2498">
                  <c:v>1.1703701162196101E-2</c:v>
                </c:pt>
                <c:pt idx="2499">
                  <c:v>1.1947447196183347E-2</c:v>
                </c:pt>
                <c:pt idx="2500">
                  <c:v>-4.9614944210258138E-2</c:v>
                </c:pt>
                <c:pt idx="2501">
                  <c:v>-1.7033090118738103E-2</c:v>
                </c:pt>
                <c:pt idx="2502">
                  <c:v>8.2689204357344614E-3</c:v>
                </c:pt>
                <c:pt idx="2503">
                  <c:v>2.157511992179062E-3</c:v>
                </c:pt>
                <c:pt idx="2504">
                  <c:v>1.5637444985496352E-2</c:v>
                </c:pt>
                <c:pt idx="2505">
                  <c:v>1.6194316309889212E-2</c:v>
                </c:pt>
                <c:pt idx="2506">
                  <c:v>2.4859469205724682E-3</c:v>
                </c:pt>
                <c:pt idx="2507">
                  <c:v>-1.4302145250276732E-2</c:v>
                </c:pt>
                <c:pt idx="2508">
                  <c:v>7.6593803123110593E-3</c:v>
                </c:pt>
                <c:pt idx="2509">
                  <c:v>-1.3618991862229812E-2</c:v>
                </c:pt>
                <c:pt idx="2510">
                  <c:v>2.7475634824325912E-2</c:v>
                </c:pt>
                <c:pt idx="2511">
                  <c:v>3.7934637486325418E-3</c:v>
                </c:pt>
                <c:pt idx="2512">
                  <c:v>-7.9336721778551222E-3</c:v>
                </c:pt>
                <c:pt idx="2513">
                  <c:v>7.8606701942840917E-2</c:v>
                </c:pt>
                <c:pt idx="2514">
                  <c:v>-1.6826637006003953E-2</c:v>
                </c:pt>
                <c:pt idx="2515">
                  <c:v>-2.5283823902758629E-3</c:v>
                </c:pt>
                <c:pt idx="2516">
                  <c:v>1.098604478669829E-2</c:v>
                </c:pt>
                <c:pt idx="2517">
                  <c:v>2.8240620748885226E-2</c:v>
                </c:pt>
                <c:pt idx="2518">
                  <c:v>2.6915499089728012E-3</c:v>
                </c:pt>
                <c:pt idx="2519">
                  <c:v>-9.277257076752865E-3</c:v>
                </c:pt>
                <c:pt idx="2520">
                  <c:v>-9.9549660670731344E-3</c:v>
                </c:pt>
                <c:pt idx="2521">
                  <c:v>-2.5782325857021116E-3</c:v>
                </c:pt>
                <c:pt idx="2522">
                  <c:v>1.00287956566667E-2</c:v>
                </c:pt>
                <c:pt idx="2523">
                  <c:v>-1.9343605386900942E-2</c:v>
                </c:pt>
                <c:pt idx="2524">
                  <c:v>-3.6273833285057622E-3</c:v>
                </c:pt>
                <c:pt idx="2525">
                  <c:v>-1.0815910208946677E-3</c:v>
                </c:pt>
                <c:pt idx="2526">
                  <c:v>1.1764111724778648E-2</c:v>
                </c:pt>
                <c:pt idx="2527">
                  <c:v>-1.365426140417636E-2</c:v>
                </c:pt>
                <c:pt idx="2528">
                  <c:v>1.284569243636513E-2</c:v>
                </c:pt>
                <c:pt idx="2529">
                  <c:v>1.559982746905475E-2</c:v>
                </c:pt>
                <c:pt idx="2530">
                  <c:v>0</c:v>
                </c:pt>
                <c:pt idx="2531">
                  <c:v>3.9572344661380487E-3</c:v>
                </c:pt>
                <c:pt idx="2532">
                  <c:v>2.7488278189447879E-2</c:v>
                </c:pt>
                <c:pt idx="2533">
                  <c:v>3.1118918295166553E-2</c:v>
                </c:pt>
                <c:pt idx="2534">
                  <c:v>-9.533220482704885E-3</c:v>
                </c:pt>
                <c:pt idx="2535">
                  <c:v>-7.0140266389007166E-4</c:v>
                </c:pt>
                <c:pt idx="2536">
                  <c:v>3.4962489446301648E-2</c:v>
                </c:pt>
                <c:pt idx="2537">
                  <c:v>1.6728172814458597E-2</c:v>
                </c:pt>
                <c:pt idx="2538">
                  <c:v>-1.1670301199360522E-2</c:v>
                </c:pt>
                <c:pt idx="2539">
                  <c:v>1.6685186523320406E-2</c:v>
                </c:pt>
                <c:pt idx="2540">
                  <c:v>5.2805242884976789E-3</c:v>
                </c:pt>
                <c:pt idx="2541">
                  <c:v>-2.2647213527271615E-2</c:v>
                </c:pt>
                <c:pt idx="2542">
                  <c:v>-2.3019444838631165E-3</c:v>
                </c:pt>
                <c:pt idx="2543">
                  <c:v>-9.8962036801103492E-3</c:v>
                </c:pt>
                <c:pt idx="2544">
                  <c:v>-7.9729335645235544E-3</c:v>
                </c:pt>
                <c:pt idx="2545">
                  <c:v>1.1616757021889912E-2</c:v>
                </c:pt>
                <c:pt idx="2546">
                  <c:v>-1.7213865414720031E-2</c:v>
                </c:pt>
                <c:pt idx="2547">
                  <c:v>1.2942680885269953E-2</c:v>
                </c:pt>
                <c:pt idx="2548">
                  <c:v>-1.2952466134936613E-2</c:v>
                </c:pt>
                <c:pt idx="2549">
                  <c:v>-1.5087062562906262E-2</c:v>
                </c:pt>
                <c:pt idx="2550">
                  <c:v>-6.4818279146525715E-3</c:v>
                </c:pt>
                <c:pt idx="2551">
                  <c:v>4.4761596447817631E-3</c:v>
                </c:pt>
                <c:pt idx="2552">
                  <c:v>1.5226640519043544E-2</c:v>
                </c:pt>
                <c:pt idx="2553">
                  <c:v>-2.2217041696112383E-2</c:v>
                </c:pt>
                <c:pt idx="2554">
                  <c:v>-2.2286232727199429E-2</c:v>
                </c:pt>
                <c:pt idx="2555">
                  <c:v>-2.8691701828410521E-3</c:v>
                </c:pt>
                <c:pt idx="2556">
                  <c:v>6.05618656550444E-3</c:v>
                </c:pt>
                <c:pt idx="2557">
                  <c:v>-2.0729437099317516E-2</c:v>
                </c:pt>
                <c:pt idx="2558">
                  <c:v>-3.2600546916890072E-2</c:v>
                </c:pt>
                <c:pt idx="2559">
                  <c:v>-6.7106680525849116E-3</c:v>
                </c:pt>
                <c:pt idx="2560">
                  <c:v>6.1086701883150685E-3</c:v>
                </c:pt>
                <c:pt idx="2561">
                  <c:v>-1.2749320281168819E-2</c:v>
                </c:pt>
                <c:pt idx="2562">
                  <c:v>-7.2996482228719906E-3</c:v>
                </c:pt>
                <c:pt idx="2563">
                  <c:v>6.1822879788639984E-3</c:v>
                </c:pt>
                <c:pt idx="2564">
                  <c:v>1.632561562601742E-2</c:v>
                </c:pt>
                <c:pt idx="2565">
                  <c:v>4.9109767148789452E-3</c:v>
                </c:pt>
                <c:pt idx="2566">
                  <c:v>1.2236452662913289E-2</c:v>
                </c:pt>
                <c:pt idx="2567">
                  <c:v>3.7578672918725298E-2</c:v>
                </c:pt>
                <c:pt idx="2568">
                  <c:v>2.8420395605881499E-3</c:v>
                </c:pt>
                <c:pt idx="2569">
                  <c:v>1.2779839448167296E-2</c:v>
                </c:pt>
                <c:pt idx="2570">
                  <c:v>1.0373307268904952E-3</c:v>
                </c:pt>
                <c:pt idx="2571">
                  <c:v>8.2505257785687736E-3</c:v>
                </c:pt>
                <c:pt idx="2572">
                  <c:v>1.4560257100685536E-2</c:v>
                </c:pt>
                <c:pt idx="2573">
                  <c:v>-8.7647540537849622E-3</c:v>
                </c:pt>
                <c:pt idx="2574">
                  <c:v>-7.2160467424675523E-2</c:v>
                </c:pt>
                <c:pt idx="2575">
                  <c:v>5.1656297688900787E-2</c:v>
                </c:pt>
                <c:pt idx="2576">
                  <c:v>-7.413684336395332E-3</c:v>
                </c:pt>
                <c:pt idx="2577">
                  <c:v>-8.4822728250300017E-4</c:v>
                </c:pt>
                <c:pt idx="2578">
                  <c:v>-3.2126705355953744E-3</c:v>
                </c:pt>
                <c:pt idx="2579">
                  <c:v>-2.4950587081478792E-2</c:v>
                </c:pt>
                <c:pt idx="2580">
                  <c:v>-2.6274886987608714E-2</c:v>
                </c:pt>
                <c:pt idx="2581">
                  <c:v>-2.2901986928104634E-2</c:v>
                </c:pt>
                <c:pt idx="2582">
                  <c:v>1.3245033112582849E-2</c:v>
                </c:pt>
                <c:pt idx="2583">
                  <c:v>1.7355689200429403E-2</c:v>
                </c:pt>
                <c:pt idx="2584">
                  <c:v>7.8769936128098017E-3</c:v>
                </c:pt>
                <c:pt idx="2585">
                  <c:v>-1.4104047175959034E-3</c:v>
                </c:pt>
                <c:pt idx="2586">
                  <c:v>-1.8410061343243633E-3</c:v>
                </c:pt>
                <c:pt idx="2587">
                  <c:v>-4.3668768028768401E-3</c:v>
                </c:pt>
                <c:pt idx="2588">
                  <c:v>-1.9907241903006634E-3</c:v>
                </c:pt>
                <c:pt idx="2589">
                  <c:v>-8.3235354639155101E-3</c:v>
                </c:pt>
                <c:pt idx="2590">
                  <c:v>1.3026339468848569E-2</c:v>
                </c:pt>
                <c:pt idx="2591">
                  <c:v>4.2883182917798912E-3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29-4BFC-BE59-3A228BB0B593}"/>
            </c:ext>
          </c:extLst>
        </c:ser>
        <c:ser>
          <c:idx val="1"/>
          <c:order val="1"/>
          <c:tx>
            <c:v>Predicted Return AMZN</c:v>
          </c:tx>
          <c:spPr>
            <a:ln w="19050">
              <a:noFill/>
            </a:ln>
          </c:spPr>
          <c:xVal>
            <c:numRef>
              <c:f>Beta!$C$3:$C$2594</c:f>
              <c:numCache>
                <c:formatCode>0%</c:formatCode>
                <c:ptCount val="2592"/>
                <c:pt idx="0">
                  <c:v>-9.2106713438859789E-3</c:v>
                </c:pt>
                <c:pt idx="1">
                  <c:v>9.3060600637495661E-3</c:v>
                </c:pt>
                <c:pt idx="2">
                  <c:v>-6.8023616108532359E-3</c:v>
                </c:pt>
                <c:pt idx="3">
                  <c:v>-5.3064530387267883E-3</c:v>
                </c:pt>
                <c:pt idx="4">
                  <c:v>3.6087492386858155E-3</c:v>
                </c:pt>
                <c:pt idx="5">
                  <c:v>1.1094247768300924E-2</c:v>
                </c:pt>
                <c:pt idx="6">
                  <c:v>-4.0878020277237415E-3</c:v>
                </c:pt>
                <c:pt idx="7">
                  <c:v>3.2945816244711601E-3</c:v>
                </c:pt>
                <c:pt idx="8">
                  <c:v>-1.9618291028877799E-4</c:v>
                </c:pt>
                <c:pt idx="9">
                  <c:v>7.7199628035937717E-3</c:v>
                </c:pt>
                <c:pt idx="10">
                  <c:v>4.220639958823158E-3</c:v>
                </c:pt>
                <c:pt idx="11">
                  <c:v>1.4752303666720756E-3</c:v>
                </c:pt>
                <c:pt idx="12">
                  <c:v>-9.7353791525556233E-4</c:v>
                </c:pt>
                <c:pt idx="13">
                  <c:v>1.4438277854756487E-2</c:v>
                </c:pt>
                <c:pt idx="14">
                  <c:v>1.1825144919693331E-2</c:v>
                </c:pt>
                <c:pt idx="15">
                  <c:v>3.6225385557842049E-3</c:v>
                </c:pt>
                <c:pt idx="16">
                  <c:v>-3.1578231669390222E-3</c:v>
                </c:pt>
                <c:pt idx="17">
                  <c:v>-8.6802497899118869E-4</c:v>
                </c:pt>
                <c:pt idx="18">
                  <c:v>1.6631197691788335E-2</c:v>
                </c:pt>
                <c:pt idx="19">
                  <c:v>5.2402330592367097E-3</c:v>
                </c:pt>
                <c:pt idx="20">
                  <c:v>-5.4673035811094728E-3</c:v>
                </c:pt>
                <c:pt idx="21">
                  <c:v>-7.6308370066411335E-3</c:v>
                </c:pt>
                <c:pt idx="22">
                  <c:v>7.0251207482558975E-3</c:v>
                </c:pt>
                <c:pt idx="23">
                  <c:v>-6.0273888636330764E-4</c:v>
                </c:pt>
                <c:pt idx="24">
                  <c:v>-1.4760500437832724E-2</c:v>
                </c:pt>
                <c:pt idx="25">
                  <c:v>2.8793426720601367E-3</c:v>
                </c:pt>
                <c:pt idx="26">
                  <c:v>-1.5696886322292825E-3</c:v>
                </c:pt>
                <c:pt idx="27">
                  <c:v>6.4919585934766211E-3</c:v>
                </c:pt>
                <c:pt idx="28">
                  <c:v>1.0153985185334946E-3</c:v>
                </c:pt>
                <c:pt idx="29">
                  <c:v>1.0395479646353678E-2</c:v>
                </c:pt>
                <c:pt idx="30">
                  <c:v>6.0302830130256613E-3</c:v>
                </c:pt>
                <c:pt idx="31">
                  <c:v>1.4154683554241432E-2</c:v>
                </c:pt>
                <c:pt idx="32">
                  <c:v>-5.3592716179846622E-3</c:v>
                </c:pt>
                <c:pt idx="33">
                  <c:v>1.9495975820425837E-2</c:v>
                </c:pt>
                <c:pt idx="34">
                  <c:v>-1.3417213827191521E-2</c:v>
                </c:pt>
                <c:pt idx="35">
                  <c:v>-1.306620434127681E-2</c:v>
                </c:pt>
                <c:pt idx="36">
                  <c:v>-8.0808443239309691E-3</c:v>
                </c:pt>
                <c:pt idx="37">
                  <c:v>2.3790719336683086E-2</c:v>
                </c:pt>
                <c:pt idx="38">
                  <c:v>-4.7501658249202716E-3</c:v>
                </c:pt>
                <c:pt idx="39">
                  <c:v>-2.4478846903396523E-2</c:v>
                </c:pt>
                <c:pt idx="40">
                  <c:v>1.135166191319037E-2</c:v>
                </c:pt>
                <c:pt idx="41">
                  <c:v>1.2562878885591378E-3</c:v>
                </c:pt>
                <c:pt idx="42">
                  <c:v>-7.7328493796570141E-3</c:v>
                </c:pt>
                <c:pt idx="43">
                  <c:v>-1.8548941356217874E-3</c:v>
                </c:pt>
                <c:pt idx="44">
                  <c:v>-4.4158083905446732E-3</c:v>
                </c:pt>
                <c:pt idx="45">
                  <c:v>-3.2039953313212077E-4</c:v>
                </c:pt>
                <c:pt idx="46">
                  <c:v>-5.6927491149549869E-4</c:v>
                </c:pt>
                <c:pt idx="47">
                  <c:v>4.7109831017417836E-3</c:v>
                </c:pt>
                <c:pt idx="48">
                  <c:v>1.6624551137118804E-3</c:v>
                </c:pt>
                <c:pt idx="49">
                  <c:v>-3.4515996246697878E-4</c:v>
                </c:pt>
                <c:pt idx="50">
                  <c:v>-1.1134975827398197E-3</c:v>
                </c:pt>
                <c:pt idx="51">
                  <c:v>7.3993459966090747E-3</c:v>
                </c:pt>
                <c:pt idx="52">
                  <c:v>3.897472454245321E-3</c:v>
                </c:pt>
                <c:pt idx="53">
                  <c:v>1.0853304161434041E-2</c:v>
                </c:pt>
                <c:pt idx="54">
                  <c:v>1.0088048276277739E-3</c:v>
                </c:pt>
                <c:pt idx="55">
                  <c:v>1.3898236818535858E-2</c:v>
                </c:pt>
                <c:pt idx="56">
                  <c:v>1.6051736021366558E-2</c:v>
                </c:pt>
                <c:pt idx="57">
                  <c:v>-1.9311502938707092E-2</c:v>
                </c:pt>
                <c:pt idx="58">
                  <c:v>9.7606624773047823E-3</c:v>
                </c:pt>
                <c:pt idx="59">
                  <c:v>-2.5677859113367063E-2</c:v>
                </c:pt>
                <c:pt idx="60">
                  <c:v>-1.4888363213811928E-3</c:v>
                </c:pt>
                <c:pt idx="61">
                  <c:v>3.6158033252895461E-3</c:v>
                </c:pt>
                <c:pt idx="62">
                  <c:v>-3.0105863636010755E-3</c:v>
                </c:pt>
                <c:pt idx="63">
                  <c:v>3.167309215053038E-4</c:v>
                </c:pt>
                <c:pt idx="64">
                  <c:v>1.3935576257400273E-2</c:v>
                </c:pt>
                <c:pt idx="65">
                  <c:v>8.136402839514334E-3</c:v>
                </c:pt>
                <c:pt idx="66">
                  <c:v>-7.1900177576840196E-3</c:v>
                </c:pt>
                <c:pt idx="67">
                  <c:v>-3.753438464607517E-3</c:v>
                </c:pt>
                <c:pt idx="68">
                  <c:v>2.2756031663768717E-3</c:v>
                </c:pt>
                <c:pt idx="69">
                  <c:v>4.1583215119445072E-4</c:v>
                </c:pt>
                <c:pt idx="70">
                  <c:v>-6.5547967411652142E-3</c:v>
                </c:pt>
                <c:pt idx="71">
                  <c:v>5.4918909824148709E-3</c:v>
                </c:pt>
                <c:pt idx="72">
                  <c:v>1.484736429268918E-2</c:v>
                </c:pt>
                <c:pt idx="73">
                  <c:v>5.7099005597205377E-3</c:v>
                </c:pt>
                <c:pt idx="74">
                  <c:v>7.0825395538620661E-3</c:v>
                </c:pt>
                <c:pt idx="75">
                  <c:v>-1.475478359029514E-2</c:v>
                </c:pt>
                <c:pt idx="76">
                  <c:v>6.4388377402171404E-3</c:v>
                </c:pt>
                <c:pt idx="77">
                  <c:v>1.3415471795312772E-3</c:v>
                </c:pt>
                <c:pt idx="78">
                  <c:v>-2.2273622890431888E-3</c:v>
                </c:pt>
                <c:pt idx="79">
                  <c:v>8.7225159732762236E-3</c:v>
                </c:pt>
                <c:pt idx="80">
                  <c:v>3.5365757816374632E-3</c:v>
                </c:pt>
                <c:pt idx="81">
                  <c:v>7.4581125280026583E-4</c:v>
                </c:pt>
                <c:pt idx="82">
                  <c:v>-2.0731166033364223E-3</c:v>
                </c:pt>
                <c:pt idx="83">
                  <c:v>-3.9062815919512772E-3</c:v>
                </c:pt>
                <c:pt idx="84">
                  <c:v>-3.5111001267972286E-3</c:v>
                </c:pt>
                <c:pt idx="85">
                  <c:v>5.7576388007034573E-3</c:v>
                </c:pt>
                <c:pt idx="86">
                  <c:v>1.7728480872187813E-3</c:v>
                </c:pt>
                <c:pt idx="87">
                  <c:v>1.2921214314501217E-2</c:v>
                </c:pt>
                <c:pt idx="88">
                  <c:v>-4.359266922526861E-3</c:v>
                </c:pt>
                <c:pt idx="89">
                  <c:v>-1.264960061067022E-3</c:v>
                </c:pt>
                <c:pt idx="90">
                  <c:v>-1.2851160688518437E-3</c:v>
                </c:pt>
                <c:pt idx="91">
                  <c:v>-7.9492200688769943E-3</c:v>
                </c:pt>
                <c:pt idx="92">
                  <c:v>2.7871374554437889E-3</c:v>
                </c:pt>
                <c:pt idx="93">
                  <c:v>-1.9355954929820562E-3</c:v>
                </c:pt>
                <c:pt idx="94">
                  <c:v>8.8362351093074221E-3</c:v>
                </c:pt>
                <c:pt idx="95">
                  <c:v>-6.241465681479097E-4</c:v>
                </c:pt>
                <c:pt idx="96">
                  <c:v>1.7911507324332998E-3</c:v>
                </c:pt>
                <c:pt idx="97">
                  <c:v>1.1271167954760575E-2</c:v>
                </c:pt>
                <c:pt idx="98">
                  <c:v>-4.5954897137437944E-3</c:v>
                </c:pt>
                <c:pt idx="99">
                  <c:v>2.3969253233782073E-3</c:v>
                </c:pt>
                <c:pt idx="100">
                  <c:v>-1.5844155129681736E-3</c:v>
                </c:pt>
                <c:pt idx="101">
                  <c:v>1.6161717804443754E-2</c:v>
                </c:pt>
                <c:pt idx="102">
                  <c:v>5.6359169538502396E-3</c:v>
                </c:pt>
                <c:pt idx="103">
                  <c:v>-6.7925413261787915E-3</c:v>
                </c:pt>
                <c:pt idx="104">
                  <c:v>3.9464206133208446E-3</c:v>
                </c:pt>
                <c:pt idx="105">
                  <c:v>-1.156383241031389E-2</c:v>
                </c:pt>
                <c:pt idx="106">
                  <c:v>-4.7919578925310624E-3</c:v>
                </c:pt>
                <c:pt idx="107">
                  <c:v>1.1648048198820149E-2</c:v>
                </c:pt>
                <c:pt idx="108">
                  <c:v>1.3610365817456005E-2</c:v>
                </c:pt>
                <c:pt idx="109">
                  <c:v>-9.9785593927212979E-3</c:v>
                </c:pt>
                <c:pt idx="110">
                  <c:v>7.6518884341691962E-3</c:v>
                </c:pt>
                <c:pt idx="111">
                  <c:v>-1.3998028446696731E-3</c:v>
                </c:pt>
                <c:pt idx="112">
                  <c:v>1.1699872344305584E-2</c:v>
                </c:pt>
                <c:pt idx="113">
                  <c:v>-2.8771240154390476E-4</c:v>
                </c:pt>
                <c:pt idx="114">
                  <c:v>1.9460190971818836E-2</c:v>
                </c:pt>
                <c:pt idx="115">
                  <c:v>2.2047038430944355E-2</c:v>
                </c:pt>
                <c:pt idx="116">
                  <c:v>1.7799313644932147E-2</c:v>
                </c:pt>
                <c:pt idx="117">
                  <c:v>1.231819349472163E-2</c:v>
                </c:pt>
                <c:pt idx="118">
                  <c:v>-1.2129506270184387E-2</c:v>
                </c:pt>
                <c:pt idx="119">
                  <c:v>1.1947307117329942E-2</c:v>
                </c:pt>
                <c:pt idx="120">
                  <c:v>-3.5287906850543171E-2</c:v>
                </c:pt>
                <c:pt idx="121">
                  <c:v>-3.0256074002417144E-3</c:v>
                </c:pt>
                <c:pt idx="122">
                  <c:v>-1.8589538262648642E-2</c:v>
                </c:pt>
                <c:pt idx="123">
                  <c:v>3.4457896215134287E-3</c:v>
                </c:pt>
                <c:pt idx="124">
                  <c:v>5.2189453829942778E-3</c:v>
                </c:pt>
                <c:pt idx="125">
                  <c:v>-2.1956829851994542E-3</c:v>
                </c:pt>
                <c:pt idx="126">
                  <c:v>4.7272769717412455E-3</c:v>
                </c:pt>
                <c:pt idx="127">
                  <c:v>-1.6329822808936134E-2</c:v>
                </c:pt>
                <c:pt idx="128">
                  <c:v>1.3492797142955482E-4</c:v>
                </c:pt>
                <c:pt idx="129">
                  <c:v>-1.5278028589691406E-3</c:v>
                </c:pt>
                <c:pt idx="130">
                  <c:v>-6.623138843883547E-3</c:v>
                </c:pt>
                <c:pt idx="131">
                  <c:v>-6.3069078891523356E-3</c:v>
                </c:pt>
                <c:pt idx="132">
                  <c:v>1.6418713134107588E-2</c:v>
                </c:pt>
                <c:pt idx="133">
                  <c:v>8.7906859346125188E-3</c:v>
                </c:pt>
                <c:pt idx="134">
                  <c:v>8.0071356504700653E-3</c:v>
                </c:pt>
                <c:pt idx="135">
                  <c:v>1.740579300495404E-2</c:v>
                </c:pt>
                <c:pt idx="136">
                  <c:v>-1.3988024514247743E-2</c:v>
                </c:pt>
                <c:pt idx="137">
                  <c:v>1.7975534875942278E-2</c:v>
                </c:pt>
                <c:pt idx="138">
                  <c:v>-9.571699006152401E-3</c:v>
                </c:pt>
                <c:pt idx="139">
                  <c:v>5.2928932500744263E-3</c:v>
                </c:pt>
                <c:pt idx="140">
                  <c:v>8.2537093722925281E-3</c:v>
                </c:pt>
                <c:pt idx="141">
                  <c:v>-4.8126268051080778E-3</c:v>
                </c:pt>
                <c:pt idx="142">
                  <c:v>1.6110548559024496E-2</c:v>
                </c:pt>
                <c:pt idx="143">
                  <c:v>1.5976763311659203E-2</c:v>
                </c:pt>
                <c:pt idx="144">
                  <c:v>2.9874077827070078E-3</c:v>
                </c:pt>
                <c:pt idx="145">
                  <c:v>-2.3721411401357861E-2</c:v>
                </c:pt>
                <c:pt idx="146">
                  <c:v>1.0517942372282096E-2</c:v>
                </c:pt>
                <c:pt idx="147">
                  <c:v>-1.1571124305988612E-2</c:v>
                </c:pt>
                <c:pt idx="148">
                  <c:v>-1.1182570203842279E-2</c:v>
                </c:pt>
                <c:pt idx="149">
                  <c:v>-8.4123716212423094E-3</c:v>
                </c:pt>
                <c:pt idx="150">
                  <c:v>-4.6189580148182641E-3</c:v>
                </c:pt>
                <c:pt idx="151">
                  <c:v>5.2193856138835759E-3</c:v>
                </c:pt>
                <c:pt idx="152">
                  <c:v>1.274180851668838E-2</c:v>
                </c:pt>
                <c:pt idx="153">
                  <c:v>5.3306340759284865E-4</c:v>
                </c:pt>
                <c:pt idx="154">
                  <c:v>-1.7584790641843373E-2</c:v>
                </c:pt>
                <c:pt idx="155">
                  <c:v>2.0145024971186976E-2</c:v>
                </c:pt>
                <c:pt idx="156">
                  <c:v>-2.7756378831384043E-2</c:v>
                </c:pt>
                <c:pt idx="157">
                  <c:v>-8.1329991374968769E-3</c:v>
                </c:pt>
                <c:pt idx="158">
                  <c:v>-3.5125836395929477E-2</c:v>
                </c:pt>
                <c:pt idx="159">
                  <c:v>1.5365857116526938E-2</c:v>
                </c:pt>
                <c:pt idx="160">
                  <c:v>7.5250477814823302E-3</c:v>
                </c:pt>
                <c:pt idx="161">
                  <c:v>-2.1949766391772263E-3</c:v>
                </c:pt>
                <c:pt idx="162">
                  <c:v>6.732576659826961E-3</c:v>
                </c:pt>
                <c:pt idx="163">
                  <c:v>1.6730243508407128E-3</c:v>
                </c:pt>
                <c:pt idx="164">
                  <c:v>1.0195666188487662E-2</c:v>
                </c:pt>
                <c:pt idx="165">
                  <c:v>3.5963255694666518E-3</c:v>
                </c:pt>
                <c:pt idx="166">
                  <c:v>1.004368354743379E-2</c:v>
                </c:pt>
                <c:pt idx="167">
                  <c:v>3.4411358997610275E-3</c:v>
                </c:pt>
                <c:pt idx="168">
                  <c:v>3.1586589033587575E-3</c:v>
                </c:pt>
                <c:pt idx="169">
                  <c:v>-4.4044156257928568E-3</c:v>
                </c:pt>
                <c:pt idx="170">
                  <c:v>2.3033775972136628E-3</c:v>
                </c:pt>
                <c:pt idx="171">
                  <c:v>2.7098744385312123E-3</c:v>
                </c:pt>
                <c:pt idx="172">
                  <c:v>-1.7193183199293305E-4</c:v>
                </c:pt>
                <c:pt idx="173">
                  <c:v>-2.0471252976762555E-3</c:v>
                </c:pt>
                <c:pt idx="174">
                  <c:v>1.3996502374245878E-2</c:v>
                </c:pt>
                <c:pt idx="175">
                  <c:v>-7.9691233666718819E-3</c:v>
                </c:pt>
                <c:pt idx="176">
                  <c:v>2.7422358024395965E-3</c:v>
                </c:pt>
                <c:pt idx="177">
                  <c:v>6.329945419150107E-4</c:v>
                </c:pt>
                <c:pt idx="178">
                  <c:v>6.4277278778279712E-3</c:v>
                </c:pt>
                <c:pt idx="179">
                  <c:v>6.4297401187354275E-3</c:v>
                </c:pt>
                <c:pt idx="180">
                  <c:v>3.6119601409574376E-3</c:v>
                </c:pt>
                <c:pt idx="181">
                  <c:v>7.1810266819927193E-3</c:v>
                </c:pt>
                <c:pt idx="182">
                  <c:v>7.6704597963170862E-3</c:v>
                </c:pt>
                <c:pt idx="183">
                  <c:v>-3.7502608610255894E-3</c:v>
                </c:pt>
                <c:pt idx="184">
                  <c:v>1.2428381451883519E-2</c:v>
                </c:pt>
                <c:pt idx="185">
                  <c:v>-6.4734010205561576E-3</c:v>
                </c:pt>
                <c:pt idx="186">
                  <c:v>7.3951294147647229E-3</c:v>
                </c:pt>
                <c:pt idx="187">
                  <c:v>-6.1903908321639944E-3</c:v>
                </c:pt>
                <c:pt idx="188">
                  <c:v>-1.2319827107282633E-2</c:v>
                </c:pt>
                <c:pt idx="189">
                  <c:v>5.7470911491110943E-3</c:v>
                </c:pt>
                <c:pt idx="190">
                  <c:v>1.6790493997245193E-3</c:v>
                </c:pt>
                <c:pt idx="191">
                  <c:v>8.4069053843267572E-3</c:v>
                </c:pt>
                <c:pt idx="192">
                  <c:v>2.8486395880045201E-3</c:v>
                </c:pt>
                <c:pt idx="193">
                  <c:v>-3.4061043340275488E-3</c:v>
                </c:pt>
                <c:pt idx="194">
                  <c:v>9.0820385798993097E-3</c:v>
                </c:pt>
                <c:pt idx="195">
                  <c:v>1.3406355182839835E-2</c:v>
                </c:pt>
                <c:pt idx="196">
                  <c:v>-9.3625197799713789E-3</c:v>
                </c:pt>
                <c:pt idx="197">
                  <c:v>1.046620453355751E-2</c:v>
                </c:pt>
                <c:pt idx="198">
                  <c:v>-5.6436399427117756E-3</c:v>
                </c:pt>
                <c:pt idx="199">
                  <c:v>7.8275024480816136E-3</c:v>
                </c:pt>
                <c:pt idx="200">
                  <c:v>-1.0818562640735552E-2</c:v>
                </c:pt>
                <c:pt idx="201">
                  <c:v>1.5881738397001799E-2</c:v>
                </c:pt>
                <c:pt idx="202">
                  <c:v>4.5412823425956539E-3</c:v>
                </c:pt>
                <c:pt idx="203">
                  <c:v>5.022110834792981E-3</c:v>
                </c:pt>
                <c:pt idx="204">
                  <c:v>1.5409859690034278E-2</c:v>
                </c:pt>
                <c:pt idx="205">
                  <c:v>1.468569814393228E-2</c:v>
                </c:pt>
                <c:pt idx="206">
                  <c:v>-2.4226917788673585E-2</c:v>
                </c:pt>
                <c:pt idx="207">
                  <c:v>1.0959469958988111E-2</c:v>
                </c:pt>
                <c:pt idx="208">
                  <c:v>-2.5855158736495243E-2</c:v>
                </c:pt>
                <c:pt idx="209">
                  <c:v>4.3074416426651663E-3</c:v>
                </c:pt>
                <c:pt idx="210">
                  <c:v>6.4950576872171428E-3</c:v>
                </c:pt>
                <c:pt idx="211">
                  <c:v>-5.6494636219482919E-3</c:v>
                </c:pt>
                <c:pt idx="212">
                  <c:v>5.9418851513903803E-4</c:v>
                </c:pt>
                <c:pt idx="213">
                  <c:v>-3.6002995449221364E-3</c:v>
                </c:pt>
                <c:pt idx="214">
                  <c:v>1.8962430582503575E-2</c:v>
                </c:pt>
                <c:pt idx="215">
                  <c:v>8.3122075684491925E-3</c:v>
                </c:pt>
                <c:pt idx="216">
                  <c:v>1.3060857399820103E-2</c:v>
                </c:pt>
                <c:pt idx="217">
                  <c:v>-5.8944121574601716E-2</c:v>
                </c:pt>
                <c:pt idx="218">
                  <c:v>-5.3130787794885004E-3</c:v>
                </c:pt>
                <c:pt idx="219">
                  <c:v>-7.7991826481333959E-3</c:v>
                </c:pt>
                <c:pt idx="220">
                  <c:v>1.2041591393674889E-2</c:v>
                </c:pt>
                <c:pt idx="221">
                  <c:v>2.621170498176606E-2</c:v>
                </c:pt>
                <c:pt idx="222">
                  <c:v>-3.3686961032639573E-3</c:v>
                </c:pt>
                <c:pt idx="223">
                  <c:v>1.3648963587616247E-2</c:v>
                </c:pt>
                <c:pt idx="224">
                  <c:v>8.2108039650099496E-3</c:v>
                </c:pt>
                <c:pt idx="225">
                  <c:v>3.7512605483673855E-3</c:v>
                </c:pt>
                <c:pt idx="226">
                  <c:v>4.8123100078225622E-3</c:v>
                </c:pt>
                <c:pt idx="227">
                  <c:v>-2.1079466294262605E-3</c:v>
                </c:pt>
                <c:pt idx="228">
                  <c:v>1.4827343010993532E-2</c:v>
                </c:pt>
                <c:pt idx="229">
                  <c:v>1.2289160703107926E-2</c:v>
                </c:pt>
                <c:pt idx="230">
                  <c:v>2.3537312066093108E-3</c:v>
                </c:pt>
                <c:pt idx="231">
                  <c:v>-7.7735638256701822E-3</c:v>
                </c:pt>
                <c:pt idx="232">
                  <c:v>1.6651043127809739E-2</c:v>
                </c:pt>
                <c:pt idx="233">
                  <c:v>-1.0484408800538914E-2</c:v>
                </c:pt>
                <c:pt idx="234">
                  <c:v>3.1501204735132848E-2</c:v>
                </c:pt>
                <c:pt idx="235">
                  <c:v>3.9263803680980036E-3</c:v>
                </c:pt>
                <c:pt idx="236">
                  <c:v>1.1524822695035519E-2</c:v>
                </c:pt>
                <c:pt idx="237">
                  <c:v>-1.7462684487059787E-2</c:v>
                </c:pt>
                <c:pt idx="238">
                  <c:v>-2.054383139042848E-2</c:v>
                </c:pt>
                <c:pt idx="239">
                  <c:v>1.7748651785098879E-4</c:v>
                </c:pt>
                <c:pt idx="240">
                  <c:v>1.6871501011734846E-2</c:v>
                </c:pt>
                <c:pt idx="241">
                  <c:v>1.1504623615899323E-2</c:v>
                </c:pt>
                <c:pt idx="242">
                  <c:v>-6.9794034388029891E-3</c:v>
                </c:pt>
                <c:pt idx="243">
                  <c:v>9.0405735311707147E-3</c:v>
                </c:pt>
                <c:pt idx="244">
                  <c:v>4.2498171836746756E-3</c:v>
                </c:pt>
                <c:pt idx="245">
                  <c:v>-2.8059043479156554E-2</c:v>
                </c:pt>
                <c:pt idx="246">
                  <c:v>-9.2124197570344624E-3</c:v>
                </c:pt>
                <c:pt idx="247">
                  <c:v>2.6583874358714787E-2</c:v>
                </c:pt>
                <c:pt idx="248">
                  <c:v>-5.2423501292349073E-3</c:v>
                </c:pt>
                <c:pt idx="249">
                  <c:v>1.4714073196697708E-2</c:v>
                </c:pt>
                <c:pt idx="250">
                  <c:v>1.3918078490242181E-2</c:v>
                </c:pt>
                <c:pt idx="251">
                  <c:v>-5.3941864245110605E-4</c:v>
                </c:pt>
                <c:pt idx="252">
                  <c:v>2.2930248194813929E-2</c:v>
                </c:pt>
                <c:pt idx="253">
                  <c:v>-3.0674846625766805E-2</c:v>
                </c:pt>
                <c:pt idx="254">
                  <c:v>-1.7880997439608137E-2</c:v>
                </c:pt>
                <c:pt idx="255">
                  <c:v>2.6793591827257934E-2</c:v>
                </c:pt>
                <c:pt idx="256">
                  <c:v>5.8167107381006389E-3</c:v>
                </c:pt>
                <c:pt idx="257">
                  <c:v>-2.2030456139364496E-2</c:v>
                </c:pt>
                <c:pt idx="258">
                  <c:v>3.0572524197665762E-2</c:v>
                </c:pt>
                <c:pt idx="259">
                  <c:v>-1.0104594561656355E-2</c:v>
                </c:pt>
                <c:pt idx="260">
                  <c:v>1.448737809002254E-2</c:v>
                </c:pt>
                <c:pt idx="261">
                  <c:v>3.4056426049386967E-2</c:v>
                </c:pt>
                <c:pt idx="262">
                  <c:v>-1.6030454108602044E-3</c:v>
                </c:pt>
                <c:pt idx="263">
                  <c:v>7.0331304120707872E-2</c:v>
                </c:pt>
                <c:pt idx="264">
                  <c:v>-1.5137124539950086E-2</c:v>
                </c:pt>
                <c:pt idx="265">
                  <c:v>2.2829386763812964E-2</c:v>
                </c:pt>
                <c:pt idx="266">
                  <c:v>-4.4142397827121593E-2</c:v>
                </c:pt>
                <c:pt idx="267">
                  <c:v>-1.60127919593398E-2</c:v>
                </c:pt>
                <c:pt idx="268">
                  <c:v>3.3516035994916482E-2</c:v>
                </c:pt>
                <c:pt idx="269">
                  <c:v>-3.36873163071707E-2</c:v>
                </c:pt>
                <c:pt idx="270">
                  <c:v>6.2414160836336219E-2</c:v>
                </c:pt>
                <c:pt idx="271">
                  <c:v>1.1535019797084933E-2</c:v>
                </c:pt>
                <c:pt idx="272">
                  <c:v>9.3827657101993367E-2</c:v>
                </c:pt>
                <c:pt idx="273">
                  <c:v>-2.9293858355170621E-2</c:v>
                </c:pt>
                <c:pt idx="274">
                  <c:v>-4.3359522534749395E-2</c:v>
                </c:pt>
                <c:pt idx="275">
                  <c:v>4.707893749218206E-3</c:v>
                </c:pt>
                <c:pt idx="276">
                  <c:v>-5.1830823307066787E-2</c:v>
                </c:pt>
                <c:pt idx="277">
                  <c:v>5.9954822243549089E-2</c:v>
                </c:pt>
                <c:pt idx="278">
                  <c:v>-0.11984050283657066</c:v>
                </c:pt>
                <c:pt idx="279">
                  <c:v>9.2871194530443901E-2</c:v>
                </c:pt>
                <c:pt idx="280">
                  <c:v>-9.5112680474797484E-2</c:v>
                </c:pt>
                <c:pt idx="281">
                  <c:v>-4.8868410917935035E-2</c:v>
                </c:pt>
                <c:pt idx="282">
                  <c:v>4.9396335780030221E-2</c:v>
                </c:pt>
                <c:pt idx="283">
                  <c:v>-7.5969680759797709E-2</c:v>
                </c:pt>
                <c:pt idx="284">
                  <c:v>-1.7053909799797706E-2</c:v>
                </c:pt>
                <c:pt idx="285">
                  <c:v>-3.3922022158894838E-2</c:v>
                </c:pt>
                <c:pt idx="286">
                  <c:v>4.2202592421180185E-2</c:v>
                </c:pt>
                <c:pt idx="287">
                  <c:v>-2.8107940185681968E-2</c:v>
                </c:pt>
                <c:pt idx="288">
                  <c:v>4.6039225243888371E-2</c:v>
                </c:pt>
                <c:pt idx="289">
                  <c:v>-8.2383273576925875E-3</c:v>
                </c:pt>
                <c:pt idx="290">
                  <c:v>-4.4163278665378725E-2</c:v>
                </c:pt>
                <c:pt idx="291">
                  <c:v>-3.7785187055856539E-3</c:v>
                </c:pt>
                <c:pt idx="292">
                  <c:v>-3.0280015747592093E-2</c:v>
                </c:pt>
                <c:pt idx="293">
                  <c:v>-3.3513594487304399E-2</c:v>
                </c:pt>
                <c:pt idx="294">
                  <c:v>-1.0518108756295885E-2</c:v>
                </c:pt>
                <c:pt idx="295">
                  <c:v>-3.8155427255142094E-3</c:v>
                </c:pt>
                <c:pt idx="296">
                  <c:v>4.7058265015771372E-3</c:v>
                </c:pt>
                <c:pt idx="297">
                  <c:v>-2.9199801192842934E-3</c:v>
                </c:pt>
                <c:pt idx="298">
                  <c:v>1.8435419717006685E-3</c:v>
                </c:pt>
                <c:pt idx="299">
                  <c:v>-1.6304428235363044E-3</c:v>
                </c:pt>
                <c:pt idx="300">
                  <c:v>6.4626610081155444E-3</c:v>
                </c:pt>
                <c:pt idx="301">
                  <c:v>1.6884988171557147E-3</c:v>
                </c:pt>
                <c:pt idx="302">
                  <c:v>7.3263595685921779E-3</c:v>
                </c:pt>
                <c:pt idx="303">
                  <c:v>-5.4008332885008281E-3</c:v>
                </c:pt>
                <c:pt idx="304">
                  <c:v>3.3256464618900416E-3</c:v>
                </c:pt>
                <c:pt idx="305">
                  <c:v>1.1250640619361318E-2</c:v>
                </c:pt>
                <c:pt idx="306">
                  <c:v>1.4980362705145023E-2</c:v>
                </c:pt>
                <c:pt idx="307">
                  <c:v>7.2546442124061805E-3</c:v>
                </c:pt>
                <c:pt idx="308">
                  <c:v>-1.7705852615678808E-2</c:v>
                </c:pt>
                <c:pt idx="309">
                  <c:v>3.1343557157694768E-3</c:v>
                </c:pt>
                <c:pt idx="310">
                  <c:v>-8.6684736160957954E-4</c:v>
                </c:pt>
                <c:pt idx="311">
                  <c:v>1.0053551114029613E-2</c:v>
                </c:pt>
                <c:pt idx="312">
                  <c:v>-1.5730684849202037E-2</c:v>
                </c:pt>
                <c:pt idx="313">
                  <c:v>-9.0421405245464381E-3</c:v>
                </c:pt>
                <c:pt idx="314">
                  <c:v>1.1409648528637462E-3</c:v>
                </c:pt>
                <c:pt idx="315">
                  <c:v>2.8908783753256451E-4</c:v>
                </c:pt>
                <c:pt idx="316">
                  <c:v>-2.6519542770646609E-3</c:v>
                </c:pt>
                <c:pt idx="317">
                  <c:v>3.862144651035182E-3</c:v>
                </c:pt>
                <c:pt idx="318">
                  <c:v>8.3665471879950104E-3</c:v>
                </c:pt>
                <c:pt idx="319">
                  <c:v>1.870155186330269E-3</c:v>
                </c:pt>
                <c:pt idx="320">
                  <c:v>-1.5145386587512855E-3</c:v>
                </c:pt>
                <c:pt idx="321">
                  <c:v>6.9762812562206289E-3</c:v>
                </c:pt>
                <c:pt idx="322">
                  <c:v>-2.8552233792408233E-3</c:v>
                </c:pt>
                <c:pt idx="323">
                  <c:v>6.6552927252885308E-3</c:v>
                </c:pt>
                <c:pt idx="324">
                  <c:v>4.9024150649641385E-3</c:v>
                </c:pt>
                <c:pt idx="325">
                  <c:v>-2.8032085956850583E-3</c:v>
                </c:pt>
                <c:pt idx="326">
                  <c:v>3.5333941295578875E-3</c:v>
                </c:pt>
                <c:pt idx="327">
                  <c:v>-7.059870773669763E-3</c:v>
                </c:pt>
                <c:pt idx="328">
                  <c:v>8.3787815945375321E-3</c:v>
                </c:pt>
                <c:pt idx="329">
                  <c:v>2.9460247292234509E-3</c:v>
                </c:pt>
                <c:pt idx="330">
                  <c:v>-5.7808285134042237E-3</c:v>
                </c:pt>
                <c:pt idx="331">
                  <c:v>3.3951560382883272E-5</c:v>
                </c:pt>
                <c:pt idx="332">
                  <c:v>5.1281573999961694E-3</c:v>
                </c:pt>
                <c:pt idx="333">
                  <c:v>-1.9540882317370389E-4</c:v>
                </c:pt>
                <c:pt idx="334">
                  <c:v>8.6613146571812294E-4</c:v>
                </c:pt>
                <c:pt idx="335">
                  <c:v>4.9448269622538454E-3</c:v>
                </c:pt>
                <c:pt idx="336">
                  <c:v>4.4592214694434418E-3</c:v>
                </c:pt>
                <c:pt idx="337">
                  <c:v>-4.3226040870536497E-4</c:v>
                </c:pt>
                <c:pt idx="338">
                  <c:v>3.3527080167328194E-4</c:v>
                </c:pt>
                <c:pt idx="339">
                  <c:v>7.1478162080280683E-3</c:v>
                </c:pt>
                <c:pt idx="340">
                  <c:v>7.258794976916505E-5</c:v>
                </c:pt>
                <c:pt idx="341">
                  <c:v>8.5751663945150547E-3</c:v>
                </c:pt>
                <c:pt idx="342">
                  <c:v>2.9082017034209873E-3</c:v>
                </c:pt>
                <c:pt idx="343">
                  <c:v>-1.0969527672547441E-3</c:v>
                </c:pt>
                <c:pt idx="344">
                  <c:v>-3.1628368262283102E-3</c:v>
                </c:pt>
                <c:pt idx="345">
                  <c:v>9.1357303933048417E-3</c:v>
                </c:pt>
                <c:pt idx="346">
                  <c:v>1.500276282141666E-3</c:v>
                </c:pt>
                <c:pt idx="347">
                  <c:v>6.323548428811776E-3</c:v>
                </c:pt>
                <c:pt idx="348">
                  <c:v>-6.6380420505672832E-3</c:v>
                </c:pt>
                <c:pt idx="349">
                  <c:v>-8.6310641901572449E-3</c:v>
                </c:pt>
                <c:pt idx="350">
                  <c:v>-4.0112505271703291E-3</c:v>
                </c:pt>
                <c:pt idx="351">
                  <c:v>4.1744679225097503E-3</c:v>
                </c:pt>
                <c:pt idx="352">
                  <c:v>2.1955297992111156E-3</c:v>
                </c:pt>
                <c:pt idx="353">
                  <c:v>7.5073385439943241E-3</c:v>
                </c:pt>
                <c:pt idx="354">
                  <c:v>2.1749357185665286E-3</c:v>
                </c:pt>
                <c:pt idx="355">
                  <c:v>-1.5827773238195064E-3</c:v>
                </c:pt>
                <c:pt idx="356">
                  <c:v>-3.7561935529359936E-3</c:v>
                </c:pt>
                <c:pt idx="357">
                  <c:v>-5.9256317203881803E-4</c:v>
                </c:pt>
                <c:pt idx="358">
                  <c:v>5.0313094864229413E-4</c:v>
                </c:pt>
                <c:pt idx="359">
                  <c:v>7.6954624866387711E-3</c:v>
                </c:pt>
                <c:pt idx="360">
                  <c:v>8.3709325024883263E-4</c:v>
                </c:pt>
                <c:pt idx="361">
                  <c:v>7.1155040364301314E-4</c:v>
                </c:pt>
                <c:pt idx="362">
                  <c:v>1.5646207819215441E-3</c:v>
                </c:pt>
                <c:pt idx="363">
                  <c:v>-1.9624452002533488E-3</c:v>
                </c:pt>
                <c:pt idx="364">
                  <c:v>2.5606285532773221E-3</c:v>
                </c:pt>
                <c:pt idx="365">
                  <c:v>2.7301269509030224E-3</c:v>
                </c:pt>
                <c:pt idx="366">
                  <c:v>7.0252584059171674E-4</c:v>
                </c:pt>
                <c:pt idx="367">
                  <c:v>-1.1857309462782739E-3</c:v>
                </c:pt>
                <c:pt idx="368">
                  <c:v>3.70405391746087E-3</c:v>
                </c:pt>
                <c:pt idx="369">
                  <c:v>9.6623605788856981E-3</c:v>
                </c:pt>
                <c:pt idx="370">
                  <c:v>-3.0228734036372717E-3</c:v>
                </c:pt>
                <c:pt idx="371">
                  <c:v>3.2533282404039188E-3</c:v>
                </c:pt>
                <c:pt idx="372">
                  <c:v>-8.323956544341593E-4</c:v>
                </c:pt>
                <c:pt idx="373">
                  <c:v>5.5813799606292402E-3</c:v>
                </c:pt>
                <c:pt idx="374">
                  <c:v>4.0726973148768053E-3</c:v>
                </c:pt>
                <c:pt idx="375">
                  <c:v>1.920439870594981E-3</c:v>
                </c:pt>
                <c:pt idx="376">
                  <c:v>2.8471390091422411E-3</c:v>
                </c:pt>
                <c:pt idx="377">
                  <c:v>-3.5686728395061262E-3</c:v>
                </c:pt>
                <c:pt idx="378">
                  <c:v>6.8716094032550412E-3</c:v>
                </c:pt>
                <c:pt idx="379">
                  <c:v>-3.919344885671916E-3</c:v>
                </c:pt>
                <c:pt idx="380">
                  <c:v>2.7628282530964832E-3</c:v>
                </c:pt>
                <c:pt idx="381">
                  <c:v>-1.9995460129251796E-3</c:v>
                </c:pt>
                <c:pt idx="382">
                  <c:v>9.9556664362894232E-3</c:v>
                </c:pt>
                <c:pt idx="383">
                  <c:v>-1.3870792890882111E-3</c:v>
                </c:pt>
                <c:pt idx="384">
                  <c:v>1.0938930544257763E-2</c:v>
                </c:pt>
                <c:pt idx="385">
                  <c:v>6.4157018565458301E-3</c:v>
                </c:pt>
                <c:pt idx="386">
                  <c:v>9.104546742895181E-3</c:v>
                </c:pt>
                <c:pt idx="387">
                  <c:v>-1.5560826054260457E-2</c:v>
                </c:pt>
                <c:pt idx="388">
                  <c:v>-4.4783046127893078E-3</c:v>
                </c:pt>
                <c:pt idx="389">
                  <c:v>1.4216853396000317E-2</c:v>
                </c:pt>
                <c:pt idx="390">
                  <c:v>7.9719906774113891E-3</c:v>
                </c:pt>
                <c:pt idx="391">
                  <c:v>-1.7903239520448921E-2</c:v>
                </c:pt>
                <c:pt idx="392">
                  <c:v>-1.2258376613342059E-2</c:v>
                </c:pt>
                <c:pt idx="393">
                  <c:v>5.0476232278453548E-3</c:v>
                </c:pt>
                <c:pt idx="394">
                  <c:v>-5.316326462073695E-3</c:v>
                </c:pt>
                <c:pt idx="395">
                  <c:v>-2.4289165022262083E-3</c:v>
                </c:pt>
                <c:pt idx="396">
                  <c:v>6.1585653610194413E-3</c:v>
                </c:pt>
                <c:pt idx="397">
                  <c:v>-8.4163942535883107E-3</c:v>
                </c:pt>
                <c:pt idx="398">
                  <c:v>-9.6922866109405703E-5</c:v>
                </c:pt>
                <c:pt idx="399">
                  <c:v>-4.895586322955614E-3</c:v>
                </c:pt>
                <c:pt idx="400">
                  <c:v>1.9955233758972568E-5</c:v>
                </c:pt>
                <c:pt idx="401">
                  <c:v>3.4268223708289192E-4</c:v>
                </c:pt>
                <c:pt idx="402">
                  <c:v>2.5817555938036918E-3</c:v>
                </c:pt>
                <c:pt idx="403">
                  <c:v>-3.1356092824674775E-3</c:v>
                </c:pt>
                <c:pt idx="404">
                  <c:v>-7.2435597111886185E-4</c:v>
                </c:pt>
                <c:pt idx="405">
                  <c:v>2.8791074766822966E-3</c:v>
                </c:pt>
                <c:pt idx="406">
                  <c:v>7.2296678179091245E-3</c:v>
                </c:pt>
                <c:pt idx="407">
                  <c:v>3.2231746255573235E-4</c:v>
                </c:pt>
                <c:pt idx="408">
                  <c:v>-9.4000423002005284E-5</c:v>
                </c:pt>
                <c:pt idx="409">
                  <c:v>9.1061827956995245E-4</c:v>
                </c:pt>
                <c:pt idx="410">
                  <c:v>1.3009823744460025E-2</c:v>
                </c:pt>
                <c:pt idx="411">
                  <c:v>1.0842075925499017E-2</c:v>
                </c:pt>
                <c:pt idx="412">
                  <c:v>-6.8991204390287386E-3</c:v>
                </c:pt>
                <c:pt idx="413">
                  <c:v>6.4282734614895531E-4</c:v>
                </c:pt>
                <c:pt idx="414">
                  <c:v>1.2687244194824032E-2</c:v>
                </c:pt>
                <c:pt idx="415">
                  <c:v>6.545469754213773E-3</c:v>
                </c:pt>
                <c:pt idx="416">
                  <c:v>-3.2031906836484936E-3</c:v>
                </c:pt>
                <c:pt idx="417">
                  <c:v>1.0983067039910699E-2</c:v>
                </c:pt>
                <c:pt idx="418">
                  <c:v>-2.5946389777450785E-2</c:v>
                </c:pt>
                <c:pt idx="419">
                  <c:v>-5.0608152699838094E-4</c:v>
                </c:pt>
                <c:pt idx="420">
                  <c:v>8.2468255582637262E-3</c:v>
                </c:pt>
                <c:pt idx="421">
                  <c:v>-7.9147640791475959E-3</c:v>
                </c:pt>
                <c:pt idx="422">
                  <c:v>1.2105875347909967E-2</c:v>
                </c:pt>
                <c:pt idx="423">
                  <c:v>1.4426183452732166E-2</c:v>
                </c:pt>
                <c:pt idx="424">
                  <c:v>2.464268112370549E-3</c:v>
                </c:pt>
                <c:pt idx="425">
                  <c:v>-2.9292763607534411E-2</c:v>
                </c:pt>
                <c:pt idx="426">
                  <c:v>1.4762028608582556E-2</c:v>
                </c:pt>
                <c:pt idx="427">
                  <c:v>-1.1957583129186489E-2</c:v>
                </c:pt>
                <c:pt idx="428">
                  <c:v>-6.6165434006446588E-3</c:v>
                </c:pt>
                <c:pt idx="429">
                  <c:v>1.8762266035132091E-2</c:v>
                </c:pt>
                <c:pt idx="430">
                  <c:v>7.6688979342565133E-4</c:v>
                </c:pt>
                <c:pt idx="431">
                  <c:v>1.3017006826634425E-2</c:v>
                </c:pt>
                <c:pt idx="432">
                  <c:v>-2.9777800514998121E-2</c:v>
                </c:pt>
                <c:pt idx="433">
                  <c:v>-7.2827367651240316E-3</c:v>
                </c:pt>
                <c:pt idx="434">
                  <c:v>-8.9988524953193982E-3</c:v>
                </c:pt>
                <c:pt idx="435">
                  <c:v>-1.0885509660889747E-2</c:v>
                </c:pt>
                <c:pt idx="436">
                  <c:v>-2.5786419593706311E-3</c:v>
                </c:pt>
                <c:pt idx="437">
                  <c:v>-1.6160694810732901E-3</c:v>
                </c:pt>
                <c:pt idx="438">
                  <c:v>7.3876291336931743E-3</c:v>
                </c:pt>
                <c:pt idx="439">
                  <c:v>-5.2623561048629197E-3</c:v>
                </c:pt>
                <c:pt idx="440">
                  <c:v>4.68811866363672E-3</c:v>
                </c:pt>
                <c:pt idx="441">
                  <c:v>6.8475023701604076E-3</c:v>
                </c:pt>
                <c:pt idx="442">
                  <c:v>2.8287212634507952E-3</c:v>
                </c:pt>
                <c:pt idx="443">
                  <c:v>-6.1767347442999165E-3</c:v>
                </c:pt>
                <c:pt idx="444">
                  <c:v>3.5819355184592006E-3</c:v>
                </c:pt>
                <c:pt idx="445">
                  <c:v>-6.5312046444121474E-3</c:v>
                </c:pt>
                <c:pt idx="446">
                  <c:v>-3.4037753375577573E-3</c:v>
                </c:pt>
                <c:pt idx="447">
                  <c:v>1.7585947169163063E-4</c:v>
                </c:pt>
                <c:pt idx="448">
                  <c:v>4.6201386041582193E-3</c:v>
                </c:pt>
                <c:pt idx="449">
                  <c:v>2.285278994477169E-3</c:v>
                </c:pt>
                <c:pt idx="450">
                  <c:v>4.5106271584056667E-3</c:v>
                </c:pt>
                <c:pt idx="451">
                  <c:v>1.2365799156572876E-3</c:v>
                </c:pt>
                <c:pt idx="452">
                  <c:v>-4.8354573453138761E-3</c:v>
                </c:pt>
                <c:pt idx="453">
                  <c:v>-1.8058494836139527E-3</c:v>
                </c:pt>
                <c:pt idx="454">
                  <c:v>7.672358989710748E-3</c:v>
                </c:pt>
                <c:pt idx="455">
                  <c:v>2.9281490252435205E-3</c:v>
                </c:pt>
                <c:pt idx="456">
                  <c:v>7.6722778200803976E-3</c:v>
                </c:pt>
                <c:pt idx="457">
                  <c:v>5.7574224252288086E-3</c:v>
                </c:pt>
                <c:pt idx="458">
                  <c:v>3.8232124594168582E-3</c:v>
                </c:pt>
                <c:pt idx="459">
                  <c:v>-1.2339839170762978E-3</c:v>
                </c:pt>
                <c:pt idx="460">
                  <c:v>-9.4963247152289876E-3</c:v>
                </c:pt>
                <c:pt idx="461">
                  <c:v>-1.731933325650914E-3</c:v>
                </c:pt>
                <c:pt idx="462">
                  <c:v>-1.2592326804730103E-3</c:v>
                </c:pt>
                <c:pt idx="463">
                  <c:v>9.4721950752785222E-3</c:v>
                </c:pt>
                <c:pt idx="464">
                  <c:v>2.9851769342814638E-3</c:v>
                </c:pt>
                <c:pt idx="465">
                  <c:v>9.7173725719545967E-3</c:v>
                </c:pt>
                <c:pt idx="466">
                  <c:v>9.3176953078999425E-4</c:v>
                </c:pt>
                <c:pt idx="467">
                  <c:v>-1.6115422390061696E-3</c:v>
                </c:pt>
                <c:pt idx="468">
                  <c:v>4.097449858325275E-3</c:v>
                </c:pt>
                <c:pt idx="469">
                  <c:v>-2.0376197274856178E-3</c:v>
                </c:pt>
                <c:pt idx="470">
                  <c:v>-3.4987685027698667E-4</c:v>
                </c:pt>
                <c:pt idx="471">
                  <c:v>4.6600819951694294E-3</c:v>
                </c:pt>
                <c:pt idx="472">
                  <c:v>1.0497663083042452E-2</c:v>
                </c:pt>
                <c:pt idx="473">
                  <c:v>6.1355554376094634E-3</c:v>
                </c:pt>
                <c:pt idx="474">
                  <c:v>8.1618966421357353E-3</c:v>
                </c:pt>
                <c:pt idx="475">
                  <c:v>2.1432345278653342E-2</c:v>
                </c:pt>
                <c:pt idx="476">
                  <c:v>-2.7652013400870645E-3</c:v>
                </c:pt>
                <c:pt idx="477">
                  <c:v>-1.3195355808466647E-2</c:v>
                </c:pt>
                <c:pt idx="478">
                  <c:v>2.0984398243635294E-3</c:v>
                </c:pt>
                <c:pt idx="479">
                  <c:v>-6.9119572935958384E-3</c:v>
                </c:pt>
                <c:pt idx="480">
                  <c:v>-8.3756183520520278E-3</c:v>
                </c:pt>
                <c:pt idx="481">
                  <c:v>1.353534780883292E-3</c:v>
                </c:pt>
                <c:pt idx="482">
                  <c:v>-1.1914139769699683E-2</c:v>
                </c:pt>
                <c:pt idx="483">
                  <c:v>-2.8243656523622152E-3</c:v>
                </c:pt>
                <c:pt idx="484">
                  <c:v>8.4957908338409993E-3</c:v>
                </c:pt>
                <c:pt idx="485">
                  <c:v>-6.749360908960611E-3</c:v>
                </c:pt>
                <c:pt idx="486">
                  <c:v>-5.8373199087723426E-3</c:v>
                </c:pt>
                <c:pt idx="487">
                  <c:v>8.895249319527565E-3</c:v>
                </c:pt>
                <c:pt idx="488">
                  <c:v>5.8389576666748599E-3</c:v>
                </c:pt>
                <c:pt idx="489">
                  <c:v>8.016017810211773E-3</c:v>
                </c:pt>
                <c:pt idx="490">
                  <c:v>-2.4130630943291487E-2</c:v>
                </c:pt>
                <c:pt idx="491">
                  <c:v>3.7203210344445292E-3</c:v>
                </c:pt>
                <c:pt idx="492">
                  <c:v>-3.0214418181440106E-3</c:v>
                </c:pt>
                <c:pt idx="493">
                  <c:v>-1.6053813214057522E-3</c:v>
                </c:pt>
                <c:pt idx="494">
                  <c:v>-1.6511677868827124E-2</c:v>
                </c:pt>
                <c:pt idx="495">
                  <c:v>-4.471014787957861E-3</c:v>
                </c:pt>
                <c:pt idx="496">
                  <c:v>9.6383229592256203E-3</c:v>
                </c:pt>
                <c:pt idx="497">
                  <c:v>-2.1239991380873624E-3</c:v>
                </c:pt>
                <c:pt idx="498">
                  <c:v>-7.502130129708795E-3</c:v>
                </c:pt>
                <c:pt idx="499">
                  <c:v>9.5140042745045506E-4</c:v>
                </c:pt>
                <c:pt idx="500">
                  <c:v>1.0714723049920494E-3</c:v>
                </c:pt>
                <c:pt idx="501">
                  <c:v>4.6853053650335319E-3</c:v>
                </c:pt>
                <c:pt idx="502">
                  <c:v>-3.6894696387390624E-4</c:v>
                </c:pt>
                <c:pt idx="503">
                  <c:v>-2.1917864252406494E-3</c:v>
                </c:pt>
                <c:pt idx="504">
                  <c:v>8.8412191322468914E-3</c:v>
                </c:pt>
                <c:pt idx="505">
                  <c:v>1.0120377414346571E-3</c:v>
                </c:pt>
                <c:pt idx="506">
                  <c:v>1.5790653174507785E-3</c:v>
                </c:pt>
                <c:pt idx="507">
                  <c:v>-2.2737748790875312E-3</c:v>
                </c:pt>
                <c:pt idx="508">
                  <c:v>5.0936473956997297E-4</c:v>
                </c:pt>
                <c:pt idx="509">
                  <c:v>-6.2942619032058111E-4</c:v>
                </c:pt>
                <c:pt idx="510">
                  <c:v>6.6093784622200946E-3</c:v>
                </c:pt>
                <c:pt idx="511">
                  <c:v>3.808587325715429E-5</c:v>
                </c:pt>
                <c:pt idx="512">
                  <c:v>3.4778681120144483E-3</c:v>
                </c:pt>
                <c:pt idx="513">
                  <c:v>-6.0674708281390766E-3</c:v>
                </c:pt>
                <c:pt idx="514">
                  <c:v>1.0474498226595852E-3</c:v>
                </c:pt>
                <c:pt idx="515">
                  <c:v>4.6363986816650993E-3</c:v>
                </c:pt>
                <c:pt idx="516">
                  <c:v>2.0846384074615365E-3</c:v>
                </c:pt>
                <c:pt idx="517">
                  <c:v>2.1484075277968806E-3</c:v>
                </c:pt>
                <c:pt idx="518">
                  <c:v>1.7438676892522764E-5</c:v>
                </c:pt>
                <c:pt idx="519">
                  <c:v>1.1568585944115251E-2</c:v>
                </c:pt>
                <c:pt idx="520">
                  <c:v>6.7342937515983969E-3</c:v>
                </c:pt>
                <c:pt idx="521">
                  <c:v>3.5895443381801506E-3</c:v>
                </c:pt>
                <c:pt idx="522">
                  <c:v>-4.6443802643997278E-3</c:v>
                </c:pt>
                <c:pt idx="523">
                  <c:v>7.1827784845408527E-3</c:v>
                </c:pt>
                <c:pt idx="524">
                  <c:v>-8.3907294935925414E-4</c:v>
                </c:pt>
                <c:pt idx="525">
                  <c:v>-1.8974527826038257E-2</c:v>
                </c:pt>
                <c:pt idx="526">
                  <c:v>1.0852515552911779E-2</c:v>
                </c:pt>
                <c:pt idx="527">
                  <c:v>-2.9443226469249018E-3</c:v>
                </c:pt>
                <c:pt idx="528">
                  <c:v>-1.3060636653083879E-4</c:v>
                </c:pt>
                <c:pt idx="529">
                  <c:v>3.7059607153993035E-3</c:v>
                </c:pt>
                <c:pt idx="530">
                  <c:v>4.9849028656070438E-3</c:v>
                </c:pt>
                <c:pt idx="531">
                  <c:v>-8.6804320293709658E-4</c:v>
                </c:pt>
                <c:pt idx="532">
                  <c:v>6.9496188456468211E-3</c:v>
                </c:pt>
                <c:pt idx="533">
                  <c:v>2.9533287823806376E-3</c:v>
                </c:pt>
                <c:pt idx="534">
                  <c:v>1.4666049353461608E-2</c:v>
                </c:pt>
                <c:pt idx="535">
                  <c:v>-2.1317385309919112E-3</c:v>
                </c:pt>
                <c:pt idx="536">
                  <c:v>-8.1257103682187415E-3</c:v>
                </c:pt>
                <c:pt idx="537">
                  <c:v>-6.5241159285216455E-3</c:v>
                </c:pt>
                <c:pt idx="538">
                  <c:v>-1.1314768996100177E-3</c:v>
                </c:pt>
                <c:pt idx="539">
                  <c:v>-3.8806002090102654E-3</c:v>
                </c:pt>
                <c:pt idx="540">
                  <c:v>6.8953381050032014E-3</c:v>
                </c:pt>
                <c:pt idx="541">
                  <c:v>-2.8255466662847617E-3</c:v>
                </c:pt>
                <c:pt idx="542">
                  <c:v>-5.4404237803784561E-4</c:v>
                </c:pt>
                <c:pt idx="543">
                  <c:v>-7.9038378318452285E-4</c:v>
                </c:pt>
                <c:pt idx="544">
                  <c:v>1.2317960947767492E-3</c:v>
                </c:pt>
                <c:pt idx="545">
                  <c:v>6.4110880470507059E-3</c:v>
                </c:pt>
                <c:pt idx="546">
                  <c:v>-3.526412180845262E-3</c:v>
                </c:pt>
                <c:pt idx="547">
                  <c:v>1.7771318387196366E-3</c:v>
                </c:pt>
                <c:pt idx="548">
                  <c:v>1.4987750396311394E-3</c:v>
                </c:pt>
                <c:pt idx="549">
                  <c:v>1.0878709851296353E-2</c:v>
                </c:pt>
                <c:pt idx="550">
                  <c:v>-2.6516238471793185E-3</c:v>
                </c:pt>
                <c:pt idx="551">
                  <c:v>3.0239768574686909E-3</c:v>
                </c:pt>
                <c:pt idx="552">
                  <c:v>1.2890250202966858E-2</c:v>
                </c:pt>
                <c:pt idx="553">
                  <c:v>7.0904175960539995E-4</c:v>
                </c:pt>
                <c:pt idx="554">
                  <c:v>6.7626244895691023E-4</c:v>
                </c:pt>
                <c:pt idx="555">
                  <c:v>-9.3571190616522637E-3</c:v>
                </c:pt>
                <c:pt idx="556">
                  <c:v>-2.224495014062744E-3</c:v>
                </c:pt>
                <c:pt idx="557">
                  <c:v>4.7084815055395968E-3</c:v>
                </c:pt>
                <c:pt idx="558">
                  <c:v>6.7762042172079262E-3</c:v>
                </c:pt>
                <c:pt idx="559">
                  <c:v>8.98635405495396E-4</c:v>
                </c:pt>
                <c:pt idx="560">
                  <c:v>8.5973778929895328E-3</c:v>
                </c:pt>
                <c:pt idx="561">
                  <c:v>1.5549242424242493E-2</c:v>
                </c:pt>
                <c:pt idx="562">
                  <c:v>-1.4562096941959091E-3</c:v>
                </c:pt>
                <c:pt idx="563">
                  <c:v>-7.8468605052613993E-3</c:v>
                </c:pt>
                <c:pt idx="564">
                  <c:v>8.4887201825663006E-3</c:v>
                </c:pt>
                <c:pt idx="565">
                  <c:v>1.3756774169098041E-3</c:v>
                </c:pt>
                <c:pt idx="566">
                  <c:v>2.2028941471379238E-3</c:v>
                </c:pt>
                <c:pt idx="567">
                  <c:v>-1.4157284018107563E-2</c:v>
                </c:pt>
                <c:pt idx="568">
                  <c:v>1.3183052853609212E-2</c:v>
                </c:pt>
                <c:pt idx="569">
                  <c:v>7.5914529261114083E-3</c:v>
                </c:pt>
                <c:pt idx="570">
                  <c:v>2.2219668237366541E-3</c:v>
                </c:pt>
                <c:pt idx="571">
                  <c:v>1.0721711756711327E-2</c:v>
                </c:pt>
                <c:pt idx="572">
                  <c:v>-5.2575628018766141E-3</c:v>
                </c:pt>
                <c:pt idx="573">
                  <c:v>-1.4634296629478794E-4</c:v>
                </c:pt>
                <c:pt idx="574">
                  <c:v>4.5184451596929076E-3</c:v>
                </c:pt>
                <c:pt idx="575">
                  <c:v>4.0980263439003295E-3</c:v>
                </c:pt>
                <c:pt idx="576">
                  <c:v>9.6952962909215845E-3</c:v>
                </c:pt>
                <c:pt idx="577">
                  <c:v>7.0104346864459099E-3</c:v>
                </c:pt>
                <c:pt idx="578">
                  <c:v>3.4335693188827898E-2</c:v>
                </c:pt>
                <c:pt idx="579">
                  <c:v>-2.4756676215025419E-2</c:v>
                </c:pt>
                <c:pt idx="580">
                  <c:v>1.2685242435728217E-3</c:v>
                </c:pt>
                <c:pt idx="581">
                  <c:v>8.4924408827955489E-3</c:v>
                </c:pt>
                <c:pt idx="582">
                  <c:v>-1.2415472330372657E-3</c:v>
                </c:pt>
                <c:pt idx="583">
                  <c:v>8.5626291688616352E-3</c:v>
                </c:pt>
                <c:pt idx="584">
                  <c:v>4.9593807154098002E-2</c:v>
                </c:pt>
                <c:pt idx="585">
                  <c:v>-2.711224768478282E-2</c:v>
                </c:pt>
                <c:pt idx="586">
                  <c:v>-2.0588306814405377E-2</c:v>
                </c:pt>
                <c:pt idx="587">
                  <c:v>-1.5772090500047797E-2</c:v>
                </c:pt>
                <c:pt idx="588">
                  <c:v>-1.5395733182517968E-2</c:v>
                </c:pt>
                <c:pt idx="589">
                  <c:v>8.6412091408138991E-5</c:v>
                </c:pt>
                <c:pt idx="590">
                  <c:v>-2.0773476413007863E-2</c:v>
                </c:pt>
                <c:pt idx="591">
                  <c:v>-1.9086676677205427E-2</c:v>
                </c:pt>
                <c:pt idx="592">
                  <c:v>-1.9991927787654795E-4</c:v>
                </c:pt>
                <c:pt idx="593">
                  <c:v>5.4194889220944287E-3</c:v>
                </c:pt>
                <c:pt idx="594">
                  <c:v>-3.5636837875119287E-4</c:v>
                </c:pt>
                <c:pt idx="595">
                  <c:v>1.762194844060927E-3</c:v>
                </c:pt>
                <c:pt idx="596">
                  <c:v>-2.3320165433335149E-2</c:v>
                </c:pt>
                <c:pt idx="597">
                  <c:v>-1.5221883958135285E-3</c:v>
                </c:pt>
                <c:pt idx="598">
                  <c:v>-3.2364883510072162E-2</c:v>
                </c:pt>
                <c:pt idx="599">
                  <c:v>1.0941355061463431E-2</c:v>
                </c:pt>
                <c:pt idx="600">
                  <c:v>8.1855239319734707E-3</c:v>
                </c:pt>
                <c:pt idx="601">
                  <c:v>-2.1976900564546487E-3</c:v>
                </c:pt>
                <c:pt idx="602">
                  <c:v>2.297393528374414E-2</c:v>
                </c:pt>
                <c:pt idx="603">
                  <c:v>3.261703042884756E-3</c:v>
                </c:pt>
                <c:pt idx="604">
                  <c:v>1.5532409517731827E-2</c:v>
                </c:pt>
                <c:pt idx="605">
                  <c:v>-6.5548901291732076E-3</c:v>
                </c:pt>
                <c:pt idx="606">
                  <c:v>3.0432758366170098E-3</c:v>
                </c:pt>
                <c:pt idx="607">
                  <c:v>-1.8151208036480848E-2</c:v>
                </c:pt>
                <c:pt idx="608">
                  <c:v>-1.6643094431470606E-2</c:v>
                </c:pt>
                <c:pt idx="609">
                  <c:v>2.2232803457622463E-3</c:v>
                </c:pt>
                <c:pt idx="610">
                  <c:v>1.0593800664796094E-2</c:v>
                </c:pt>
                <c:pt idx="611">
                  <c:v>-7.5674643116913076E-3</c:v>
                </c:pt>
                <c:pt idx="612">
                  <c:v>-1.4819053487979961E-3</c:v>
                </c:pt>
                <c:pt idx="613">
                  <c:v>-1.9701475363267495E-2</c:v>
                </c:pt>
                <c:pt idx="614">
                  <c:v>-9.1989896074931021E-3</c:v>
                </c:pt>
                <c:pt idx="615">
                  <c:v>-2.5089822274502183E-3</c:v>
                </c:pt>
                <c:pt idx="616">
                  <c:v>2.1208876952947708E-2</c:v>
                </c:pt>
                <c:pt idx="617">
                  <c:v>6.2593351373656514E-3</c:v>
                </c:pt>
                <c:pt idx="618">
                  <c:v>5.6003172901073484E-3</c:v>
                </c:pt>
                <c:pt idx="619">
                  <c:v>-6.3166652678288138E-3</c:v>
                </c:pt>
                <c:pt idx="620">
                  <c:v>1.05577968389301E-2</c:v>
                </c:pt>
                <c:pt idx="621">
                  <c:v>1.0851291456518197E-2</c:v>
                </c:pt>
                <c:pt idx="622">
                  <c:v>1.5666824420255576E-2</c:v>
                </c:pt>
                <c:pt idx="623">
                  <c:v>-6.5596214677152709E-3</c:v>
                </c:pt>
                <c:pt idx="624">
                  <c:v>-1.7327217554896079E-2</c:v>
                </c:pt>
                <c:pt idx="625">
                  <c:v>1.8625051767629408E-2</c:v>
                </c:pt>
                <c:pt idx="626">
                  <c:v>-3.0864490329077787E-2</c:v>
                </c:pt>
                <c:pt idx="627">
                  <c:v>-5.5118510239923202E-3</c:v>
                </c:pt>
                <c:pt idx="628">
                  <c:v>-4.2994746692295305E-3</c:v>
                </c:pt>
                <c:pt idx="629">
                  <c:v>-3.6116990154511086E-4</c:v>
                </c:pt>
                <c:pt idx="630">
                  <c:v>-1.4391946490294405E-2</c:v>
                </c:pt>
                <c:pt idx="631">
                  <c:v>-2.5267623277536178E-4</c:v>
                </c:pt>
                <c:pt idx="632">
                  <c:v>2.1495643069809001E-2</c:v>
                </c:pt>
                <c:pt idx="633">
                  <c:v>-5.9050351808552781E-3</c:v>
                </c:pt>
                <c:pt idx="634">
                  <c:v>1.4206284338267983E-2</c:v>
                </c:pt>
                <c:pt idx="635">
                  <c:v>-2.0573073719881707E-2</c:v>
                </c:pt>
                <c:pt idx="636">
                  <c:v>-3.2864175757028824E-2</c:v>
                </c:pt>
                <c:pt idx="637">
                  <c:v>-1.4179577940874877E-3</c:v>
                </c:pt>
                <c:pt idx="638">
                  <c:v>-3.9506925841348295E-4</c:v>
                </c:pt>
                <c:pt idx="639">
                  <c:v>-5.5279655088037449E-3</c:v>
                </c:pt>
                <c:pt idx="640">
                  <c:v>-8.1695157425543119E-3</c:v>
                </c:pt>
                <c:pt idx="641">
                  <c:v>7.1149300650286129E-4</c:v>
                </c:pt>
                <c:pt idx="642">
                  <c:v>-3.9663679353352244E-4</c:v>
                </c:pt>
                <c:pt idx="643">
                  <c:v>3.6410682297065566E-3</c:v>
                </c:pt>
                <c:pt idx="644">
                  <c:v>-6.8634179821724928E-6</c:v>
                </c:pt>
                <c:pt idx="645">
                  <c:v>2.7632769780832067E-3</c:v>
                </c:pt>
                <c:pt idx="646">
                  <c:v>-3.2892480346828901E-3</c:v>
                </c:pt>
                <c:pt idx="647">
                  <c:v>-1.3050760951849316E-3</c:v>
                </c:pt>
                <c:pt idx="648">
                  <c:v>-3.5157543341060027E-3</c:v>
                </c:pt>
                <c:pt idx="649">
                  <c:v>-3.6850635502849727E-4</c:v>
                </c:pt>
                <c:pt idx="650">
                  <c:v>7.8405749754981713E-3</c:v>
                </c:pt>
                <c:pt idx="651">
                  <c:v>1.25330973621951E-3</c:v>
                </c:pt>
                <c:pt idx="652">
                  <c:v>5.3690113541955409E-3</c:v>
                </c:pt>
                <c:pt idx="653">
                  <c:v>-5.5697457469585654E-3</c:v>
                </c:pt>
                <c:pt idx="654">
                  <c:v>2.7546501938591206E-4</c:v>
                </c:pt>
                <c:pt idx="655">
                  <c:v>5.2822508065297757E-3</c:v>
                </c:pt>
                <c:pt idx="656">
                  <c:v>3.5666178420923345E-4</c:v>
                </c:pt>
                <c:pt idx="657">
                  <c:v>3.7398379635260603E-3</c:v>
                </c:pt>
                <c:pt idx="658">
                  <c:v>1.8978437708938589E-3</c:v>
                </c:pt>
                <c:pt idx="659">
                  <c:v>-2.2133041469051262E-3</c:v>
                </c:pt>
                <c:pt idx="660">
                  <c:v>-3.6522883057535926E-3</c:v>
                </c:pt>
                <c:pt idx="661">
                  <c:v>-2.8031704824766912E-3</c:v>
                </c:pt>
                <c:pt idx="662">
                  <c:v>-1.6543053296204091E-3</c:v>
                </c:pt>
                <c:pt idx="663">
                  <c:v>1.3443037712890238E-4</c:v>
                </c:pt>
                <c:pt idx="664">
                  <c:v>-4.4302754938161382E-3</c:v>
                </c:pt>
                <c:pt idx="665">
                  <c:v>5.7014274275932753E-3</c:v>
                </c:pt>
                <c:pt idx="666">
                  <c:v>2.6926821185191407E-4</c:v>
                </c:pt>
                <c:pt idx="667">
                  <c:v>7.670392285776817E-3</c:v>
                </c:pt>
                <c:pt idx="668">
                  <c:v>6.1988533346399866E-3</c:v>
                </c:pt>
                <c:pt idx="669">
                  <c:v>-1.691231454109654E-3</c:v>
                </c:pt>
                <c:pt idx="670">
                  <c:v>-3.9818928661239372E-4</c:v>
                </c:pt>
                <c:pt idx="671">
                  <c:v>2.0685672284348477E-3</c:v>
                </c:pt>
                <c:pt idx="672">
                  <c:v>2.4279594264120519E-3</c:v>
                </c:pt>
                <c:pt idx="673">
                  <c:v>3.3231362802699227E-3</c:v>
                </c:pt>
                <c:pt idx="674">
                  <c:v>7.9194711836985121E-3</c:v>
                </c:pt>
                <c:pt idx="675">
                  <c:v>-7.6022197495739796E-3</c:v>
                </c:pt>
                <c:pt idx="676">
                  <c:v>6.3892442406439098E-3</c:v>
                </c:pt>
                <c:pt idx="677">
                  <c:v>-4.0059577592049811E-3</c:v>
                </c:pt>
                <c:pt idx="678">
                  <c:v>-7.1138709971333425E-3</c:v>
                </c:pt>
                <c:pt idx="679">
                  <c:v>-1.4417188648213619E-3</c:v>
                </c:pt>
                <c:pt idx="680">
                  <c:v>-2.6237996116773576E-4</c:v>
                </c:pt>
                <c:pt idx="681">
                  <c:v>2.824165029469361E-3</c:v>
                </c:pt>
                <c:pt idx="682">
                  <c:v>3.5382963367192044E-3</c:v>
                </c:pt>
                <c:pt idx="683">
                  <c:v>4.6441380578801095E-3</c:v>
                </c:pt>
                <c:pt idx="684">
                  <c:v>4.9264935877384453E-3</c:v>
                </c:pt>
                <c:pt idx="685">
                  <c:v>-1.0403758135703045E-3</c:v>
                </c:pt>
                <c:pt idx="686">
                  <c:v>4.8847498751158902E-3</c:v>
                </c:pt>
                <c:pt idx="687">
                  <c:v>-5.7541808274385042E-3</c:v>
                </c:pt>
                <c:pt idx="688">
                  <c:v>-6.5622532987481552E-3</c:v>
                </c:pt>
                <c:pt idx="689">
                  <c:v>-3.0322514906520048E-3</c:v>
                </c:pt>
                <c:pt idx="690">
                  <c:v>9.1015458800169924E-3</c:v>
                </c:pt>
                <c:pt idx="691">
                  <c:v>4.7809389450583772E-3</c:v>
                </c:pt>
                <c:pt idx="692">
                  <c:v>1.83808439484201E-3</c:v>
                </c:pt>
                <c:pt idx="693">
                  <c:v>-9.4847904610106948E-4</c:v>
                </c:pt>
                <c:pt idx="694">
                  <c:v>-3.9529481961344537E-3</c:v>
                </c:pt>
                <c:pt idx="695">
                  <c:v>2.1604883344306103E-3</c:v>
                </c:pt>
                <c:pt idx="696">
                  <c:v>3.9736566574830601E-3</c:v>
                </c:pt>
                <c:pt idx="697">
                  <c:v>-1.028090429120665E-3</c:v>
                </c:pt>
                <c:pt idx="698">
                  <c:v>1.0792305300737493E-3</c:v>
                </c:pt>
                <c:pt idx="699">
                  <c:v>8.7490356954889048E-3</c:v>
                </c:pt>
                <c:pt idx="700">
                  <c:v>-7.0941786215388269E-3</c:v>
                </c:pt>
                <c:pt idx="701">
                  <c:v>3.4732074550045677E-3</c:v>
                </c:pt>
                <c:pt idx="702">
                  <c:v>8.8230391837147426E-3</c:v>
                </c:pt>
                <c:pt idx="703">
                  <c:v>8.4812962022355887E-3</c:v>
                </c:pt>
                <c:pt idx="704">
                  <c:v>8.6207532009938692E-3</c:v>
                </c:pt>
                <c:pt idx="705">
                  <c:v>-4.9473541374037699E-3</c:v>
                </c:pt>
                <c:pt idx="706">
                  <c:v>3.0680150237090142E-3</c:v>
                </c:pt>
                <c:pt idx="707">
                  <c:v>7.5838177527609574E-4</c:v>
                </c:pt>
                <c:pt idx="708">
                  <c:v>6.1786244781691924E-3</c:v>
                </c:pt>
                <c:pt idx="709">
                  <c:v>-8.6042907611290076E-3</c:v>
                </c:pt>
                <c:pt idx="710">
                  <c:v>2.2045806696182613E-3</c:v>
                </c:pt>
                <c:pt idx="711">
                  <c:v>-1.3724735741665661E-2</c:v>
                </c:pt>
                <c:pt idx="712">
                  <c:v>1.8619806819504259E-3</c:v>
                </c:pt>
                <c:pt idx="713">
                  <c:v>-6.3454894988652644E-3</c:v>
                </c:pt>
                <c:pt idx="714">
                  <c:v>1.7121614137458607E-3</c:v>
                </c:pt>
                <c:pt idx="715">
                  <c:v>-4.0234339792698526E-3</c:v>
                </c:pt>
                <c:pt idx="716">
                  <c:v>-2.1261593144484836E-3</c:v>
                </c:pt>
                <c:pt idx="717">
                  <c:v>-1.0170746345898873E-3</c:v>
                </c:pt>
                <c:pt idx="718">
                  <c:v>2.4715109722837081E-3</c:v>
                </c:pt>
                <c:pt idx="719">
                  <c:v>-4.0260509177026949E-3</c:v>
                </c:pt>
                <c:pt idx="720">
                  <c:v>1.7433501078361058E-3</c:v>
                </c:pt>
                <c:pt idx="721">
                  <c:v>1.0687182218256375E-3</c:v>
                </c:pt>
                <c:pt idx="722">
                  <c:v>3.1259362467830343E-3</c:v>
                </c:pt>
                <c:pt idx="723">
                  <c:v>-7.1419553808138581E-4</c:v>
                </c:pt>
                <c:pt idx="724">
                  <c:v>8.5673748544818906E-3</c:v>
                </c:pt>
                <c:pt idx="725">
                  <c:v>7.0261788872438835E-4</c:v>
                </c:pt>
                <c:pt idx="726">
                  <c:v>4.4795986279628774E-3</c:v>
                </c:pt>
                <c:pt idx="727">
                  <c:v>1.0849194350286639E-2</c:v>
                </c:pt>
                <c:pt idx="728">
                  <c:v>-6.8795635845684266E-3</c:v>
                </c:pt>
                <c:pt idx="729">
                  <c:v>1.269582803565994E-2</c:v>
                </c:pt>
                <c:pt idx="730">
                  <c:v>-1.1564198388288038E-2</c:v>
                </c:pt>
                <c:pt idx="731">
                  <c:v>-2.357245505469785E-3</c:v>
                </c:pt>
                <c:pt idx="732">
                  <c:v>-2.0232028068736252E-3</c:v>
                </c:pt>
                <c:pt idx="733">
                  <c:v>3.248373977771557E-3</c:v>
                </c:pt>
                <c:pt idx="734">
                  <c:v>-3.1357367883761977E-3</c:v>
                </c:pt>
                <c:pt idx="735">
                  <c:v>7.386738519040259E-3</c:v>
                </c:pt>
                <c:pt idx="736">
                  <c:v>-2.6322271362031469E-3</c:v>
                </c:pt>
                <c:pt idx="737">
                  <c:v>-8.5584361202728498E-4</c:v>
                </c:pt>
                <c:pt idx="738">
                  <c:v>4.060558004020054E-3</c:v>
                </c:pt>
                <c:pt idx="739">
                  <c:v>-6.8421650251088151E-3</c:v>
                </c:pt>
                <c:pt idx="740">
                  <c:v>8.8352176909656244E-4</c:v>
                </c:pt>
                <c:pt idx="741">
                  <c:v>1.7076314600799058E-3</c:v>
                </c:pt>
                <c:pt idx="742">
                  <c:v>9.3706329996035009E-3</c:v>
                </c:pt>
                <c:pt idx="743">
                  <c:v>9.682176113057217E-3</c:v>
                </c:pt>
                <c:pt idx="744">
                  <c:v>-2.6565592693339468E-4</c:v>
                </c:pt>
                <c:pt idx="745">
                  <c:v>3.4579600663808829E-3</c:v>
                </c:pt>
                <c:pt idx="746">
                  <c:v>1.2811201149927953E-2</c:v>
                </c:pt>
                <c:pt idx="747">
                  <c:v>-2.2536964035709817E-3</c:v>
                </c:pt>
                <c:pt idx="748">
                  <c:v>-7.205815880669042E-3</c:v>
                </c:pt>
                <c:pt idx="749">
                  <c:v>2.5490455240648746E-3</c:v>
                </c:pt>
                <c:pt idx="750">
                  <c:v>-8.1875419021614215E-3</c:v>
                </c:pt>
                <c:pt idx="751">
                  <c:v>1.1136358523251566E-3</c:v>
                </c:pt>
                <c:pt idx="752">
                  <c:v>1.0434189588542919E-2</c:v>
                </c:pt>
                <c:pt idx="753">
                  <c:v>1.8371189116968001E-3</c:v>
                </c:pt>
                <c:pt idx="754">
                  <c:v>-1.3380569151665189E-2</c:v>
                </c:pt>
                <c:pt idx="755">
                  <c:v>5.6176829679399631E-5</c:v>
                </c:pt>
                <c:pt idx="756">
                  <c:v>-8.5365355552833311E-3</c:v>
                </c:pt>
                <c:pt idx="757">
                  <c:v>-5.7261208576997458E-3</c:v>
                </c:pt>
                <c:pt idx="758">
                  <c:v>8.3136576768305659E-4</c:v>
                </c:pt>
                <c:pt idx="759">
                  <c:v>1.0661577988229309E-2</c:v>
                </c:pt>
                <c:pt idx="760">
                  <c:v>8.1090238301395612E-3</c:v>
                </c:pt>
                <c:pt idx="761">
                  <c:v>-2.8866474724003055E-3</c:v>
                </c:pt>
                <c:pt idx="762">
                  <c:v>8.2507314008453125E-3</c:v>
                </c:pt>
                <c:pt idx="763">
                  <c:v>-5.5252985656053522E-3</c:v>
                </c:pt>
                <c:pt idx="764">
                  <c:v>1.6726874741691988E-2</c:v>
                </c:pt>
                <c:pt idx="765">
                  <c:v>3.336571356168383E-3</c:v>
                </c:pt>
                <c:pt idx="766">
                  <c:v>-2.192020549488527E-2</c:v>
                </c:pt>
                <c:pt idx="767">
                  <c:v>6.8628081173975897E-3</c:v>
                </c:pt>
                <c:pt idx="768">
                  <c:v>1.1566486259060316E-2</c:v>
                </c:pt>
                <c:pt idx="769">
                  <c:v>1.261483879963432E-2</c:v>
                </c:pt>
                <c:pt idx="770">
                  <c:v>-2.233733580221664E-2</c:v>
                </c:pt>
                <c:pt idx="771">
                  <c:v>1.376967370441462E-2</c:v>
                </c:pt>
                <c:pt idx="772">
                  <c:v>-2.9166124426820428E-3</c:v>
                </c:pt>
                <c:pt idx="773">
                  <c:v>-1.7276334844182117E-2</c:v>
                </c:pt>
                <c:pt idx="774">
                  <c:v>2.7157240771792601E-2</c:v>
                </c:pt>
                <c:pt idx="775">
                  <c:v>-2.0966906104724736E-2</c:v>
                </c:pt>
                <c:pt idx="776">
                  <c:v>-2.5162891372564888E-2</c:v>
                </c:pt>
                <c:pt idx="777">
                  <c:v>-1.8439862492363179E-3</c:v>
                </c:pt>
                <c:pt idx="778">
                  <c:v>1.4817982100467919E-3</c:v>
                </c:pt>
                <c:pt idx="779">
                  <c:v>-1.4204163502312905E-2</c:v>
                </c:pt>
                <c:pt idx="780">
                  <c:v>1.7034720983646334E-3</c:v>
                </c:pt>
                <c:pt idx="781">
                  <c:v>-7.8196604448843576E-4</c:v>
                </c:pt>
                <c:pt idx="782">
                  <c:v>-5.7244938180529559E-3</c:v>
                </c:pt>
                <c:pt idx="783">
                  <c:v>-6.3635906317597302E-3</c:v>
                </c:pt>
                <c:pt idx="784">
                  <c:v>-1.273967637633433E-3</c:v>
                </c:pt>
                <c:pt idx="785">
                  <c:v>1.7378795678667736E-2</c:v>
                </c:pt>
                <c:pt idx="786">
                  <c:v>4.4631069385359101E-3</c:v>
                </c:pt>
                <c:pt idx="787">
                  <c:v>-4.8384968403136774E-4</c:v>
                </c:pt>
                <c:pt idx="788">
                  <c:v>2.6387939462098053E-3</c:v>
                </c:pt>
                <c:pt idx="789">
                  <c:v>1.1032048304691067E-2</c:v>
                </c:pt>
                <c:pt idx="790">
                  <c:v>5.0715734201749463E-3</c:v>
                </c:pt>
                <c:pt idx="791">
                  <c:v>-1.3324342350110263E-2</c:v>
                </c:pt>
                <c:pt idx="792">
                  <c:v>-1.1095806550352139E-2</c:v>
                </c:pt>
                <c:pt idx="793">
                  <c:v>-1.2706864297021059E-2</c:v>
                </c:pt>
                <c:pt idx="794">
                  <c:v>1.1756997779638123E-2</c:v>
                </c:pt>
                <c:pt idx="795">
                  <c:v>1.6028343614550522E-2</c:v>
                </c:pt>
                <c:pt idx="796">
                  <c:v>9.7359448864087206E-4</c:v>
                </c:pt>
                <c:pt idx="797">
                  <c:v>-5.4965283146680699E-3</c:v>
                </c:pt>
                <c:pt idx="798">
                  <c:v>-5.841403693699454E-3</c:v>
                </c:pt>
                <c:pt idx="799">
                  <c:v>3.7346221441114658E-4</c:v>
                </c:pt>
                <c:pt idx="800">
                  <c:v>1.20690869070601E-2</c:v>
                </c:pt>
                <c:pt idx="801">
                  <c:v>1.3402479965752168E-2</c:v>
                </c:pt>
                <c:pt idx="802">
                  <c:v>2.6129518072288693E-3</c:v>
                </c:pt>
                <c:pt idx="803">
                  <c:v>1.3914603653299107E-2</c:v>
                </c:pt>
                <c:pt idx="804">
                  <c:v>1.4936071290197583E-2</c:v>
                </c:pt>
                <c:pt idx="805">
                  <c:v>-3.7536451302551344E-2</c:v>
                </c:pt>
                <c:pt idx="806">
                  <c:v>-5.0015954644285765E-3</c:v>
                </c:pt>
                <c:pt idx="807">
                  <c:v>1.7440938639606607E-2</c:v>
                </c:pt>
                <c:pt idx="808">
                  <c:v>-4.0979244278871785E-2</c:v>
                </c:pt>
                <c:pt idx="809">
                  <c:v>-2.1208513171602883E-2</c:v>
                </c:pt>
                <c:pt idx="810">
                  <c:v>-6.4806059897792867E-4</c:v>
                </c:pt>
                <c:pt idx="811">
                  <c:v>4.8894038116098493E-4</c:v>
                </c:pt>
                <c:pt idx="812">
                  <c:v>-1.0898781509218525E-2</c:v>
                </c:pt>
                <c:pt idx="813">
                  <c:v>-6.731944014173874E-3</c:v>
                </c:pt>
                <c:pt idx="814">
                  <c:v>1.1841155234656897E-2</c:v>
                </c:pt>
                <c:pt idx="815">
                  <c:v>6.0263467651555658E-4</c:v>
                </c:pt>
                <c:pt idx="816">
                  <c:v>-5.6003071363419643E-4</c:v>
                </c:pt>
                <c:pt idx="817">
                  <c:v>2.1743964814313621E-3</c:v>
                </c:pt>
                <c:pt idx="818">
                  <c:v>8.0667544390278234E-3</c:v>
                </c:pt>
                <c:pt idx="819">
                  <c:v>4.3852281783969271E-3</c:v>
                </c:pt>
                <c:pt idx="820">
                  <c:v>-1.616379310344751E-3</c:v>
                </c:pt>
                <c:pt idx="821">
                  <c:v>9.4150020530034961E-3</c:v>
                </c:pt>
                <c:pt idx="822">
                  <c:v>-3.5244630756861017E-3</c:v>
                </c:pt>
                <c:pt idx="823">
                  <c:v>6.749627831013516E-3</c:v>
                </c:pt>
                <c:pt idx="824">
                  <c:v>7.0336180014045624E-3</c:v>
                </c:pt>
                <c:pt idx="825">
                  <c:v>-1.1122055472160275E-3</c:v>
                </c:pt>
                <c:pt idx="826">
                  <c:v>1.3029031448006378E-3</c:v>
                </c:pt>
                <c:pt idx="827">
                  <c:v>1.6623225124401397E-3</c:v>
                </c:pt>
                <c:pt idx="828">
                  <c:v>7.0337996835525551E-3</c:v>
                </c:pt>
                <c:pt idx="829">
                  <c:v>4.0286613639211044E-3</c:v>
                </c:pt>
                <c:pt idx="830">
                  <c:v>6.3988189078607594E-3</c:v>
                </c:pt>
                <c:pt idx="831">
                  <c:v>8.3033800741318942E-3</c:v>
                </c:pt>
                <c:pt idx="832">
                  <c:v>-5.1831786689685577E-3</c:v>
                </c:pt>
                <c:pt idx="833">
                  <c:v>1.8340279279212002E-3</c:v>
                </c:pt>
                <c:pt idx="834">
                  <c:v>7.9089722066782997E-4</c:v>
                </c:pt>
                <c:pt idx="835">
                  <c:v>-1.0583824636460903E-3</c:v>
                </c:pt>
                <c:pt idx="836">
                  <c:v>-4.5817393474556489E-4</c:v>
                </c:pt>
                <c:pt idx="837">
                  <c:v>1.9856303069889503E-3</c:v>
                </c:pt>
                <c:pt idx="838">
                  <c:v>-8.2790409737931725E-4</c:v>
                </c:pt>
                <c:pt idx="839">
                  <c:v>-3.230291135099761E-3</c:v>
                </c:pt>
                <c:pt idx="840">
                  <c:v>5.3628620866204013E-3</c:v>
                </c:pt>
                <c:pt idx="841">
                  <c:v>8.9743251345204555E-3</c:v>
                </c:pt>
                <c:pt idx="842">
                  <c:v>-4.0708263702422531E-3</c:v>
                </c:pt>
                <c:pt idx="843">
                  <c:v>-4.7295344411457663E-4</c:v>
                </c:pt>
                <c:pt idx="844">
                  <c:v>1.5488780033008354E-3</c:v>
                </c:pt>
                <c:pt idx="845">
                  <c:v>3.2019611540636816E-3</c:v>
                </c:pt>
                <c:pt idx="846">
                  <c:v>5.5062988721947814E-3</c:v>
                </c:pt>
                <c:pt idx="847">
                  <c:v>2.9323728639507607E-3</c:v>
                </c:pt>
                <c:pt idx="848">
                  <c:v>-1.1408709408766704E-4</c:v>
                </c:pt>
                <c:pt idx="849">
                  <c:v>-3.7394295759706209E-3</c:v>
                </c:pt>
                <c:pt idx="850">
                  <c:v>-1.0521455442770167E-3</c:v>
                </c:pt>
                <c:pt idx="851">
                  <c:v>-2.0244902892453398E-3</c:v>
                </c:pt>
                <c:pt idx="852">
                  <c:v>8.1909469282996916E-3</c:v>
                </c:pt>
                <c:pt idx="853">
                  <c:v>-3.6923685973555553E-4</c:v>
                </c:pt>
                <c:pt idx="854">
                  <c:v>9.8484673755101504E-3</c:v>
                </c:pt>
                <c:pt idx="855">
                  <c:v>-3.8425772934425062E-4</c:v>
                </c:pt>
                <c:pt idx="856">
                  <c:v>2.056155374497548E-3</c:v>
                </c:pt>
                <c:pt idx="857">
                  <c:v>-7.5027991212117673E-4</c:v>
                </c:pt>
                <c:pt idx="858">
                  <c:v>6.5410860758907674E-3</c:v>
                </c:pt>
                <c:pt idx="859">
                  <c:v>1.275762452255913E-3</c:v>
                </c:pt>
                <c:pt idx="860">
                  <c:v>-2.6260422951377427E-3</c:v>
                </c:pt>
                <c:pt idx="861">
                  <c:v>8.1961460177335521E-3</c:v>
                </c:pt>
                <c:pt idx="862">
                  <c:v>-5.5256759743608219E-3</c:v>
                </c:pt>
                <c:pt idx="863">
                  <c:v>-2.309620711533511E-3</c:v>
                </c:pt>
                <c:pt idx="864">
                  <c:v>9.8361925415324514E-4</c:v>
                </c:pt>
                <c:pt idx="865">
                  <c:v>-8.976174447306029E-4</c:v>
                </c:pt>
                <c:pt idx="866">
                  <c:v>-3.761977813581785E-3</c:v>
                </c:pt>
                <c:pt idx="867">
                  <c:v>1.4436587098169973E-3</c:v>
                </c:pt>
                <c:pt idx="868">
                  <c:v>-1.8910668318461443E-4</c:v>
                </c:pt>
                <c:pt idx="869">
                  <c:v>1.2713305304810074E-3</c:v>
                </c:pt>
                <c:pt idx="870">
                  <c:v>3.0970792875555375E-3</c:v>
                </c:pt>
                <c:pt idx="871">
                  <c:v>1.8996960486306058E-4</c:v>
                </c:pt>
                <c:pt idx="872">
                  <c:v>1.5920722567817069E-3</c:v>
                </c:pt>
                <c:pt idx="873">
                  <c:v>9.4448525553580964E-4</c:v>
                </c:pt>
                <c:pt idx="874">
                  <c:v>-3.1924744388955872E-3</c:v>
                </c:pt>
                <c:pt idx="875">
                  <c:v>8.0729573504141339E-3</c:v>
                </c:pt>
                <c:pt idx="876">
                  <c:v>1.2709461705413538E-3</c:v>
                </c:pt>
                <c:pt idx="877">
                  <c:v>-4.6630571438580626E-3</c:v>
                </c:pt>
                <c:pt idx="878">
                  <c:v>1.6179463387628878E-3</c:v>
                </c:pt>
                <c:pt idx="879">
                  <c:v>-3.9724915637947555E-3</c:v>
                </c:pt>
                <c:pt idx="880">
                  <c:v>5.1168962960073117E-3</c:v>
                </c:pt>
                <c:pt idx="881">
                  <c:v>3.2796358042519458E-4</c:v>
                </c:pt>
                <c:pt idx="882">
                  <c:v>7.4237309327340739E-4</c:v>
                </c:pt>
                <c:pt idx="883">
                  <c:v>6.7249495628796119E-4</c:v>
                </c:pt>
                <c:pt idx="884">
                  <c:v>1.7507647356032052E-3</c:v>
                </c:pt>
                <c:pt idx="885">
                  <c:v>8.7811112025826255E-4</c:v>
                </c:pt>
                <c:pt idx="886">
                  <c:v>-1.6867300136190755E-3</c:v>
                </c:pt>
                <c:pt idx="887">
                  <c:v>1.8034689332873111E-3</c:v>
                </c:pt>
                <c:pt idx="888">
                  <c:v>2.3224467821731931E-3</c:v>
                </c:pt>
                <c:pt idx="889">
                  <c:v>-1.8043956647432191E-3</c:v>
                </c:pt>
                <c:pt idx="890">
                  <c:v>-1.0736382622734686E-3</c:v>
                </c:pt>
                <c:pt idx="891">
                  <c:v>5.6467565629261252E-3</c:v>
                </c:pt>
                <c:pt idx="892">
                  <c:v>1.2467548864110167E-3</c:v>
                </c:pt>
                <c:pt idx="893">
                  <c:v>2.1588536724235219E-3</c:v>
                </c:pt>
                <c:pt idx="894">
                  <c:v>3.8739997459671383E-3</c:v>
                </c:pt>
                <c:pt idx="895">
                  <c:v>3.7050907149631662E-3</c:v>
                </c:pt>
                <c:pt idx="896">
                  <c:v>1.2046078243665992E-3</c:v>
                </c:pt>
                <c:pt idx="897">
                  <c:v>4.0851636468495212E-3</c:v>
                </c:pt>
                <c:pt idx="898">
                  <c:v>7.209632068461147E-5</c:v>
                </c:pt>
                <c:pt idx="899">
                  <c:v>-2.2220268401659249E-3</c:v>
                </c:pt>
                <c:pt idx="900">
                  <c:v>6.4784451731569881E-4</c:v>
                </c:pt>
                <c:pt idx="901">
                  <c:v>-3.0459605141452961E-3</c:v>
                </c:pt>
                <c:pt idx="902">
                  <c:v>6.3431272814296058E-4</c:v>
                </c:pt>
                <c:pt idx="903">
                  <c:v>1.1102812845715793E-3</c:v>
                </c:pt>
                <c:pt idx="904">
                  <c:v>1.4558660603223306E-3</c:v>
                </c:pt>
                <c:pt idx="905">
                  <c:v>1.8472363580994688E-3</c:v>
                </c:pt>
                <c:pt idx="906">
                  <c:v>-1.1007176679195263E-3</c:v>
                </c:pt>
                <c:pt idx="907">
                  <c:v>7.5706594885582845E-4</c:v>
                </c:pt>
                <c:pt idx="908">
                  <c:v>3.363999180100441E-3</c:v>
                </c:pt>
                <c:pt idx="909">
                  <c:v>1.0839227603466339E-2</c:v>
                </c:pt>
                <c:pt idx="910">
                  <c:v>-1.488783416494277E-3</c:v>
                </c:pt>
                <c:pt idx="911">
                  <c:v>-1.7845989113951521E-4</c:v>
                </c:pt>
                <c:pt idx="912">
                  <c:v>3.128750737433128E-3</c:v>
                </c:pt>
                <c:pt idx="913">
                  <c:v>-7.5508267549616592E-3</c:v>
                </c:pt>
                <c:pt idx="914">
                  <c:v>1.9824813383773066E-3</c:v>
                </c:pt>
                <c:pt idx="915">
                  <c:v>5.721051924853171E-3</c:v>
                </c:pt>
                <c:pt idx="916">
                  <c:v>4.6151330580876948E-3</c:v>
                </c:pt>
                <c:pt idx="917">
                  <c:v>8.4279776126749972E-4</c:v>
                </c:pt>
                <c:pt idx="918">
                  <c:v>4.8709604797259054E-4</c:v>
                </c:pt>
                <c:pt idx="919">
                  <c:v>1.6728373042720346E-3</c:v>
                </c:pt>
                <c:pt idx="920">
                  <c:v>-2.0744341336476069E-3</c:v>
                </c:pt>
                <c:pt idx="921">
                  <c:v>-3.4536046743949278E-3</c:v>
                </c:pt>
                <c:pt idx="922">
                  <c:v>9.9408245036796128E-3</c:v>
                </c:pt>
                <c:pt idx="923">
                  <c:v>1.1626229102676966E-3</c:v>
                </c:pt>
                <c:pt idx="924">
                  <c:v>-1.8353833934839914E-3</c:v>
                </c:pt>
                <c:pt idx="925">
                  <c:v>-1.5436913265616137E-2</c:v>
                </c:pt>
                <c:pt idx="926">
                  <c:v>1.4201029777529683E-3</c:v>
                </c:pt>
                <c:pt idx="927">
                  <c:v>-4.9881581935573571E-4</c:v>
                </c:pt>
                <c:pt idx="928">
                  <c:v>1.004374682548792E-2</c:v>
                </c:pt>
                <c:pt idx="929">
                  <c:v>1.2755258980974293E-3</c:v>
                </c:pt>
                <c:pt idx="930">
                  <c:v>-1.447441815345063E-2</c:v>
                </c:pt>
                <c:pt idx="931">
                  <c:v>-3.6364811791900209E-4</c:v>
                </c:pt>
                <c:pt idx="932">
                  <c:v>-2.4144366381689819E-3</c:v>
                </c:pt>
                <c:pt idx="933">
                  <c:v>1.647266869345021E-3</c:v>
                </c:pt>
                <c:pt idx="934">
                  <c:v>1.8890363083294837E-3</c:v>
                </c:pt>
                <c:pt idx="935">
                  <c:v>-2.1835911800677232E-3</c:v>
                </c:pt>
                <c:pt idx="936">
                  <c:v>4.9266056898278343E-4</c:v>
                </c:pt>
                <c:pt idx="937">
                  <c:v>2.4490952515887621E-3</c:v>
                </c:pt>
                <c:pt idx="938">
                  <c:v>-7.2812588487514152E-4</c:v>
                </c:pt>
                <c:pt idx="939">
                  <c:v>-1.3411865461215866E-3</c:v>
                </c:pt>
                <c:pt idx="940">
                  <c:v>-9.7262524063390643E-4</c:v>
                </c:pt>
                <c:pt idx="941">
                  <c:v>2.8258508838852059E-4</c:v>
                </c:pt>
                <c:pt idx="942">
                  <c:v>2.9231834358338649E-3</c:v>
                </c:pt>
                <c:pt idx="943">
                  <c:v>-1.0636834995592093E-3</c:v>
                </c:pt>
                <c:pt idx="944">
                  <c:v>-3.6790717418988539E-4</c:v>
                </c:pt>
                <c:pt idx="945">
                  <c:v>-1.5360796821128897E-4</c:v>
                </c:pt>
                <c:pt idx="946">
                  <c:v>5.3726514969865136E-3</c:v>
                </c:pt>
                <c:pt idx="947">
                  <c:v>5.9776995209714912E-4</c:v>
                </c:pt>
                <c:pt idx="948">
                  <c:v>-5.2861214913435539E-5</c:v>
                </c:pt>
                <c:pt idx="949">
                  <c:v>4.6735271648765675E-3</c:v>
                </c:pt>
                <c:pt idx="950">
                  <c:v>1.8745523380743201E-3</c:v>
                </c:pt>
                <c:pt idx="951">
                  <c:v>7.3056198026821839E-3</c:v>
                </c:pt>
                <c:pt idx="952">
                  <c:v>-7.8272081996166865E-4</c:v>
                </c:pt>
                <c:pt idx="953">
                  <c:v>9.2776618642731457E-4</c:v>
                </c:pt>
                <c:pt idx="954">
                  <c:v>6.4031538541342581E-3</c:v>
                </c:pt>
                <c:pt idx="955">
                  <c:v>-9.36880791271677E-3</c:v>
                </c:pt>
                <c:pt idx="956">
                  <c:v>1.4532669688471778E-3</c:v>
                </c:pt>
                <c:pt idx="957">
                  <c:v>2.3107934687074394E-3</c:v>
                </c:pt>
                <c:pt idx="958">
                  <c:v>1.5332479232963436E-3</c:v>
                </c:pt>
                <c:pt idx="959">
                  <c:v>-8.6000270415333979E-3</c:v>
                </c:pt>
                <c:pt idx="960">
                  <c:v>8.8080417296994007E-3</c:v>
                </c:pt>
                <c:pt idx="961">
                  <c:v>-8.0727490395929857E-3</c:v>
                </c:pt>
                <c:pt idx="962">
                  <c:v>3.1579379075585834E-4</c:v>
                </c:pt>
                <c:pt idx="963">
                  <c:v>1.5608954610804027E-3</c:v>
                </c:pt>
                <c:pt idx="964">
                  <c:v>-4.5573798760889517E-4</c:v>
                </c:pt>
                <c:pt idx="965">
                  <c:v>-5.826764545369123E-4</c:v>
                </c:pt>
                <c:pt idx="966">
                  <c:v>-6.6966651178335113E-3</c:v>
                </c:pt>
                <c:pt idx="967">
                  <c:v>8.3472042414154402E-3</c:v>
                </c:pt>
                <c:pt idx="968">
                  <c:v>2.8366345181418673E-4</c:v>
                </c:pt>
                <c:pt idx="969">
                  <c:v>-2.2396140972632539E-3</c:v>
                </c:pt>
                <c:pt idx="970">
                  <c:v>-9.9575880508939729E-4</c:v>
                </c:pt>
                <c:pt idx="971">
                  <c:v>4.5114205623633108E-3</c:v>
                </c:pt>
                <c:pt idx="972">
                  <c:v>-9.78710980068076E-4</c:v>
                </c:pt>
                <c:pt idx="973">
                  <c:v>-8.2998122270205865E-4</c:v>
                </c:pt>
                <c:pt idx="974">
                  <c:v>2.6714451285170249E-4</c:v>
                </c:pt>
                <c:pt idx="975">
                  <c:v>1.568333655781684E-3</c:v>
                </c:pt>
                <c:pt idx="976">
                  <c:v>-2.7790320594393014E-3</c:v>
                </c:pt>
                <c:pt idx="977">
                  <c:v>-1.2176772294358873E-3</c:v>
                </c:pt>
                <c:pt idx="978">
                  <c:v>3.7077273812169409E-3</c:v>
                </c:pt>
                <c:pt idx="979">
                  <c:v>7.5711087154821666E-3</c:v>
                </c:pt>
                <c:pt idx="980">
                  <c:v>-4.6002544645251664E-4</c:v>
                </c:pt>
                <c:pt idx="981">
                  <c:v>-1.2045599423798903E-3</c:v>
                </c:pt>
                <c:pt idx="982">
                  <c:v>3.1055000476176708E-4</c:v>
                </c:pt>
                <c:pt idx="983">
                  <c:v>4.4418750701842313E-3</c:v>
                </c:pt>
                <c:pt idx="984">
                  <c:v>2.4891386829661855E-3</c:v>
                </c:pt>
                <c:pt idx="985">
                  <c:v>1.8379127993919386E-3</c:v>
                </c:pt>
                <c:pt idx="986">
                  <c:v>5.160114706536767E-3</c:v>
                </c:pt>
                <c:pt idx="987">
                  <c:v>6.7674957306866901E-3</c:v>
                </c:pt>
                <c:pt idx="988">
                  <c:v>3.6868431882495223E-3</c:v>
                </c:pt>
                <c:pt idx="989">
                  <c:v>-1.817825856948263E-2</c:v>
                </c:pt>
                <c:pt idx="990">
                  <c:v>-6.8683605847685847E-4</c:v>
                </c:pt>
                <c:pt idx="991">
                  <c:v>4.7764440168973632E-3</c:v>
                </c:pt>
                <c:pt idx="992">
                  <c:v>-1.4784250179582514E-3</c:v>
                </c:pt>
                <c:pt idx="993">
                  <c:v>-2.162833436821554E-3</c:v>
                </c:pt>
                <c:pt idx="994">
                  <c:v>1.1306176259533451E-3</c:v>
                </c:pt>
                <c:pt idx="995">
                  <c:v>-1.0252648600889147E-3</c:v>
                </c:pt>
                <c:pt idx="996">
                  <c:v>3.7511097032982832E-5</c:v>
                </c:pt>
                <c:pt idx="997">
                  <c:v>4.0886872677357022E-3</c:v>
                </c:pt>
                <c:pt idx="998">
                  <c:v>5.8204536603945201E-4</c:v>
                </c:pt>
                <c:pt idx="999">
                  <c:v>-1.2713441536987835E-3</c:v>
                </c:pt>
                <c:pt idx="1000">
                  <c:v>1.1891154069998411E-3</c:v>
                </c:pt>
                <c:pt idx="1001">
                  <c:v>1.7322372284205301E-3</c:v>
                </c:pt>
                <c:pt idx="1002">
                  <c:v>-1.9131184668260692E-3</c:v>
                </c:pt>
                <c:pt idx="1003">
                  <c:v>5.5289116002432692E-4</c:v>
                </c:pt>
                <c:pt idx="1004">
                  <c:v>-4.856380907726221E-4</c:v>
                </c:pt>
                <c:pt idx="1005">
                  <c:v>6.0906008466188322E-3</c:v>
                </c:pt>
                <c:pt idx="1006">
                  <c:v>1.0840085324159476E-2</c:v>
                </c:pt>
                <c:pt idx="1007">
                  <c:v>-3.0350108666123976E-3</c:v>
                </c:pt>
                <c:pt idx="1008">
                  <c:v>7.5571921631019112E-3</c:v>
                </c:pt>
                <c:pt idx="1009">
                  <c:v>-1.7163423974997372E-3</c:v>
                </c:pt>
                <c:pt idx="1010">
                  <c:v>-2.9033507733046138E-3</c:v>
                </c:pt>
                <c:pt idx="1011">
                  <c:v>8.6133236007643887E-3</c:v>
                </c:pt>
                <c:pt idx="1012">
                  <c:v>-6.8147023578528643E-3</c:v>
                </c:pt>
                <c:pt idx="1013">
                  <c:v>-3.7599095922304926E-3</c:v>
                </c:pt>
                <c:pt idx="1014">
                  <c:v>-1.4339289653649834E-3</c:v>
                </c:pt>
                <c:pt idx="1015">
                  <c:v>6.8774039073837834E-4</c:v>
                </c:pt>
                <c:pt idx="1016">
                  <c:v>-8.2715091050222789E-4</c:v>
                </c:pt>
                <c:pt idx="1017">
                  <c:v>1.9294927644020188E-3</c:v>
                </c:pt>
                <c:pt idx="1018">
                  <c:v>-3.0548776354145657E-3</c:v>
                </c:pt>
                <c:pt idx="1019">
                  <c:v>5.5959709009489877E-4</c:v>
                </c:pt>
                <c:pt idx="1020">
                  <c:v>-1.6421751202002621E-3</c:v>
                </c:pt>
                <c:pt idx="1021">
                  <c:v>-2.255010430479043E-3</c:v>
                </c:pt>
                <c:pt idx="1022">
                  <c:v>2.9350353432466836E-3</c:v>
                </c:pt>
                <c:pt idx="1023">
                  <c:v>1.0854034436120763E-3</c:v>
                </c:pt>
                <c:pt idx="1024">
                  <c:v>7.251482966702083E-3</c:v>
                </c:pt>
                <c:pt idx="1025">
                  <c:v>-1.0196332733214408E-3</c:v>
                </c:pt>
                <c:pt idx="1026">
                  <c:v>-8.440041603438031E-4</c:v>
                </c:pt>
                <c:pt idx="1027">
                  <c:v>-1.0602737976110888E-3</c:v>
                </c:pt>
                <c:pt idx="1028">
                  <c:v>1.8899156150544716E-3</c:v>
                </c:pt>
                <c:pt idx="1029">
                  <c:v>-1.2407993359932812E-2</c:v>
                </c:pt>
                <c:pt idx="1030">
                  <c:v>-2.00988121517931E-3</c:v>
                </c:pt>
                <c:pt idx="1031">
                  <c:v>-1.3143639402364293E-3</c:v>
                </c:pt>
                <c:pt idx="1032">
                  <c:v>-1.6266570520614421E-3</c:v>
                </c:pt>
                <c:pt idx="1033">
                  <c:v>8.374727853051489E-3</c:v>
                </c:pt>
                <c:pt idx="1034">
                  <c:v>-3.3790189048102937E-3</c:v>
                </c:pt>
                <c:pt idx="1035">
                  <c:v>3.6668633566550035E-4</c:v>
                </c:pt>
                <c:pt idx="1036">
                  <c:v>3.2686786165836423E-3</c:v>
                </c:pt>
                <c:pt idx="1037">
                  <c:v>7.9983749333467635E-4</c:v>
                </c:pt>
                <c:pt idx="1038">
                  <c:v>-2.2842521713062336E-3</c:v>
                </c:pt>
                <c:pt idx="1039">
                  <c:v>-2.9133039476952893E-3</c:v>
                </c:pt>
                <c:pt idx="1040">
                  <c:v>-3.2772164221692712E-3</c:v>
                </c:pt>
                <c:pt idx="1041">
                  <c:v>5.0379525760724242E-4</c:v>
                </c:pt>
                <c:pt idx="1042">
                  <c:v>-5.8598641045760624E-3</c:v>
                </c:pt>
                <c:pt idx="1043">
                  <c:v>1.3673825117192173E-2</c:v>
                </c:pt>
                <c:pt idx="1044">
                  <c:v>-2.5783310475788745E-3</c:v>
                </c:pt>
                <c:pt idx="1045">
                  <c:v>1.018020225231675E-3</c:v>
                </c:pt>
                <c:pt idx="1046">
                  <c:v>1.493351834538359E-3</c:v>
                </c:pt>
                <c:pt idx="1047">
                  <c:v>4.1899086684549225E-4</c:v>
                </c:pt>
                <c:pt idx="1048">
                  <c:v>-1.0822785345272479E-3</c:v>
                </c:pt>
                <c:pt idx="1049">
                  <c:v>6.0480783953453798E-3</c:v>
                </c:pt>
                <c:pt idx="1050">
                  <c:v>1.6785814708464297E-3</c:v>
                </c:pt>
                <c:pt idx="1051">
                  <c:v>-8.641055656061214E-4</c:v>
                </c:pt>
                <c:pt idx="1052">
                  <c:v>4.9923425080640182E-3</c:v>
                </c:pt>
                <c:pt idx="1053">
                  <c:v>4.0073016213895141E-3</c:v>
                </c:pt>
                <c:pt idx="1054">
                  <c:v>5.2458874832692626E-3</c:v>
                </c:pt>
                <c:pt idx="1055">
                  <c:v>3.5660587468098193E-3</c:v>
                </c:pt>
                <c:pt idx="1056">
                  <c:v>5.7524611382027135E-3</c:v>
                </c:pt>
                <c:pt idx="1057">
                  <c:v>6.9339054895611874E-4</c:v>
                </c:pt>
                <c:pt idx="1058">
                  <c:v>2.2682067208701362E-4</c:v>
                </c:pt>
                <c:pt idx="1059">
                  <c:v>-2.1154164236404371E-3</c:v>
                </c:pt>
                <c:pt idx="1060">
                  <c:v>7.2648354780016078E-3</c:v>
                </c:pt>
                <c:pt idx="1061">
                  <c:v>5.7028799543767938E-4</c:v>
                </c:pt>
                <c:pt idx="1062">
                  <c:v>2.9839350204285964E-4</c:v>
                </c:pt>
                <c:pt idx="1063">
                  <c:v>-8.8999956157664872E-4</c:v>
                </c:pt>
                <c:pt idx="1064">
                  <c:v>-6.0095263412487387E-3</c:v>
                </c:pt>
                <c:pt idx="1065">
                  <c:v>-8.6646811919810496E-4</c:v>
                </c:pt>
                <c:pt idx="1066">
                  <c:v>-7.3530371524166416E-4</c:v>
                </c:pt>
                <c:pt idx="1067">
                  <c:v>8.0260693750628942E-3</c:v>
                </c:pt>
                <c:pt idx="1068">
                  <c:v>6.5645417623170221E-3</c:v>
                </c:pt>
                <c:pt idx="1069">
                  <c:v>-2.6900775323491777E-3</c:v>
                </c:pt>
                <c:pt idx="1070">
                  <c:v>3.3661852992237229E-3</c:v>
                </c:pt>
                <c:pt idx="1071">
                  <c:v>-3.6093296770529637E-3</c:v>
                </c:pt>
                <c:pt idx="1072">
                  <c:v>1.7637539739581154E-3</c:v>
                </c:pt>
                <c:pt idx="1073">
                  <c:v>-2.9675025498540064E-3</c:v>
                </c:pt>
                <c:pt idx="1074">
                  <c:v>1.8498617008155804E-3</c:v>
                </c:pt>
                <c:pt idx="1075">
                  <c:v>-2.144753265474808E-3</c:v>
                </c:pt>
                <c:pt idx="1076">
                  <c:v>2.829564987438804E-3</c:v>
                </c:pt>
                <c:pt idx="1077">
                  <c:v>0</c:v>
                </c:pt>
                <c:pt idx="1078">
                  <c:v>-3.5485599346501973E-3</c:v>
                </c:pt>
                <c:pt idx="1079">
                  <c:v>3.51696782723665E-3</c:v>
                </c:pt>
                <c:pt idx="1080">
                  <c:v>-7.7067048332046806E-4</c:v>
                </c:pt>
                <c:pt idx="1081">
                  <c:v>5.7223085883348901E-3</c:v>
                </c:pt>
                <c:pt idx="1082">
                  <c:v>8.4865755774221618E-3</c:v>
                </c:pt>
                <c:pt idx="1083">
                  <c:v>-4.6370806398550179E-3</c:v>
                </c:pt>
                <c:pt idx="1084">
                  <c:v>-2.9334376333378653E-4</c:v>
                </c:pt>
                <c:pt idx="1085">
                  <c:v>-8.3565459610027704E-3</c:v>
                </c:pt>
                <c:pt idx="1086">
                  <c:v>2.248441772426002E-3</c:v>
                </c:pt>
                <c:pt idx="1087">
                  <c:v>1.2516807020026555E-3</c:v>
                </c:pt>
                <c:pt idx="1088">
                  <c:v>-1.8629866059208799E-3</c:v>
                </c:pt>
                <c:pt idx="1089">
                  <c:v>-2.4573270623052812E-3</c:v>
                </c:pt>
                <c:pt idx="1090">
                  <c:v>3.6375208284531446E-3</c:v>
                </c:pt>
                <c:pt idx="1091">
                  <c:v>1.975138060378967E-3</c:v>
                </c:pt>
                <c:pt idx="1092">
                  <c:v>-1.7506399119374683E-3</c:v>
                </c:pt>
                <c:pt idx="1093">
                  <c:v>3.8832280053966439E-3</c:v>
                </c:pt>
                <c:pt idx="1094">
                  <c:v>-8.1171975419503939E-3</c:v>
                </c:pt>
                <c:pt idx="1095">
                  <c:v>6.5397703105061211E-3</c:v>
                </c:pt>
                <c:pt idx="1096">
                  <c:v>-1.1374046815045835E-3</c:v>
                </c:pt>
                <c:pt idx="1097">
                  <c:v>5.9389455032745619E-3</c:v>
                </c:pt>
                <c:pt idx="1098">
                  <c:v>2.159412853860454E-3</c:v>
                </c:pt>
                <c:pt idx="1099">
                  <c:v>1.3163188276083426E-2</c:v>
                </c:pt>
                <c:pt idx="1100">
                  <c:v>3.4108794353906458E-3</c:v>
                </c:pt>
                <c:pt idx="1101">
                  <c:v>5.8213006683547341E-3</c:v>
                </c:pt>
                <c:pt idx="1102">
                  <c:v>3.9706446136156259E-4</c:v>
                </c:pt>
                <c:pt idx="1103">
                  <c:v>-3.5155379500729778E-3</c:v>
                </c:pt>
                <c:pt idx="1104">
                  <c:v>-2.6534703763845258E-3</c:v>
                </c:pt>
                <c:pt idx="1105">
                  <c:v>1.33531965917566E-3</c:v>
                </c:pt>
                <c:pt idx="1106">
                  <c:v>-5.2544785054330356E-3</c:v>
                </c:pt>
                <c:pt idx="1107">
                  <c:v>3.9143292572298982E-3</c:v>
                </c:pt>
                <c:pt idx="1108">
                  <c:v>8.080111124224576E-4</c:v>
                </c:pt>
                <c:pt idx="1109">
                  <c:v>2.1654277629676866E-3</c:v>
                </c:pt>
                <c:pt idx="1110">
                  <c:v>7.4613868646591364E-3</c:v>
                </c:pt>
                <c:pt idx="1111">
                  <c:v>-2.3867003182266311E-3</c:v>
                </c:pt>
                <c:pt idx="1112">
                  <c:v>4.6762887355644711E-3</c:v>
                </c:pt>
                <c:pt idx="1113">
                  <c:v>-1.5822857378724464E-3</c:v>
                </c:pt>
                <c:pt idx="1114">
                  <c:v>7.4808243230755078E-3</c:v>
                </c:pt>
                <c:pt idx="1115">
                  <c:v>-1.1550278361704969E-4</c:v>
                </c:pt>
                <c:pt idx="1116">
                  <c:v>-1.3979367745031723E-3</c:v>
                </c:pt>
                <c:pt idx="1117">
                  <c:v>1.9507595018628532E-3</c:v>
                </c:pt>
                <c:pt idx="1118">
                  <c:v>1.1077043878180648E-2</c:v>
                </c:pt>
                <c:pt idx="1119">
                  <c:v>3.771956162738288E-3</c:v>
                </c:pt>
                <c:pt idx="1120">
                  <c:v>2.2223501088635134E-2</c:v>
                </c:pt>
                <c:pt idx="1121">
                  <c:v>-1.6661400132141901E-3</c:v>
                </c:pt>
                <c:pt idx="1122">
                  <c:v>-4.4233867508127744E-3</c:v>
                </c:pt>
                <c:pt idx="1123">
                  <c:v>-6.5254863334153201E-3</c:v>
                </c:pt>
                <c:pt idx="1124">
                  <c:v>-6.7869153164171747E-3</c:v>
                </c:pt>
                <c:pt idx="1125">
                  <c:v>-1.2227181023405365E-4</c:v>
                </c:pt>
                <c:pt idx="1126">
                  <c:v>-3.1082398829839208E-3</c:v>
                </c:pt>
                <c:pt idx="1127">
                  <c:v>-2.9867768517781723E-3</c:v>
                </c:pt>
                <c:pt idx="1128">
                  <c:v>-1.7404206872095873E-3</c:v>
                </c:pt>
                <c:pt idx="1129">
                  <c:v>-3.7976507555791406E-3</c:v>
                </c:pt>
                <c:pt idx="1130">
                  <c:v>4.7497618113545581E-3</c:v>
                </c:pt>
                <c:pt idx="1131">
                  <c:v>-8.4059514136147762E-5</c:v>
                </c:pt>
                <c:pt idx="1132">
                  <c:v>-1.3757467506726462E-3</c:v>
                </c:pt>
                <c:pt idx="1133">
                  <c:v>2.1919985043934442E-3</c:v>
                </c:pt>
                <c:pt idx="1134">
                  <c:v>6.1603573947801582E-3</c:v>
                </c:pt>
                <c:pt idx="1135">
                  <c:v>-3.0380031692749387E-3</c:v>
                </c:pt>
                <c:pt idx="1136">
                  <c:v>2.0163653841631657E-4</c:v>
                </c:pt>
                <c:pt idx="1137">
                  <c:v>-3.0993184304264343E-3</c:v>
                </c:pt>
                <c:pt idx="1138">
                  <c:v>1.1466118788989732E-3</c:v>
                </c:pt>
                <c:pt idx="1139">
                  <c:v>-1.2446502685264704E-2</c:v>
                </c:pt>
                <c:pt idx="1140">
                  <c:v>4.605941292820992E-3</c:v>
                </c:pt>
                <c:pt idx="1141">
                  <c:v>-3.2534698278855467E-3</c:v>
                </c:pt>
                <c:pt idx="1142">
                  <c:v>4.8154167419078853E-4</c:v>
                </c:pt>
                <c:pt idx="1143">
                  <c:v>4.2966951717982038E-3</c:v>
                </c:pt>
                <c:pt idx="1144">
                  <c:v>-4.9555802332037491E-3</c:v>
                </c:pt>
                <c:pt idx="1145">
                  <c:v>-3.2606640316935609E-3</c:v>
                </c:pt>
                <c:pt idx="1146">
                  <c:v>7.9679052405015049E-3</c:v>
                </c:pt>
                <c:pt idx="1147">
                  <c:v>-9.3213040614910092E-3</c:v>
                </c:pt>
                <c:pt idx="1148">
                  <c:v>5.2964679410907323E-3</c:v>
                </c:pt>
                <c:pt idx="1149">
                  <c:v>6.4442477051396274E-3</c:v>
                </c:pt>
                <c:pt idx="1150">
                  <c:v>-8.58783474770064E-3</c:v>
                </c:pt>
                <c:pt idx="1151">
                  <c:v>-5.7367787688660243E-3</c:v>
                </c:pt>
                <c:pt idx="1152">
                  <c:v>6.4998705573431348E-3</c:v>
                </c:pt>
                <c:pt idx="1153">
                  <c:v>1.0917112199498868E-2</c:v>
                </c:pt>
                <c:pt idx="1154">
                  <c:v>2.9918845132592686E-4</c:v>
                </c:pt>
                <c:pt idx="1155">
                  <c:v>-1.8698928551330596E-5</c:v>
                </c:pt>
                <c:pt idx="1156">
                  <c:v>-3.7722492851356426E-3</c:v>
                </c:pt>
                <c:pt idx="1157">
                  <c:v>1.010927804983619E-2</c:v>
                </c:pt>
                <c:pt idx="1158">
                  <c:v>-5.8767665560266469E-4</c:v>
                </c:pt>
                <c:pt idx="1159">
                  <c:v>-1.4830665480954464E-2</c:v>
                </c:pt>
                <c:pt idx="1160">
                  <c:v>1.4677062331693191E-2</c:v>
                </c:pt>
                <c:pt idx="1161">
                  <c:v>-2.4522073992573334E-2</c:v>
                </c:pt>
                <c:pt idx="1162">
                  <c:v>-2.2230760786033921E-3</c:v>
                </c:pt>
                <c:pt idx="1163">
                  <c:v>-1.4635395704520882E-4</c:v>
                </c:pt>
                <c:pt idx="1164">
                  <c:v>2.9816787309975279E-3</c:v>
                </c:pt>
                <c:pt idx="1165">
                  <c:v>4.2011000248749486E-3</c:v>
                </c:pt>
                <c:pt idx="1166">
                  <c:v>-4.1456505216475037E-5</c:v>
                </c:pt>
                <c:pt idx="1167">
                  <c:v>-2.3757880999210057E-3</c:v>
                </c:pt>
                <c:pt idx="1168">
                  <c:v>-1.9537878718389745E-3</c:v>
                </c:pt>
                <c:pt idx="1169">
                  <c:v>5.2281193523402436E-3</c:v>
                </c:pt>
                <c:pt idx="1170">
                  <c:v>-1.5788480393283955E-3</c:v>
                </c:pt>
                <c:pt idx="1171">
                  <c:v>-1.3652410546832749E-3</c:v>
                </c:pt>
                <c:pt idx="1172">
                  <c:v>-5.240294480771901E-3</c:v>
                </c:pt>
                <c:pt idx="1173">
                  <c:v>1.9517648352453953E-3</c:v>
                </c:pt>
                <c:pt idx="1174">
                  <c:v>-5.6322033820699335E-4</c:v>
                </c:pt>
                <c:pt idx="1175">
                  <c:v>-1.4403160464925291E-3</c:v>
                </c:pt>
                <c:pt idx="1176">
                  <c:v>2.1995949079378629E-3</c:v>
                </c:pt>
                <c:pt idx="1177">
                  <c:v>1.868558180106783E-3</c:v>
                </c:pt>
                <c:pt idx="1178">
                  <c:v>-5.4790767755633629E-3</c:v>
                </c:pt>
                <c:pt idx="1179">
                  <c:v>2.7929763512739569E-3</c:v>
                </c:pt>
                <c:pt idx="1180">
                  <c:v>-7.960508557545154E-4</c:v>
                </c:pt>
                <c:pt idx="1181">
                  <c:v>4.7345655461528136E-3</c:v>
                </c:pt>
                <c:pt idx="1182">
                  <c:v>-2.8646859845811168E-3</c:v>
                </c:pt>
                <c:pt idx="1183">
                  <c:v>3.8974913911293818E-4</c:v>
                </c:pt>
                <c:pt idx="1184">
                  <c:v>-9.0706272018037382E-4</c:v>
                </c:pt>
                <c:pt idx="1185">
                  <c:v>8.6034423010279415E-3</c:v>
                </c:pt>
                <c:pt idx="1186">
                  <c:v>2.1258994634409945E-4</c:v>
                </c:pt>
                <c:pt idx="1187">
                  <c:v>3.1339387954731901E-3</c:v>
                </c:pt>
                <c:pt idx="1188">
                  <c:v>-6.3615927475078049E-3</c:v>
                </c:pt>
                <c:pt idx="1189">
                  <c:v>-1.2697828487301388E-3</c:v>
                </c:pt>
                <c:pt idx="1190">
                  <c:v>1.6312913007012764E-3</c:v>
                </c:pt>
                <c:pt idx="1191">
                  <c:v>1.6062180948777094E-3</c:v>
                </c:pt>
                <c:pt idx="1192">
                  <c:v>-1.1986096128490109E-3</c:v>
                </c:pt>
                <c:pt idx="1193">
                  <c:v>3.2280675865115072E-4</c:v>
                </c:pt>
                <c:pt idx="1194">
                  <c:v>-3.0114527155947757E-3</c:v>
                </c:pt>
                <c:pt idx="1195">
                  <c:v>4.5539149350859454E-3</c:v>
                </c:pt>
                <c:pt idx="1196">
                  <c:v>-3.6124840084306165E-3</c:v>
                </c:pt>
                <c:pt idx="1197">
                  <c:v>4.2703047444747622E-3</c:v>
                </c:pt>
                <c:pt idx="1198">
                  <c:v>-1.4352366756040791E-3</c:v>
                </c:pt>
                <c:pt idx="1199">
                  <c:v>2.3823401519147414E-3</c:v>
                </c:pt>
                <c:pt idx="1200">
                  <c:v>-9.2894280762578774E-4</c:v>
                </c:pt>
                <c:pt idx="1201">
                  <c:v>5.2591721914301282E-3</c:v>
                </c:pt>
                <c:pt idx="1202">
                  <c:v>1.3474959807435738E-4</c:v>
                </c:pt>
                <c:pt idx="1203">
                  <c:v>7.0093020644219628E-3</c:v>
                </c:pt>
                <c:pt idx="1204">
                  <c:v>3.4086107328981097E-3</c:v>
                </c:pt>
                <c:pt idx="1205">
                  <c:v>1.5253348586681925E-2</c:v>
                </c:pt>
                <c:pt idx="1206">
                  <c:v>-8.7154062665195653E-4</c:v>
                </c:pt>
                <c:pt idx="1207">
                  <c:v>5.3529960977711788E-3</c:v>
                </c:pt>
                <c:pt idx="1208">
                  <c:v>-6.8475237166835123E-3</c:v>
                </c:pt>
                <c:pt idx="1209">
                  <c:v>1.9486769007936999E-3</c:v>
                </c:pt>
                <c:pt idx="1210">
                  <c:v>1.3565002390415248E-2</c:v>
                </c:pt>
                <c:pt idx="1211">
                  <c:v>1.703264590465059E-2</c:v>
                </c:pt>
                <c:pt idx="1212">
                  <c:v>1.7770202045447769E-2</c:v>
                </c:pt>
                <c:pt idx="1213">
                  <c:v>-1.809650487628911E-2</c:v>
                </c:pt>
                <c:pt idx="1214">
                  <c:v>-3.5919784982870628E-2</c:v>
                </c:pt>
                <c:pt idx="1215">
                  <c:v>1.3364022153492305E-2</c:v>
                </c:pt>
                <c:pt idx="1216">
                  <c:v>-1.6515869596439581E-3</c:v>
                </c:pt>
                <c:pt idx="1217">
                  <c:v>2.7121084843393373E-3</c:v>
                </c:pt>
                <c:pt idx="1218">
                  <c:v>5.8081710296347122E-3</c:v>
                </c:pt>
                <c:pt idx="1219">
                  <c:v>-3.2579560055631118E-3</c:v>
                </c:pt>
                <c:pt idx="1220">
                  <c:v>3.1329954139511784E-3</c:v>
                </c:pt>
                <c:pt idx="1221">
                  <c:v>-1.8406799915194894E-3</c:v>
                </c:pt>
                <c:pt idx="1222">
                  <c:v>-1.7988898829277566E-3</c:v>
                </c:pt>
                <c:pt idx="1223">
                  <c:v>-8.1151869928008935E-3</c:v>
                </c:pt>
                <c:pt idx="1224">
                  <c:v>-9.175222644506098E-3</c:v>
                </c:pt>
                <c:pt idx="1225">
                  <c:v>-1.7176941371889187E-3</c:v>
                </c:pt>
                <c:pt idx="1226">
                  <c:v>3.3094553839014829E-3</c:v>
                </c:pt>
                <c:pt idx="1227">
                  <c:v>1.2894600859958416E-3</c:v>
                </c:pt>
                <c:pt idx="1228">
                  <c:v>4.8972669629798737E-3</c:v>
                </c:pt>
                <c:pt idx="1229">
                  <c:v>-2.9117543676315805E-3</c:v>
                </c:pt>
                <c:pt idx="1230">
                  <c:v>2.8247107410461769E-3</c:v>
                </c:pt>
                <c:pt idx="1231">
                  <c:v>1.130207538531991E-3</c:v>
                </c:pt>
                <c:pt idx="1232">
                  <c:v>-1.0004478195001498E-3</c:v>
                </c:pt>
                <c:pt idx="1233">
                  <c:v>4.2868762260179771E-3</c:v>
                </c:pt>
                <c:pt idx="1234">
                  <c:v>-2.104719354808493E-4</c:v>
                </c:pt>
                <c:pt idx="1235">
                  <c:v>6.9747502480661527E-3</c:v>
                </c:pt>
                <c:pt idx="1236">
                  <c:v>1.3681373410675546E-2</c:v>
                </c:pt>
                <c:pt idx="1237">
                  <c:v>-2.0854447649489849E-3</c:v>
                </c:pt>
                <c:pt idx="1238">
                  <c:v>6.019489813925416E-3</c:v>
                </c:pt>
                <c:pt idx="1239">
                  <c:v>-3.7067243593813526E-3</c:v>
                </c:pt>
                <c:pt idx="1240">
                  <c:v>2.0515726281145064E-4</c:v>
                </c:pt>
                <c:pt idx="1241">
                  <c:v>-9.4113206816794914E-3</c:v>
                </c:pt>
                <c:pt idx="1242">
                  <c:v>9.7966881819202545E-3</c:v>
                </c:pt>
                <c:pt idx="1243">
                  <c:v>-8.478230326872227E-3</c:v>
                </c:pt>
                <c:pt idx="1244">
                  <c:v>-1.6953585925616466E-4</c:v>
                </c:pt>
                <c:pt idx="1245">
                  <c:v>-9.5615503816462999E-3</c:v>
                </c:pt>
                <c:pt idx="1246">
                  <c:v>1.2483666797817872E-2</c:v>
                </c:pt>
                <c:pt idx="1247">
                  <c:v>7.5347326871288978E-4</c:v>
                </c:pt>
                <c:pt idx="1248">
                  <c:v>3.174634136826171E-3</c:v>
                </c:pt>
                <c:pt idx="1249">
                  <c:v>-2.3889387261577522E-4</c:v>
                </c:pt>
                <c:pt idx="1250">
                  <c:v>-5.9368896513954938E-3</c:v>
                </c:pt>
                <c:pt idx="1251">
                  <c:v>-8.6767270578400613E-3</c:v>
                </c:pt>
                <c:pt idx="1252">
                  <c:v>7.8100033893380161E-3</c:v>
                </c:pt>
                <c:pt idx="1253">
                  <c:v>-5.0630838082482699E-3</c:v>
                </c:pt>
                <c:pt idx="1254">
                  <c:v>-9.2308426604300609E-3</c:v>
                </c:pt>
                <c:pt idx="1255">
                  <c:v>1.6493761055602629E-3</c:v>
                </c:pt>
                <c:pt idx="1256">
                  <c:v>1.8727937196747479E-3</c:v>
                </c:pt>
                <c:pt idx="1257">
                  <c:v>-1.8120272712495167E-3</c:v>
                </c:pt>
                <c:pt idx="1258">
                  <c:v>4.7813031919918814E-5</c:v>
                </c:pt>
                <c:pt idx="1259">
                  <c:v>-5.1940639269406619E-3</c:v>
                </c:pt>
                <c:pt idx="1260">
                  <c:v>7.6161462300072813E-4</c:v>
                </c:pt>
                <c:pt idx="1261">
                  <c:v>3.0845039487379378E-3</c:v>
                </c:pt>
                <c:pt idx="1262">
                  <c:v>6.5409736006114549E-3</c:v>
                </c:pt>
                <c:pt idx="1263">
                  <c:v>-9.8426141983321003E-4</c:v>
                </c:pt>
                <c:pt idx="1264">
                  <c:v>1.7287578874580767E-4</c:v>
                </c:pt>
                <c:pt idx="1265">
                  <c:v>1.0040160642570406E-2</c:v>
                </c:pt>
                <c:pt idx="1266">
                  <c:v>9.6621433013872604E-3</c:v>
                </c:pt>
                <c:pt idx="1267">
                  <c:v>-2.7397929283062838E-3</c:v>
                </c:pt>
                <c:pt idx="1268">
                  <c:v>2.7866066574921966E-3</c:v>
                </c:pt>
                <c:pt idx="1269">
                  <c:v>-1.1975845083371128E-2</c:v>
                </c:pt>
                <c:pt idx="1270">
                  <c:v>1.0507683957812652E-2</c:v>
                </c:pt>
                <c:pt idx="1271">
                  <c:v>-1.0144569799577008E-2</c:v>
                </c:pt>
                <c:pt idx="1272">
                  <c:v>-3.2082517199124583E-3</c:v>
                </c:pt>
                <c:pt idx="1273">
                  <c:v>6.3308961325216906E-3</c:v>
                </c:pt>
                <c:pt idx="1274">
                  <c:v>-2.0397780953995692E-3</c:v>
                </c:pt>
                <c:pt idx="1275">
                  <c:v>4.3503437939473866E-3</c:v>
                </c:pt>
                <c:pt idx="1276">
                  <c:v>8.8166711666382014E-3</c:v>
                </c:pt>
                <c:pt idx="1277">
                  <c:v>5.4520270734892406E-4</c:v>
                </c:pt>
                <c:pt idx="1278">
                  <c:v>-3.7806069592627445E-4</c:v>
                </c:pt>
                <c:pt idx="1279">
                  <c:v>-6.3859888769636219E-3</c:v>
                </c:pt>
                <c:pt idx="1280">
                  <c:v>-8.7736400857851837E-4</c:v>
                </c:pt>
                <c:pt idx="1281">
                  <c:v>9.8556777486114022E-4</c:v>
                </c:pt>
                <c:pt idx="1282">
                  <c:v>4.4055885797735783E-3</c:v>
                </c:pt>
                <c:pt idx="1283">
                  <c:v>6.5952387999328455E-3</c:v>
                </c:pt>
                <c:pt idx="1284">
                  <c:v>5.6003928707841766E-3</c:v>
                </c:pt>
                <c:pt idx="1285">
                  <c:v>-1.8369610425620353E-3</c:v>
                </c:pt>
                <c:pt idx="1286">
                  <c:v>-1.2610091039911842E-3</c:v>
                </c:pt>
                <c:pt idx="1287">
                  <c:v>1.6395502545776264E-2</c:v>
                </c:pt>
                <c:pt idx="1288">
                  <c:v>1.5583684385145347E-4</c:v>
                </c:pt>
                <c:pt idx="1289">
                  <c:v>5.0523933187149872E-3</c:v>
                </c:pt>
                <c:pt idx="1290">
                  <c:v>-1.1240108704340224E-2</c:v>
                </c:pt>
                <c:pt idx="1291">
                  <c:v>8.8500442502215115E-4</c:v>
                </c:pt>
                <c:pt idx="1292">
                  <c:v>3.3059095013543427E-3</c:v>
                </c:pt>
                <c:pt idx="1293">
                  <c:v>3.4987037176874569E-3</c:v>
                </c:pt>
                <c:pt idx="1294">
                  <c:v>4.0943210250967699E-3</c:v>
                </c:pt>
                <c:pt idx="1295">
                  <c:v>2.3868794087660294E-2</c:v>
                </c:pt>
                <c:pt idx="1296">
                  <c:v>-8.1209414542747771E-3</c:v>
                </c:pt>
                <c:pt idx="1297">
                  <c:v>-1.8701644719988364E-3</c:v>
                </c:pt>
                <c:pt idx="1298">
                  <c:v>1.1348326251425123E-2</c:v>
                </c:pt>
                <c:pt idx="1299">
                  <c:v>4.4397716094042305E-3</c:v>
                </c:pt>
                <c:pt idx="1300">
                  <c:v>-1.2454381906964795E-2</c:v>
                </c:pt>
                <c:pt idx="1301">
                  <c:v>1.4454212683415291E-2</c:v>
                </c:pt>
                <c:pt idx="1302">
                  <c:v>-2.60711324778784E-5</c:v>
                </c:pt>
                <c:pt idx="1303">
                  <c:v>-4.6657186452289112E-3</c:v>
                </c:pt>
                <c:pt idx="1304">
                  <c:v>1.6480443980206649E-2</c:v>
                </c:pt>
                <c:pt idx="1305">
                  <c:v>1.651669365823305E-2</c:v>
                </c:pt>
                <c:pt idx="1306">
                  <c:v>1.9518009053731911E-2</c:v>
                </c:pt>
                <c:pt idx="1307">
                  <c:v>-1.2301145874958119E-2</c:v>
                </c:pt>
                <c:pt idx="1308">
                  <c:v>-1.8896345446794971E-4</c:v>
                </c:pt>
                <c:pt idx="1309">
                  <c:v>-6.636308701657434E-4</c:v>
                </c:pt>
                <c:pt idx="1310">
                  <c:v>-1.4153878886199789E-2</c:v>
                </c:pt>
                <c:pt idx="1311">
                  <c:v>-1.8481296823200877E-2</c:v>
                </c:pt>
                <c:pt idx="1312">
                  <c:v>1.5267734362336416E-3</c:v>
                </c:pt>
                <c:pt idx="1313">
                  <c:v>4.992039011471272E-3</c:v>
                </c:pt>
                <c:pt idx="1314">
                  <c:v>-1.8743103466056232E-2</c:v>
                </c:pt>
                <c:pt idx="1315">
                  <c:v>-4.4324413474616797E-4</c:v>
                </c:pt>
                <c:pt idx="1316">
                  <c:v>2.476021464486422E-2</c:v>
                </c:pt>
                <c:pt idx="1317">
                  <c:v>5.5285589102205268E-3</c:v>
                </c:pt>
                <c:pt idx="1318">
                  <c:v>-1.0863455608495332E-2</c:v>
                </c:pt>
                <c:pt idx="1319">
                  <c:v>1.4144309246276299E-2</c:v>
                </c:pt>
                <c:pt idx="1320">
                  <c:v>-1.5637946405160252E-2</c:v>
                </c:pt>
                <c:pt idx="1321">
                  <c:v>2.0283682630725774E-2</c:v>
                </c:pt>
                <c:pt idx="1322">
                  <c:v>5.195419855539507E-3</c:v>
                </c:pt>
                <c:pt idx="1323">
                  <c:v>-1.1693854879261001E-2</c:v>
                </c:pt>
                <c:pt idx="1324">
                  <c:v>5.3182154196340647E-4</c:v>
                </c:pt>
                <c:pt idx="1325">
                  <c:v>-2.1599092536319309E-2</c:v>
                </c:pt>
                <c:pt idx="1326">
                  <c:v>1.6695939225934708E-2</c:v>
                </c:pt>
                <c:pt idx="1327">
                  <c:v>-2.4965440402748285E-2</c:v>
                </c:pt>
                <c:pt idx="1328">
                  <c:v>7.8027936184481561E-3</c:v>
                </c:pt>
                <c:pt idx="1329">
                  <c:v>8.5326451720324492E-4</c:v>
                </c:pt>
                <c:pt idx="1330">
                  <c:v>-1.083840686741222E-2</c:v>
                </c:pt>
                <c:pt idx="1331">
                  <c:v>-2.3700421050516063E-2</c:v>
                </c:pt>
                <c:pt idx="1332">
                  <c:v>-1.3115420660382515E-2</c:v>
                </c:pt>
                <c:pt idx="1333">
                  <c:v>2.0122623791400951E-3</c:v>
                </c:pt>
                <c:pt idx="1334">
                  <c:v>-1.5303776040392569E-2</c:v>
                </c:pt>
                <c:pt idx="1335">
                  <c:v>-9.411833126550917E-3</c:v>
                </c:pt>
                <c:pt idx="1336">
                  <c:v>-7.2172289689947933E-3</c:v>
                </c:pt>
                <c:pt idx="1337">
                  <c:v>1.0629710673474513E-2</c:v>
                </c:pt>
                <c:pt idx="1338">
                  <c:v>-2.1785646703768036E-3</c:v>
                </c:pt>
                <c:pt idx="1339">
                  <c:v>-1.5986125980361754E-3</c:v>
                </c:pt>
                <c:pt idx="1340">
                  <c:v>1.2418034595898853E-2</c:v>
                </c:pt>
                <c:pt idx="1341">
                  <c:v>8.8167627340869359E-3</c:v>
                </c:pt>
                <c:pt idx="1342">
                  <c:v>7.7784148986563828E-3</c:v>
                </c:pt>
                <c:pt idx="1343">
                  <c:v>-1.7797236873680844E-2</c:v>
                </c:pt>
                <c:pt idx="1344">
                  <c:v>-1.5040495497016582E-2</c:v>
                </c:pt>
                <c:pt idx="1345">
                  <c:v>1.4514952946300674E-2</c:v>
                </c:pt>
                <c:pt idx="1346">
                  <c:v>1.0618514891638675E-2</c:v>
                </c:pt>
                <c:pt idx="1347">
                  <c:v>4.7555866962836202E-3</c:v>
                </c:pt>
                <c:pt idx="1348">
                  <c:v>-1.9422774250449582E-2</c:v>
                </c:pt>
                <c:pt idx="1349">
                  <c:v>2.2513943016770899E-3</c:v>
                </c:pt>
                <c:pt idx="1350">
                  <c:v>-7.7389403902908827E-3</c:v>
                </c:pt>
                <c:pt idx="1351">
                  <c:v>-6.489911269239812E-3</c:v>
                </c:pt>
                <c:pt idx="1352">
                  <c:v>-6.9895634630370296E-3</c:v>
                </c:pt>
                <c:pt idx="1353">
                  <c:v>2.0525755993794137E-2</c:v>
                </c:pt>
                <c:pt idx="1354">
                  <c:v>-1.4373578391063457E-2</c:v>
                </c:pt>
                <c:pt idx="1355">
                  <c:v>-1.0995752937987158E-2</c:v>
                </c:pt>
                <c:pt idx="1356">
                  <c:v>1.0680586999677999E-2</c:v>
                </c:pt>
                <c:pt idx="1357">
                  <c:v>-4.6409040672501511E-3</c:v>
                </c:pt>
                <c:pt idx="1358">
                  <c:v>5.9362238913873711E-4</c:v>
                </c:pt>
                <c:pt idx="1359">
                  <c:v>-1.2923978287715521E-4</c:v>
                </c:pt>
                <c:pt idx="1360">
                  <c:v>1.2220896294909966E-3</c:v>
                </c:pt>
                <c:pt idx="1361">
                  <c:v>-1.2349401915593416E-3</c:v>
                </c:pt>
                <c:pt idx="1362">
                  <c:v>3.8102285176146999E-3</c:v>
                </c:pt>
                <c:pt idx="1363">
                  <c:v>-1.1230670288638889E-3</c:v>
                </c:pt>
                <c:pt idx="1364">
                  <c:v>1.6162384658902518E-2</c:v>
                </c:pt>
                <c:pt idx="1365">
                  <c:v>-1.3393792099123392E-3</c:v>
                </c:pt>
                <c:pt idx="1366">
                  <c:v>1.4903313824738973E-2</c:v>
                </c:pt>
                <c:pt idx="1367">
                  <c:v>-1.1207397957936904E-2</c:v>
                </c:pt>
                <c:pt idx="1368">
                  <c:v>-1.3990361445783139E-2</c:v>
                </c:pt>
                <c:pt idx="1369">
                  <c:v>-3.2280998405164185E-3</c:v>
                </c:pt>
                <c:pt idx="1370">
                  <c:v>1.5106466914911465E-3</c:v>
                </c:pt>
                <c:pt idx="1371">
                  <c:v>-9.8227896341462895E-3</c:v>
                </c:pt>
                <c:pt idx="1372">
                  <c:v>-3.4763063530685034E-4</c:v>
                </c:pt>
                <c:pt idx="1373">
                  <c:v>-1.1320880364932284E-3</c:v>
                </c:pt>
                <c:pt idx="1374">
                  <c:v>-3.5453765540646165E-3</c:v>
                </c:pt>
                <c:pt idx="1375">
                  <c:v>2.7280720515194812E-3</c:v>
                </c:pt>
                <c:pt idx="1376">
                  <c:v>1.1873845798707316E-2</c:v>
                </c:pt>
                <c:pt idx="1377">
                  <c:v>-4.8099702786910115E-3</c:v>
                </c:pt>
                <c:pt idx="1378">
                  <c:v>-4.4968545937285054E-4</c:v>
                </c:pt>
                <c:pt idx="1379">
                  <c:v>1.1839933394323987E-2</c:v>
                </c:pt>
                <c:pt idx="1380">
                  <c:v>-2.5540995953997614E-3</c:v>
                </c:pt>
                <c:pt idx="1381">
                  <c:v>-1.9131147145990957E-3</c:v>
                </c:pt>
                <c:pt idx="1382">
                  <c:v>1.1030396928638497E-2</c:v>
                </c:pt>
                <c:pt idx="1383">
                  <c:v>1.6627537222502875E-2</c:v>
                </c:pt>
                <c:pt idx="1384">
                  <c:v>-5.8253765812966707E-3</c:v>
                </c:pt>
                <c:pt idx="1385">
                  <c:v>-1.4210831702448079E-3</c:v>
                </c:pt>
                <c:pt idx="1386">
                  <c:v>2.7052151629769483E-4</c:v>
                </c:pt>
                <c:pt idx="1387">
                  <c:v>4.5704742422894018E-3</c:v>
                </c:pt>
                <c:pt idx="1388">
                  <c:v>1.4852775994865119E-2</c:v>
                </c:pt>
                <c:pt idx="1389">
                  <c:v>-4.7162984293978027E-3</c:v>
                </c:pt>
                <c:pt idx="1390">
                  <c:v>-6.8254141346049124E-3</c:v>
                </c:pt>
                <c:pt idx="1391">
                  <c:v>1.2755038736604885E-3</c:v>
                </c:pt>
                <c:pt idx="1392">
                  <c:v>7.2513074703373093E-4</c:v>
                </c:pt>
                <c:pt idx="1393">
                  <c:v>8.818386335509576E-3</c:v>
                </c:pt>
                <c:pt idx="1394">
                  <c:v>8.0356782092205759E-3</c:v>
                </c:pt>
                <c:pt idx="1395">
                  <c:v>-3.5882338139452408E-3</c:v>
                </c:pt>
                <c:pt idx="1396">
                  <c:v>1.8289808133814311E-2</c:v>
                </c:pt>
                <c:pt idx="1397">
                  <c:v>1.4315268580220586E-2</c:v>
                </c:pt>
                <c:pt idx="1398">
                  <c:v>1.9739274907162319E-3</c:v>
                </c:pt>
                <c:pt idx="1399">
                  <c:v>1.9075521869974299E-2</c:v>
                </c:pt>
                <c:pt idx="1400">
                  <c:v>1.2328818080848958E-3</c:v>
                </c:pt>
                <c:pt idx="1401">
                  <c:v>-2.5666117824929779E-2</c:v>
                </c:pt>
                <c:pt idx="1402">
                  <c:v>-4.6578064836666488E-4</c:v>
                </c:pt>
                <c:pt idx="1403">
                  <c:v>-3.3629742722152134E-3</c:v>
                </c:pt>
                <c:pt idx="1404">
                  <c:v>-2.0486529334856618E-3</c:v>
                </c:pt>
                <c:pt idx="1405">
                  <c:v>-1.2318439020422289E-2</c:v>
                </c:pt>
                <c:pt idx="1406">
                  <c:v>4.5658135983617232E-3</c:v>
                </c:pt>
                <c:pt idx="1407">
                  <c:v>-1.6164204602552523E-2</c:v>
                </c:pt>
                <c:pt idx="1408">
                  <c:v>-2.5610055580335134E-3</c:v>
                </c:pt>
                <c:pt idx="1409">
                  <c:v>8.7053672987578157E-3</c:v>
                </c:pt>
                <c:pt idx="1410">
                  <c:v>1.2831344116577714E-2</c:v>
                </c:pt>
                <c:pt idx="1411">
                  <c:v>-4.0896458529868784E-3</c:v>
                </c:pt>
                <c:pt idx="1412">
                  <c:v>4.4870382986135215E-3</c:v>
                </c:pt>
                <c:pt idx="1413">
                  <c:v>5.2779551399559921E-3</c:v>
                </c:pt>
                <c:pt idx="1414">
                  <c:v>-1.3897563229596788E-2</c:v>
                </c:pt>
                <c:pt idx="1415">
                  <c:v>2.5083020164270664E-2</c:v>
                </c:pt>
                <c:pt idx="1416">
                  <c:v>-1.5329578244401953E-2</c:v>
                </c:pt>
                <c:pt idx="1417">
                  <c:v>1.1647835144650287E-3</c:v>
                </c:pt>
                <c:pt idx="1418">
                  <c:v>1.8292969668469272E-2</c:v>
                </c:pt>
                <c:pt idx="1419">
                  <c:v>-2.9576407832956453E-2</c:v>
                </c:pt>
                <c:pt idx="1420">
                  <c:v>-8.3916998094394346E-3</c:v>
                </c:pt>
                <c:pt idx="1421">
                  <c:v>6.0875602467214129E-4</c:v>
                </c:pt>
                <c:pt idx="1422">
                  <c:v>2.4297736162143035E-2</c:v>
                </c:pt>
                <c:pt idx="1423">
                  <c:v>3.9033845395987532E-2</c:v>
                </c:pt>
                <c:pt idx="1424">
                  <c:v>-1.3522007595565322E-2</c:v>
                </c:pt>
                <c:pt idx="1425">
                  <c:v>-3.941366590728046E-2</c:v>
                </c:pt>
                <c:pt idx="1426">
                  <c:v>-3.1850982202944356E-2</c:v>
                </c:pt>
                <c:pt idx="1427">
                  <c:v>-2.1100110116800797E-2</c:v>
                </c:pt>
                <c:pt idx="1428">
                  <c:v>-8.254964424012301E-3</c:v>
                </c:pt>
                <c:pt idx="1429">
                  <c:v>-2.6255208234241545E-3</c:v>
                </c:pt>
                <c:pt idx="1430">
                  <c:v>5.2114709735411324E-3</c:v>
                </c:pt>
                <c:pt idx="1431">
                  <c:v>3.9118935964941315E-3</c:v>
                </c:pt>
                <c:pt idx="1432">
                  <c:v>-1.2751372210638712E-3</c:v>
                </c:pt>
                <c:pt idx="1433">
                  <c:v>9.5006405734943122E-4</c:v>
                </c:pt>
                <c:pt idx="1434">
                  <c:v>-9.557167162504987E-3</c:v>
                </c:pt>
                <c:pt idx="1435">
                  <c:v>1.2808232694927035E-2</c:v>
                </c:pt>
                <c:pt idx="1436">
                  <c:v>-2.8748872122712488E-3</c:v>
                </c:pt>
                <c:pt idx="1437">
                  <c:v>-7.7529716549833427E-3</c:v>
                </c:pt>
                <c:pt idx="1438">
                  <c:v>3.1146695201880181E-3</c:v>
                </c:pt>
                <c:pt idx="1439">
                  <c:v>-2.2497187851517886E-3</c:v>
                </c:pt>
                <c:pt idx="1440">
                  <c:v>-2.7568636398206392E-3</c:v>
                </c:pt>
                <c:pt idx="1441">
                  <c:v>-2.2716171163267296E-3</c:v>
                </c:pt>
                <c:pt idx="1442">
                  <c:v>2.8455303831442791E-5</c:v>
                </c:pt>
                <c:pt idx="1443">
                  <c:v>7.3187626895976354E-3</c:v>
                </c:pt>
                <c:pt idx="1444">
                  <c:v>1.2386102029366963E-2</c:v>
                </c:pt>
                <c:pt idx="1445">
                  <c:v>-5.7750102180655905E-3</c:v>
                </c:pt>
                <c:pt idx="1446">
                  <c:v>-1.0703327545608099E-2</c:v>
                </c:pt>
                <c:pt idx="1447">
                  <c:v>-5.6760400160821289E-3</c:v>
                </c:pt>
                <c:pt idx="1448">
                  <c:v>-2.3876822023300992E-3</c:v>
                </c:pt>
                <c:pt idx="1449">
                  <c:v>-4.2616573007311365E-3</c:v>
                </c:pt>
                <c:pt idx="1450">
                  <c:v>7.7116954444589325E-4</c:v>
                </c:pt>
                <c:pt idx="1451">
                  <c:v>1.1062519712468077E-3</c:v>
                </c:pt>
                <c:pt idx="1452">
                  <c:v>8.0146151656068643E-3</c:v>
                </c:pt>
                <c:pt idx="1453">
                  <c:v>-7.3496289622787536E-4</c:v>
                </c:pt>
                <c:pt idx="1454">
                  <c:v>4.4532291865115869E-3</c:v>
                </c:pt>
                <c:pt idx="1455">
                  <c:v>1.1066059269389639E-2</c:v>
                </c:pt>
                <c:pt idx="1456">
                  <c:v>1.2338456888524973E-2</c:v>
                </c:pt>
                <c:pt idx="1457">
                  <c:v>2.2622002462524549E-3</c:v>
                </c:pt>
                <c:pt idx="1458">
                  <c:v>-1.6652733335255188E-2</c:v>
                </c:pt>
                <c:pt idx="1459">
                  <c:v>6.0809373731123273E-3</c:v>
                </c:pt>
                <c:pt idx="1460">
                  <c:v>-3.8617475129768541E-3</c:v>
                </c:pt>
                <c:pt idx="1461">
                  <c:v>-3.0807443848612781E-4</c:v>
                </c:pt>
                <c:pt idx="1462">
                  <c:v>6.9361304050681305E-3</c:v>
                </c:pt>
                <c:pt idx="1463">
                  <c:v>2.6583853346553443E-3</c:v>
                </c:pt>
                <c:pt idx="1464">
                  <c:v>-2.0866147352592623E-2</c:v>
                </c:pt>
                <c:pt idx="1465">
                  <c:v>-3.900471386237836E-4</c:v>
                </c:pt>
                <c:pt idx="1466">
                  <c:v>-2.9735651481090919E-3</c:v>
                </c:pt>
                <c:pt idx="1467">
                  <c:v>-7.3533565577629245E-3</c:v>
                </c:pt>
                <c:pt idx="1468">
                  <c:v>6.3593753680191156E-4</c:v>
                </c:pt>
                <c:pt idx="1469">
                  <c:v>6.0948156152398347E-3</c:v>
                </c:pt>
                <c:pt idx="1470">
                  <c:v>-5.3035017254059458E-3</c:v>
                </c:pt>
                <c:pt idx="1471">
                  <c:v>9.9026870560452451E-3</c:v>
                </c:pt>
                <c:pt idx="1472">
                  <c:v>1.9796879248576982E-3</c:v>
                </c:pt>
                <c:pt idx="1473">
                  <c:v>5.6898048867077833E-3</c:v>
                </c:pt>
                <c:pt idx="1474">
                  <c:v>-4.622488789987278E-3</c:v>
                </c:pt>
                <c:pt idx="1475">
                  <c:v>-6.9943002380432606E-3</c:v>
                </c:pt>
                <c:pt idx="1476">
                  <c:v>1.738552156564932E-3</c:v>
                </c:pt>
                <c:pt idx="1477">
                  <c:v>1.2042400788404573E-2</c:v>
                </c:pt>
                <c:pt idx="1478">
                  <c:v>4.1841406640763523E-4</c:v>
                </c:pt>
                <c:pt idx="1479">
                  <c:v>-6.4744866998274198E-3</c:v>
                </c:pt>
                <c:pt idx="1480">
                  <c:v>-1.4361783342240475E-3</c:v>
                </c:pt>
                <c:pt idx="1481">
                  <c:v>-8.6231770944197317E-3</c:v>
                </c:pt>
                <c:pt idx="1482">
                  <c:v>2.1188850967008843E-3</c:v>
                </c:pt>
                <c:pt idx="1483">
                  <c:v>-1.0086516742198182E-3</c:v>
                </c:pt>
                <c:pt idx="1484">
                  <c:v>2.0594194714789182E-3</c:v>
                </c:pt>
                <c:pt idx="1485">
                  <c:v>-6.3184002187864907E-3</c:v>
                </c:pt>
                <c:pt idx="1486">
                  <c:v>-1.2667884792887385E-3</c:v>
                </c:pt>
                <c:pt idx="1487">
                  <c:v>9.1626271266991299E-3</c:v>
                </c:pt>
                <c:pt idx="1488">
                  <c:v>-1.028192995494015E-2</c:v>
                </c:pt>
                <c:pt idx="1489">
                  <c:v>-2.2338817919862475E-3</c:v>
                </c:pt>
                <c:pt idx="1490">
                  <c:v>2.3378883740623468E-3</c:v>
                </c:pt>
                <c:pt idx="1491">
                  <c:v>-9.305254649102368E-4</c:v>
                </c:pt>
                <c:pt idx="1492">
                  <c:v>-6.4343415367273948E-4</c:v>
                </c:pt>
                <c:pt idx="1493">
                  <c:v>3.0479618227470251E-3</c:v>
                </c:pt>
                <c:pt idx="1494">
                  <c:v>7.6846919051432039E-4</c:v>
                </c:pt>
                <c:pt idx="1495">
                  <c:v>1.0779230681254859E-2</c:v>
                </c:pt>
                <c:pt idx="1496">
                  <c:v>-3.0488966805131135E-4</c:v>
                </c:pt>
                <c:pt idx="1497">
                  <c:v>-2.9496563484109339E-3</c:v>
                </c:pt>
                <c:pt idx="1498">
                  <c:v>-5.0895515334814512E-3</c:v>
                </c:pt>
                <c:pt idx="1499">
                  <c:v>1.3457854406130121E-2</c:v>
                </c:pt>
                <c:pt idx="1500">
                  <c:v>3.7737663149290945E-3</c:v>
                </c:pt>
                <c:pt idx="1501">
                  <c:v>-4.4556966871822645E-3</c:v>
                </c:pt>
                <c:pt idx="1502">
                  <c:v>-1.1837369767650707E-2</c:v>
                </c:pt>
                <c:pt idx="1503">
                  <c:v>2.9407719051932624E-3</c:v>
                </c:pt>
                <c:pt idx="1504">
                  <c:v>1.0922987662490113E-2</c:v>
                </c:pt>
                <c:pt idx="1505">
                  <c:v>-1.0128865367728945E-2</c:v>
                </c:pt>
                <c:pt idx="1506">
                  <c:v>-3.740377158637509E-3</c:v>
                </c:pt>
                <c:pt idx="1507">
                  <c:v>2.7691899171140566E-3</c:v>
                </c:pt>
                <c:pt idx="1508">
                  <c:v>-4.1413049124281454E-3</c:v>
                </c:pt>
                <c:pt idx="1509">
                  <c:v>2.2527958806020099E-3</c:v>
                </c:pt>
                <c:pt idx="1510">
                  <c:v>2.357729748192483E-3</c:v>
                </c:pt>
                <c:pt idx="1511">
                  <c:v>5.08751770141469E-3</c:v>
                </c:pt>
                <c:pt idx="1512">
                  <c:v>-1.4806703485050754E-3</c:v>
                </c:pt>
                <c:pt idx="1513">
                  <c:v>9.2351454463335259E-3</c:v>
                </c:pt>
                <c:pt idx="1514">
                  <c:v>-1.131121763048748E-2</c:v>
                </c:pt>
                <c:pt idx="1515">
                  <c:v>-7.784945624055295E-4</c:v>
                </c:pt>
                <c:pt idx="1516">
                  <c:v>5.1482937628826164E-3</c:v>
                </c:pt>
                <c:pt idx="1517">
                  <c:v>1.6296841471401535E-3</c:v>
                </c:pt>
                <c:pt idx="1518">
                  <c:v>-4.5812203267271423E-3</c:v>
                </c:pt>
                <c:pt idx="1519">
                  <c:v>5.2028041584177842E-3</c:v>
                </c:pt>
                <c:pt idx="1520">
                  <c:v>4.4574667371151122E-3</c:v>
                </c:pt>
                <c:pt idx="1521">
                  <c:v>2.6826178882932705E-3</c:v>
                </c:pt>
                <c:pt idx="1522">
                  <c:v>-2.0618853995443276E-3</c:v>
                </c:pt>
                <c:pt idx="1523">
                  <c:v>6.6087394047296133E-3</c:v>
                </c:pt>
                <c:pt idx="1524">
                  <c:v>3.5296573756244953E-3</c:v>
                </c:pt>
                <c:pt idx="1525">
                  <c:v>-3.965394677666545E-3</c:v>
                </c:pt>
                <c:pt idx="1526">
                  <c:v>-8.7957282000152848E-3</c:v>
                </c:pt>
                <c:pt idx="1527">
                  <c:v>1.2236659518102488E-2</c:v>
                </c:pt>
                <c:pt idx="1528">
                  <c:v>2.3685042433674308E-3</c:v>
                </c:pt>
                <c:pt idx="1529">
                  <c:v>-2.3774289803740745E-3</c:v>
                </c:pt>
                <c:pt idx="1530">
                  <c:v>-1.4558928998326448E-2</c:v>
                </c:pt>
                <c:pt idx="1531">
                  <c:v>-6.1394588532707184E-3</c:v>
                </c:pt>
                <c:pt idx="1532">
                  <c:v>-1.7456477396706749E-3</c:v>
                </c:pt>
                <c:pt idx="1533">
                  <c:v>9.0127173606091571E-3</c:v>
                </c:pt>
                <c:pt idx="1534">
                  <c:v>-4.8725887115980138E-3</c:v>
                </c:pt>
                <c:pt idx="1535">
                  <c:v>1.2158435698169878E-2</c:v>
                </c:pt>
                <c:pt idx="1536">
                  <c:v>-3.3202158380540858E-3</c:v>
                </c:pt>
                <c:pt idx="1537">
                  <c:v>1.353365150482122E-2</c:v>
                </c:pt>
                <c:pt idx="1538">
                  <c:v>-6.0746871899125532E-3</c:v>
                </c:pt>
                <c:pt idx="1539">
                  <c:v>1.2601458651923192E-2</c:v>
                </c:pt>
                <c:pt idx="1540">
                  <c:v>-1.9176581089542788E-3</c:v>
                </c:pt>
                <c:pt idx="1541">
                  <c:v>-1.6961378839393415E-2</c:v>
                </c:pt>
                <c:pt idx="1542">
                  <c:v>3.9444589283814668E-3</c:v>
                </c:pt>
                <c:pt idx="1543">
                  <c:v>-1.4173932909416154E-2</c:v>
                </c:pt>
                <c:pt idx="1544">
                  <c:v>1.1960753479816066E-3</c:v>
                </c:pt>
                <c:pt idx="1545">
                  <c:v>-4.3885035440131004E-3</c:v>
                </c:pt>
                <c:pt idx="1546">
                  <c:v>-4.5386064919545888E-3</c:v>
                </c:pt>
                <c:pt idx="1547">
                  <c:v>6.1249703017343116E-3</c:v>
                </c:pt>
                <c:pt idx="1548">
                  <c:v>-2.9563091617157422E-3</c:v>
                </c:pt>
                <c:pt idx="1549">
                  <c:v>-1.4759728648067183E-3</c:v>
                </c:pt>
                <c:pt idx="1550">
                  <c:v>-7.6578365193713527E-4</c:v>
                </c:pt>
                <c:pt idx="1551">
                  <c:v>2.7587383749041461E-3</c:v>
                </c:pt>
                <c:pt idx="1552">
                  <c:v>-3.032744159600087E-4</c:v>
                </c:pt>
                <c:pt idx="1553">
                  <c:v>6.1264869245991616E-3</c:v>
                </c:pt>
                <c:pt idx="1554">
                  <c:v>-1.0620666006249113E-3</c:v>
                </c:pt>
                <c:pt idx="1555">
                  <c:v>-3.1423483816916953E-4</c:v>
                </c:pt>
                <c:pt idx="1556">
                  <c:v>1.5975278852071728E-3</c:v>
                </c:pt>
                <c:pt idx="1557">
                  <c:v>4.0747337776754211E-3</c:v>
                </c:pt>
                <c:pt idx="1558">
                  <c:v>9.644530173601451E-3</c:v>
                </c:pt>
                <c:pt idx="1559">
                  <c:v>-2.9005264455483903E-5</c:v>
                </c:pt>
                <c:pt idx="1560">
                  <c:v>1.0675513255225422E-2</c:v>
                </c:pt>
                <c:pt idx="1561">
                  <c:v>-4.2472038025365144E-3</c:v>
                </c:pt>
                <c:pt idx="1562">
                  <c:v>-3.4181486724977894E-3</c:v>
                </c:pt>
                <c:pt idx="1563">
                  <c:v>1.0291401952476242E-2</c:v>
                </c:pt>
                <c:pt idx="1564">
                  <c:v>-4.1560367409257948E-3</c:v>
                </c:pt>
                <c:pt idx="1565">
                  <c:v>1.443946854046585E-2</c:v>
                </c:pt>
                <c:pt idx="1566">
                  <c:v>1.29624709898295E-2</c:v>
                </c:pt>
                <c:pt idx="1567">
                  <c:v>-1.2991960420531856E-2</c:v>
                </c:pt>
                <c:pt idx="1568">
                  <c:v>9.5347025212770831E-3</c:v>
                </c:pt>
                <c:pt idx="1569">
                  <c:v>-1.3495602473454604E-2</c:v>
                </c:pt>
                <c:pt idx="1570">
                  <c:v>-1.3387843993213799E-2</c:v>
                </c:pt>
                <c:pt idx="1571">
                  <c:v>2.5684514236141709E-3</c:v>
                </c:pt>
                <c:pt idx="1572">
                  <c:v>-5.4916026464386647E-3</c:v>
                </c:pt>
                <c:pt idx="1573">
                  <c:v>1.526976753341347E-2</c:v>
                </c:pt>
                <c:pt idx="1574">
                  <c:v>4.7316506390446822E-3</c:v>
                </c:pt>
                <c:pt idx="1575">
                  <c:v>1.5499499856392873E-3</c:v>
                </c:pt>
                <c:pt idx="1576">
                  <c:v>1.3424199691870697E-2</c:v>
                </c:pt>
                <c:pt idx="1577">
                  <c:v>-9.2478881502732202E-3</c:v>
                </c:pt>
                <c:pt idx="1578">
                  <c:v>-5.8130625843413331E-3</c:v>
                </c:pt>
                <c:pt idx="1579">
                  <c:v>-2.5785648782700177E-3</c:v>
                </c:pt>
                <c:pt idx="1580">
                  <c:v>-8.0936615137836565E-3</c:v>
                </c:pt>
                <c:pt idx="1581">
                  <c:v>-8.4038911034167718E-3</c:v>
                </c:pt>
                <c:pt idx="1582">
                  <c:v>1.7888345920331616E-2</c:v>
                </c:pt>
                <c:pt idx="1583">
                  <c:v>1.1629823080879564E-2</c:v>
                </c:pt>
                <c:pt idx="1584">
                  <c:v>-8.8934860287640527E-3</c:v>
                </c:pt>
                <c:pt idx="1585">
                  <c:v>-1.8278107083859685E-2</c:v>
                </c:pt>
                <c:pt idx="1586">
                  <c:v>-3.3998737189777639E-4</c:v>
                </c:pt>
                <c:pt idx="1587">
                  <c:v>-1.0310765015502099E-2</c:v>
                </c:pt>
                <c:pt idx="1588">
                  <c:v>-4.8886188934119668E-3</c:v>
                </c:pt>
                <c:pt idx="1589">
                  <c:v>8.617511741360051E-4</c:v>
                </c:pt>
                <c:pt idx="1590">
                  <c:v>3.3095087132783974E-3</c:v>
                </c:pt>
                <c:pt idx="1591">
                  <c:v>-1.3927777270827946E-4</c:v>
                </c:pt>
                <c:pt idx="1592">
                  <c:v>1.7464181588999761E-3</c:v>
                </c:pt>
                <c:pt idx="1593">
                  <c:v>3.8103977012049484E-3</c:v>
                </c:pt>
                <c:pt idx="1594">
                  <c:v>4.5700867928373246E-3</c:v>
                </c:pt>
                <c:pt idx="1595">
                  <c:v>2.4015221894887473E-2</c:v>
                </c:pt>
                <c:pt idx="1596">
                  <c:v>2.0352403256384655E-2</c:v>
                </c:pt>
                <c:pt idx="1597">
                  <c:v>-8.4890155456039951E-3</c:v>
                </c:pt>
                <c:pt idx="1598">
                  <c:v>-6.342610858349973E-3</c:v>
                </c:pt>
                <c:pt idx="1599">
                  <c:v>-1.6213586985894146E-2</c:v>
                </c:pt>
                <c:pt idx="1600">
                  <c:v>4.5357181636016541E-3</c:v>
                </c:pt>
                <c:pt idx="1601">
                  <c:v>-1.6350943286306596E-2</c:v>
                </c:pt>
                <c:pt idx="1602">
                  <c:v>-2.378282879760274E-4</c:v>
                </c:pt>
                <c:pt idx="1603">
                  <c:v>-7.2565373885138396E-3</c:v>
                </c:pt>
                <c:pt idx="1604">
                  <c:v>1.6651222054904213E-3</c:v>
                </c:pt>
                <c:pt idx="1605">
                  <c:v>-1.1618209253108081E-3</c:v>
                </c:pt>
                <c:pt idx="1606">
                  <c:v>3.7647286540367642E-3</c:v>
                </c:pt>
                <c:pt idx="1607">
                  <c:v>6.3844086021505042E-3</c:v>
                </c:pt>
                <c:pt idx="1608">
                  <c:v>-6.8293060419044593E-3</c:v>
                </c:pt>
                <c:pt idx="1609">
                  <c:v>-2.5424178538520081E-3</c:v>
                </c:pt>
                <c:pt idx="1610">
                  <c:v>2.805958307329659E-3</c:v>
                </c:pt>
                <c:pt idx="1611">
                  <c:v>-1.1500862564690628E-3</c:v>
                </c:pt>
                <c:pt idx="1612">
                  <c:v>2.8640659074388175E-3</c:v>
                </c:pt>
                <c:pt idx="1613">
                  <c:v>5.2368773596394025E-3</c:v>
                </c:pt>
                <c:pt idx="1614">
                  <c:v>1.9670818852748351E-3</c:v>
                </c:pt>
                <c:pt idx="1615">
                  <c:v>-1.5011209669559822E-3</c:v>
                </c:pt>
                <c:pt idx="1616">
                  <c:v>5.133932945349251E-3</c:v>
                </c:pt>
                <c:pt idx="1617">
                  <c:v>7.3535900226495698E-4</c:v>
                </c:pt>
                <c:pt idx="1618">
                  <c:v>2.4027499227696758E-4</c:v>
                </c:pt>
                <c:pt idx="1619">
                  <c:v>5.2986630688089953E-4</c:v>
                </c:pt>
                <c:pt idx="1620">
                  <c:v>-7.0109036711640815E-4</c:v>
                </c:pt>
                <c:pt idx="1621">
                  <c:v>6.9667265216422081E-4</c:v>
                </c:pt>
                <c:pt idx="1622">
                  <c:v>3.1202015827394014E-3</c:v>
                </c:pt>
                <c:pt idx="1623">
                  <c:v>3.4954534489295419E-4</c:v>
                </c:pt>
                <c:pt idx="1624">
                  <c:v>3.7755056657293729E-3</c:v>
                </c:pt>
                <c:pt idx="1625">
                  <c:v>5.7005119029869267E-3</c:v>
                </c:pt>
                <c:pt idx="1626">
                  <c:v>-2.8298006254305896E-3</c:v>
                </c:pt>
                <c:pt idx="1627">
                  <c:v>-1.1892668665292039E-4</c:v>
                </c:pt>
                <c:pt idx="1628">
                  <c:v>1.173138144536634E-2</c:v>
                </c:pt>
                <c:pt idx="1629">
                  <c:v>6.2301367098824834E-3</c:v>
                </c:pt>
                <c:pt idx="1630">
                  <c:v>-1.3853555326062139E-3</c:v>
                </c:pt>
                <c:pt idx="1631">
                  <c:v>1.1939050687438391E-2</c:v>
                </c:pt>
                <c:pt idx="1632">
                  <c:v>-1.5015932158526368E-3</c:v>
                </c:pt>
                <c:pt idx="1633">
                  <c:v>7.0534441926983771E-3</c:v>
                </c:pt>
                <c:pt idx="1634">
                  <c:v>1.2303397315150733E-2</c:v>
                </c:pt>
                <c:pt idx="1635">
                  <c:v>-7.2993076732877915E-3</c:v>
                </c:pt>
                <c:pt idx="1636">
                  <c:v>1.9574477024805637E-2</c:v>
                </c:pt>
                <c:pt idx="1637">
                  <c:v>9.1426572537047779E-3</c:v>
                </c:pt>
                <c:pt idx="1638">
                  <c:v>1.2884107453456251E-2</c:v>
                </c:pt>
                <c:pt idx="1639">
                  <c:v>1.449672213005293E-4</c:v>
                </c:pt>
                <c:pt idx="1640">
                  <c:v>-8.1003355168557389E-3</c:v>
                </c:pt>
                <c:pt idx="1641">
                  <c:v>1.5788856054705924E-3</c:v>
                </c:pt>
                <c:pt idx="1642">
                  <c:v>-1.6467921915084505E-2</c:v>
                </c:pt>
                <c:pt idx="1643">
                  <c:v>-1.1451034897651202E-2</c:v>
                </c:pt>
                <c:pt idx="1644">
                  <c:v>-2.0661387888607274E-2</c:v>
                </c:pt>
                <c:pt idx="1645">
                  <c:v>1.7461629889928165E-2</c:v>
                </c:pt>
                <c:pt idx="1646">
                  <c:v>-1.5126067527814313E-2</c:v>
                </c:pt>
                <c:pt idx="1647">
                  <c:v>-1.5651201788710045E-3</c:v>
                </c:pt>
                <c:pt idx="1648">
                  <c:v>1.1165519969992266E-2</c:v>
                </c:pt>
                <c:pt idx="1649">
                  <c:v>5.138323673214984E-6</c:v>
                </c:pt>
                <c:pt idx="1650">
                  <c:v>-1.3248558781923436E-2</c:v>
                </c:pt>
                <c:pt idx="1651">
                  <c:v>-2.7859237536657089E-3</c:v>
                </c:pt>
                <c:pt idx="1652">
                  <c:v>-2.5468391456741069E-3</c:v>
                </c:pt>
                <c:pt idx="1653">
                  <c:v>8.5758320235604923E-3</c:v>
                </c:pt>
                <c:pt idx="1654">
                  <c:v>-1.6168743431917099E-2</c:v>
                </c:pt>
                <c:pt idx="1655">
                  <c:v>7.8324767875244117E-3</c:v>
                </c:pt>
                <c:pt idx="1656">
                  <c:v>-5.7764918843297153E-3</c:v>
                </c:pt>
                <c:pt idx="1657">
                  <c:v>-8.0133306804616167E-3</c:v>
                </c:pt>
                <c:pt idx="1658">
                  <c:v>-4.7728899848853423E-4</c:v>
                </c:pt>
                <c:pt idx="1659">
                  <c:v>4.8911604390553531E-3</c:v>
                </c:pt>
                <c:pt idx="1660">
                  <c:v>1.2956607870013848E-3</c:v>
                </c:pt>
                <c:pt idx="1661">
                  <c:v>7.4843886237292434E-3</c:v>
                </c:pt>
                <c:pt idx="1662">
                  <c:v>-7.1013427077759594E-4</c:v>
                </c:pt>
                <c:pt idx="1663">
                  <c:v>-5.9626023179554233E-3</c:v>
                </c:pt>
                <c:pt idx="1664">
                  <c:v>8.8190049556802208E-4</c:v>
                </c:pt>
                <c:pt idx="1665">
                  <c:v>3.6460743095090287E-3</c:v>
                </c:pt>
                <c:pt idx="1666">
                  <c:v>-6.5449603805070034E-3</c:v>
                </c:pt>
                <c:pt idx="1667">
                  <c:v>-3.0731529952034986E-3</c:v>
                </c:pt>
                <c:pt idx="1668">
                  <c:v>5.035917202713236E-3</c:v>
                </c:pt>
                <c:pt idx="1669">
                  <c:v>-1.5344475988643413E-3</c:v>
                </c:pt>
                <c:pt idx="1670">
                  <c:v>-7.7911181253365047E-4</c:v>
                </c:pt>
                <c:pt idx="1671">
                  <c:v>-5.4408321977461593E-4</c:v>
                </c:pt>
                <c:pt idx="1672">
                  <c:v>3.3204122720034146E-3</c:v>
                </c:pt>
                <c:pt idx="1673">
                  <c:v>-1.6898986060835952E-3</c:v>
                </c:pt>
                <c:pt idx="1674">
                  <c:v>4.9999500004949127E-5</c:v>
                </c:pt>
                <c:pt idx="1675">
                  <c:v>1.0510931368623577E-3</c:v>
                </c:pt>
                <c:pt idx="1676">
                  <c:v>4.787769060551117E-3</c:v>
                </c:pt>
                <c:pt idx="1677">
                  <c:v>-1.9926017757744274E-3</c:v>
                </c:pt>
                <c:pt idx="1678">
                  <c:v>2.9498970556403048E-3</c:v>
                </c:pt>
                <c:pt idx="1679">
                  <c:v>2.4777957206298939E-3</c:v>
                </c:pt>
                <c:pt idx="1680">
                  <c:v>5.0006593161369128E-3</c:v>
                </c:pt>
                <c:pt idx="1681">
                  <c:v>8.5317074667785597E-3</c:v>
                </c:pt>
                <c:pt idx="1682">
                  <c:v>-6.1375423234699689E-5</c:v>
                </c:pt>
                <c:pt idx="1683">
                  <c:v>4.3457713487302652E-3</c:v>
                </c:pt>
                <c:pt idx="1684">
                  <c:v>6.7071751777634248E-3</c:v>
                </c:pt>
                <c:pt idx="1685">
                  <c:v>-1.636618962063574E-3</c:v>
                </c:pt>
                <c:pt idx="1686">
                  <c:v>2.7593847555642537E-3</c:v>
                </c:pt>
                <c:pt idx="1687">
                  <c:v>1.1531391884036735E-2</c:v>
                </c:pt>
                <c:pt idx="1688">
                  <c:v>-5.5565970920301577E-3</c:v>
                </c:pt>
                <c:pt idx="1689">
                  <c:v>1.5623291202526701E-5</c:v>
                </c:pt>
                <c:pt idx="1690">
                  <c:v>-9.6854547986322537E-3</c:v>
                </c:pt>
                <c:pt idx="1691">
                  <c:v>7.1890502038802762E-3</c:v>
                </c:pt>
                <c:pt idx="1692">
                  <c:v>-2.8591110857888458E-3</c:v>
                </c:pt>
                <c:pt idx="1693">
                  <c:v>-1.9999289365352446E-2</c:v>
                </c:pt>
                <c:pt idx="1694">
                  <c:v>6.0915251655968561E-5</c:v>
                </c:pt>
                <c:pt idx="1695">
                  <c:v>-4.5277450717819967E-3</c:v>
                </c:pt>
                <c:pt idx="1696">
                  <c:v>2.8812034331826553E-4</c:v>
                </c:pt>
                <c:pt idx="1697">
                  <c:v>-4.8491433515428506E-3</c:v>
                </c:pt>
                <c:pt idx="1698">
                  <c:v>4.8817066849182744E-4</c:v>
                </c:pt>
                <c:pt idx="1699">
                  <c:v>1.7544478782776096E-3</c:v>
                </c:pt>
                <c:pt idx="1700">
                  <c:v>5.016137776584273E-3</c:v>
                </c:pt>
                <c:pt idx="1701">
                  <c:v>-2.3202677154209317E-3</c:v>
                </c:pt>
                <c:pt idx="1702">
                  <c:v>1.0264948011357911E-2</c:v>
                </c:pt>
                <c:pt idx="1703">
                  <c:v>-1.1834050777918548E-2</c:v>
                </c:pt>
                <c:pt idx="1704">
                  <c:v>4.2011270574879855E-3</c:v>
                </c:pt>
                <c:pt idx="1705">
                  <c:v>-1.9321228061301987E-3</c:v>
                </c:pt>
                <c:pt idx="1706">
                  <c:v>4.8435379681535107E-3</c:v>
                </c:pt>
                <c:pt idx="1707">
                  <c:v>1.4709774619785509E-3</c:v>
                </c:pt>
                <c:pt idx="1708">
                  <c:v>-4.1311212826243837E-3</c:v>
                </c:pt>
                <c:pt idx="1709">
                  <c:v>4.6442702843088046E-3</c:v>
                </c:pt>
                <c:pt idx="1710">
                  <c:v>-7.0487700048037505E-3</c:v>
                </c:pt>
                <c:pt idx="1711">
                  <c:v>-3.9235635425900472E-3</c:v>
                </c:pt>
                <c:pt idx="1712">
                  <c:v>5.4795353029950533E-3</c:v>
                </c:pt>
                <c:pt idx="1713">
                  <c:v>6.5878823505571837E-4</c:v>
                </c:pt>
                <c:pt idx="1714">
                  <c:v>6.677787810614122E-3</c:v>
                </c:pt>
                <c:pt idx="1715">
                  <c:v>-3.7226664490863648E-4</c:v>
                </c:pt>
                <c:pt idx="1716">
                  <c:v>1.9108735860047243E-3</c:v>
                </c:pt>
                <c:pt idx="1717">
                  <c:v>-1.1788541129760244E-3</c:v>
                </c:pt>
                <c:pt idx="1718">
                  <c:v>4.8974861280628446E-3</c:v>
                </c:pt>
                <c:pt idx="1719">
                  <c:v>-6.4353080846423216E-3</c:v>
                </c:pt>
                <c:pt idx="1720">
                  <c:v>-1.3245910325188071E-4</c:v>
                </c:pt>
                <c:pt idx="1721">
                  <c:v>1.7300508298119244E-3</c:v>
                </c:pt>
                <c:pt idx="1722">
                  <c:v>1.2774785639098063E-3</c:v>
                </c:pt>
                <c:pt idx="1723">
                  <c:v>7.7188862970458683E-3</c:v>
                </c:pt>
                <c:pt idx="1724">
                  <c:v>2.1725892516177847E-3</c:v>
                </c:pt>
                <c:pt idx="1725">
                  <c:v>8.3670771010657674E-4</c:v>
                </c:pt>
                <c:pt idx="1726">
                  <c:v>3.1345363735746368E-3</c:v>
                </c:pt>
                <c:pt idx="1727">
                  <c:v>-7.0888784859226561E-3</c:v>
                </c:pt>
                <c:pt idx="1728">
                  <c:v>-3.5370285884179786E-3</c:v>
                </c:pt>
                <c:pt idx="1729">
                  <c:v>-2.4599363491473181E-4</c:v>
                </c:pt>
                <c:pt idx="1730">
                  <c:v>9.3873112278397564E-4</c:v>
                </c:pt>
                <c:pt idx="1731">
                  <c:v>4.6277686734073065E-3</c:v>
                </c:pt>
                <c:pt idx="1732">
                  <c:v>6.5253024047140507E-3</c:v>
                </c:pt>
                <c:pt idx="1733">
                  <c:v>1.8916559264956501E-3</c:v>
                </c:pt>
                <c:pt idx="1734">
                  <c:v>-3.7922668924716962E-4</c:v>
                </c:pt>
                <c:pt idx="1735">
                  <c:v>7.2781338864724709E-4</c:v>
                </c:pt>
                <c:pt idx="1736">
                  <c:v>1.8437211918562735E-3</c:v>
                </c:pt>
                <c:pt idx="1737">
                  <c:v>5.367110347788806E-3</c:v>
                </c:pt>
                <c:pt idx="1738">
                  <c:v>-1.1140691768964928E-3</c:v>
                </c:pt>
                <c:pt idx="1739">
                  <c:v>5.9878034022089466E-3</c:v>
                </c:pt>
                <c:pt idx="1740">
                  <c:v>4.2483711935068502E-3</c:v>
                </c:pt>
                <c:pt idx="1741">
                  <c:v>2.362250599831528E-3</c:v>
                </c:pt>
                <c:pt idx="1742">
                  <c:v>8.1160596530385209E-3</c:v>
                </c:pt>
                <c:pt idx="1743">
                  <c:v>-6.4983979459757313E-3</c:v>
                </c:pt>
                <c:pt idx="1744">
                  <c:v>3.844802061921504E-3</c:v>
                </c:pt>
                <c:pt idx="1745">
                  <c:v>3.7469599379960083E-3</c:v>
                </c:pt>
                <c:pt idx="1746">
                  <c:v>-9.3617787379602913E-3</c:v>
                </c:pt>
                <c:pt idx="1747">
                  <c:v>-4.7010461408732995E-3</c:v>
                </c:pt>
                <c:pt idx="1748">
                  <c:v>4.2179632509942167E-4</c:v>
                </c:pt>
                <c:pt idx="1749">
                  <c:v>9.6727141092798341E-3</c:v>
                </c:pt>
                <c:pt idx="1750">
                  <c:v>1.5194894515442314E-3</c:v>
                </c:pt>
                <c:pt idx="1751">
                  <c:v>-1.3736483140862621E-3</c:v>
                </c:pt>
                <c:pt idx="1752">
                  <c:v>5.6164735613475347E-3</c:v>
                </c:pt>
                <c:pt idx="1753">
                  <c:v>-8.9883586429382323E-3</c:v>
                </c:pt>
                <c:pt idx="1754">
                  <c:v>1.8712057582104258E-3</c:v>
                </c:pt>
                <c:pt idx="1755">
                  <c:v>-1.3484243608256063E-3</c:v>
                </c:pt>
                <c:pt idx="1756">
                  <c:v>-1.4331590541150074E-4</c:v>
                </c:pt>
                <c:pt idx="1757">
                  <c:v>2.9920195066894806E-3</c:v>
                </c:pt>
                <c:pt idx="1758">
                  <c:v>4.7608094445898974E-3</c:v>
                </c:pt>
                <c:pt idx="1759">
                  <c:v>3.2360201781689302E-3</c:v>
                </c:pt>
                <c:pt idx="1760">
                  <c:v>-8.0964117086568255E-3</c:v>
                </c:pt>
                <c:pt idx="1761">
                  <c:v>1.7169762022830604E-3</c:v>
                </c:pt>
                <c:pt idx="1762">
                  <c:v>-2.2132957356812977E-3</c:v>
                </c:pt>
                <c:pt idx="1763">
                  <c:v>4.0921207976962748E-3</c:v>
                </c:pt>
                <c:pt idx="1764">
                  <c:v>3.7751025551653328E-3</c:v>
                </c:pt>
                <c:pt idx="1765">
                  <c:v>1.3638975251166752E-3</c:v>
                </c:pt>
                <c:pt idx="1766">
                  <c:v>1.048844805695115E-2</c:v>
                </c:pt>
                <c:pt idx="1767">
                  <c:v>6.7573104047284893E-3</c:v>
                </c:pt>
                <c:pt idx="1768">
                  <c:v>8.2172617572382478E-3</c:v>
                </c:pt>
                <c:pt idx="1769">
                  <c:v>-9.4867654439522164E-3</c:v>
                </c:pt>
                <c:pt idx="1770">
                  <c:v>-2.0884743988291765E-2</c:v>
                </c:pt>
                <c:pt idx="1771">
                  <c:v>1.0918162379317087E-2</c:v>
                </c:pt>
                <c:pt idx="1772">
                  <c:v>3.7505961930364151E-3</c:v>
                </c:pt>
                <c:pt idx="1773">
                  <c:v>-1.0750151467221358E-2</c:v>
                </c:pt>
                <c:pt idx="1774">
                  <c:v>-1.2537259698110481E-2</c:v>
                </c:pt>
                <c:pt idx="1775">
                  <c:v>-1.1264477233063896E-3</c:v>
                </c:pt>
                <c:pt idx="1776">
                  <c:v>2.8533242818957749E-3</c:v>
                </c:pt>
                <c:pt idx="1777">
                  <c:v>7.0393197816636111E-3</c:v>
                </c:pt>
                <c:pt idx="1778">
                  <c:v>7.9241179573863452E-3</c:v>
                </c:pt>
                <c:pt idx="1779">
                  <c:v>4.6402457491454552E-3</c:v>
                </c:pt>
                <c:pt idx="1780">
                  <c:v>-1.9000734119272167E-3</c:v>
                </c:pt>
                <c:pt idx="1781">
                  <c:v>-7.0003537697923557E-3</c:v>
                </c:pt>
                <c:pt idx="1782">
                  <c:v>4.403910758893792E-3</c:v>
                </c:pt>
                <c:pt idx="1783">
                  <c:v>-4.8646679381950664E-3</c:v>
                </c:pt>
                <c:pt idx="1784">
                  <c:v>-2.9326766416846173E-3</c:v>
                </c:pt>
                <c:pt idx="1785">
                  <c:v>6.0405101114056059E-3</c:v>
                </c:pt>
                <c:pt idx="1786">
                  <c:v>-6.131659767659281E-3</c:v>
                </c:pt>
                <c:pt idx="1787">
                  <c:v>7.219595121662481E-3</c:v>
                </c:pt>
                <c:pt idx="1788">
                  <c:v>9.6136611754735757E-3</c:v>
                </c:pt>
                <c:pt idx="1789">
                  <c:v>-2.8217988019539897E-3</c:v>
                </c:pt>
                <c:pt idx="1790">
                  <c:v>-1.1701102665667595E-2</c:v>
                </c:pt>
                <c:pt idx="1791">
                  <c:v>3.0519963804387373E-4</c:v>
                </c:pt>
                <c:pt idx="1792">
                  <c:v>-5.0821182950930854E-3</c:v>
                </c:pt>
                <c:pt idx="1793">
                  <c:v>-4.6324891908577914E-4</c:v>
                </c:pt>
                <c:pt idx="1794">
                  <c:v>5.380841009468007E-4</c:v>
                </c:pt>
                <c:pt idx="1795">
                  <c:v>1.7184239597398676E-3</c:v>
                </c:pt>
                <c:pt idx="1796">
                  <c:v>-5.3364355812268727E-5</c:v>
                </c:pt>
                <c:pt idx="1797">
                  <c:v>1.526767186966671E-2</c:v>
                </c:pt>
                <c:pt idx="1798">
                  <c:v>-7.3785259081986521E-3</c:v>
                </c:pt>
                <c:pt idx="1799">
                  <c:v>2.7827362494539098E-3</c:v>
                </c:pt>
                <c:pt idx="1800">
                  <c:v>4.9480803832728792E-3</c:v>
                </c:pt>
                <c:pt idx="1801">
                  <c:v>2.167880679859735E-5</c:v>
                </c:pt>
                <c:pt idx="1802">
                  <c:v>-1.3476870118693807E-3</c:v>
                </c:pt>
                <c:pt idx="1803">
                  <c:v>6.1865214431584548E-3</c:v>
                </c:pt>
                <c:pt idx="1804">
                  <c:v>-1.9187076715694307E-3</c:v>
                </c:pt>
                <c:pt idx="1805">
                  <c:v>6.0314422419684988E-3</c:v>
                </c:pt>
                <c:pt idx="1806">
                  <c:v>-6.5244790195354563E-3</c:v>
                </c:pt>
                <c:pt idx="1807">
                  <c:v>1.1584712530525731E-3</c:v>
                </c:pt>
                <c:pt idx="1808">
                  <c:v>4.8091899247471037E-3</c:v>
                </c:pt>
                <c:pt idx="1809">
                  <c:v>5.8100546375998707E-3</c:v>
                </c:pt>
                <c:pt idx="1810">
                  <c:v>-2.6926775655999879E-4</c:v>
                </c:pt>
                <c:pt idx="1811">
                  <c:v>1.1062094408391898E-2</c:v>
                </c:pt>
                <c:pt idx="1812">
                  <c:v>1.5692646715117498E-3</c:v>
                </c:pt>
                <c:pt idx="1813">
                  <c:v>1.3301906475022829E-2</c:v>
                </c:pt>
                <c:pt idx="1814">
                  <c:v>1.2439770729145261E-2</c:v>
                </c:pt>
                <c:pt idx="1815">
                  <c:v>-2.0282588878759444E-3</c:v>
                </c:pt>
                <c:pt idx="1816">
                  <c:v>7.6411254442014798E-3</c:v>
                </c:pt>
                <c:pt idx="1817">
                  <c:v>-2.2831946774075851E-2</c:v>
                </c:pt>
                <c:pt idx="1818">
                  <c:v>-6.4653130381955304E-3</c:v>
                </c:pt>
                <c:pt idx="1819">
                  <c:v>1.1267049938000318E-2</c:v>
                </c:pt>
                <c:pt idx="1820">
                  <c:v>-1.0209205020920487E-2</c:v>
                </c:pt>
                <c:pt idx="1821">
                  <c:v>6.1406856911920826E-3</c:v>
                </c:pt>
                <c:pt idx="1822">
                  <c:v>-4.8763049561802996E-3</c:v>
                </c:pt>
                <c:pt idx="1823">
                  <c:v>-2.0875490850223777E-2</c:v>
                </c:pt>
                <c:pt idx="1824">
                  <c:v>-8.8895634357077924E-3</c:v>
                </c:pt>
                <c:pt idx="1825">
                  <c:v>5.7489966373780454E-4</c:v>
                </c:pt>
                <c:pt idx="1826">
                  <c:v>2.7736988089410719E-3</c:v>
                </c:pt>
                <c:pt idx="1827">
                  <c:v>-3.8951400137603454E-3</c:v>
                </c:pt>
                <c:pt idx="1828">
                  <c:v>-1.3471255910580959E-3</c:v>
                </c:pt>
                <c:pt idx="1829">
                  <c:v>5.1661881145044219E-3</c:v>
                </c:pt>
                <c:pt idx="1830">
                  <c:v>1.0817941952506738E-2</c:v>
                </c:pt>
                <c:pt idx="1831">
                  <c:v>-1.2576192621460369E-2</c:v>
                </c:pt>
                <c:pt idx="1832">
                  <c:v>2.3066921273249275E-3</c:v>
                </c:pt>
                <c:pt idx="1833">
                  <c:v>3.4830121524476176E-4</c:v>
                </c:pt>
                <c:pt idx="1834">
                  <c:v>-2.122010142120434E-4</c:v>
                </c:pt>
                <c:pt idx="1835">
                  <c:v>6.0817727464324012E-3</c:v>
                </c:pt>
                <c:pt idx="1836">
                  <c:v>-2.5117807979817552E-3</c:v>
                </c:pt>
                <c:pt idx="1837">
                  <c:v>-3.3297306739166199E-4</c:v>
                </c:pt>
                <c:pt idx="1838">
                  <c:v>-8.8619100175290066E-3</c:v>
                </c:pt>
                <c:pt idx="1839">
                  <c:v>3.9596538969186579E-3</c:v>
                </c:pt>
                <c:pt idx="1840">
                  <c:v>-1.7921146953414624E-4</c:v>
                </c:pt>
                <c:pt idx="1841">
                  <c:v>-3.3658700774141792E-4</c:v>
                </c:pt>
                <c:pt idx="1842">
                  <c:v>4.7454890581022369E-3</c:v>
                </c:pt>
                <c:pt idx="1843">
                  <c:v>2.9157708740199517E-3</c:v>
                </c:pt>
                <c:pt idx="1844">
                  <c:v>5.3180958247174281E-3</c:v>
                </c:pt>
                <c:pt idx="1845">
                  <c:v>4.8187444739169472E-3</c:v>
                </c:pt>
                <c:pt idx="1846">
                  <c:v>-5.7990224505022336E-4</c:v>
                </c:pt>
                <c:pt idx="1847">
                  <c:v>1.6647950589556482E-2</c:v>
                </c:pt>
                <c:pt idx="1848">
                  <c:v>-3.1009661132691546E-3</c:v>
                </c:pt>
                <c:pt idx="1849">
                  <c:v>6.3199873825563468E-3</c:v>
                </c:pt>
                <c:pt idx="1850">
                  <c:v>-1.013798929879739E-4</c:v>
                </c:pt>
                <c:pt idx="1851">
                  <c:v>-3.7705782675540034E-3</c:v>
                </c:pt>
                <c:pt idx="1852">
                  <c:v>-1.1316861013413781E-2</c:v>
                </c:pt>
                <c:pt idx="1853">
                  <c:v>-3.1796590299552063E-3</c:v>
                </c:pt>
                <c:pt idx="1854">
                  <c:v>1.817083912713402E-3</c:v>
                </c:pt>
                <c:pt idx="1855">
                  <c:v>1.1237906365719308E-2</c:v>
                </c:pt>
                <c:pt idx="1856">
                  <c:v>-4.3395563389315717E-3</c:v>
                </c:pt>
                <c:pt idx="1857">
                  <c:v>-1.3035122413169731E-3</c:v>
                </c:pt>
                <c:pt idx="1858">
                  <c:v>-3.1928480204341803E-3</c:v>
                </c:pt>
                <c:pt idx="1859">
                  <c:v>-2.7190014453346567E-3</c:v>
                </c:pt>
                <c:pt idx="1860">
                  <c:v>-7.8573286189365099E-4</c:v>
                </c:pt>
                <c:pt idx="1861">
                  <c:v>2.4850922202190873E-3</c:v>
                </c:pt>
                <c:pt idx="1862">
                  <c:v>1.4979361768219235E-4</c:v>
                </c:pt>
                <c:pt idx="1863">
                  <c:v>-1.2633258715840645E-3</c:v>
                </c:pt>
                <c:pt idx="1864">
                  <c:v>4.9614388729570802E-3</c:v>
                </c:pt>
                <c:pt idx="1865">
                  <c:v>8.128575197741128E-3</c:v>
                </c:pt>
                <c:pt idx="1866">
                  <c:v>-3.6356110902917571E-3</c:v>
                </c:pt>
                <c:pt idx="1867">
                  <c:v>-2.0429465317355344E-3</c:v>
                </c:pt>
                <c:pt idx="1868">
                  <c:v>-3.6981837190938061E-3</c:v>
                </c:pt>
                <c:pt idx="1869">
                  <c:v>4.2220013179794513E-3</c:v>
                </c:pt>
                <c:pt idx="1870">
                  <c:v>4.8372615039280475E-3</c:v>
                </c:pt>
                <c:pt idx="1871">
                  <c:v>8.0953108293875253E-3</c:v>
                </c:pt>
                <c:pt idx="1872">
                  <c:v>-2.3703503039127494E-3</c:v>
                </c:pt>
                <c:pt idx="1873">
                  <c:v>7.2291470171315098E-4</c:v>
                </c:pt>
                <c:pt idx="1874">
                  <c:v>1.3427582062215393E-2</c:v>
                </c:pt>
                <c:pt idx="1875">
                  <c:v>-1.3182791204694677E-2</c:v>
                </c:pt>
                <c:pt idx="1876">
                  <c:v>4.2655291922153449E-3</c:v>
                </c:pt>
                <c:pt idx="1877">
                  <c:v>-2.8055409433631606E-3</c:v>
                </c:pt>
                <c:pt idx="1878">
                  <c:v>3.5705365454916649E-3</c:v>
                </c:pt>
                <c:pt idx="1879">
                  <c:v>2.9034351623078436E-3</c:v>
                </c:pt>
                <c:pt idx="1880">
                  <c:v>-3.8393702752210768E-3</c:v>
                </c:pt>
                <c:pt idx="1881">
                  <c:v>-4.8759840853297431E-3</c:v>
                </c:pt>
                <c:pt idx="1882">
                  <c:v>5.5842143793520815E-3</c:v>
                </c:pt>
                <c:pt idx="1883">
                  <c:v>1.3297192246712886E-3</c:v>
                </c:pt>
                <c:pt idx="1884">
                  <c:v>4.3948015775625571E-3</c:v>
                </c:pt>
                <c:pt idx="1885">
                  <c:v>3.258168325335653E-3</c:v>
                </c:pt>
                <c:pt idx="1886">
                  <c:v>-4.7245350977676015E-3</c:v>
                </c:pt>
                <c:pt idx="1887">
                  <c:v>5.7375075946028975E-3</c:v>
                </c:pt>
                <c:pt idx="1888">
                  <c:v>9.1716824305088096E-5</c:v>
                </c:pt>
                <c:pt idx="1889">
                  <c:v>6.5487695813979396E-3</c:v>
                </c:pt>
                <c:pt idx="1890">
                  <c:v>6.7439618016427172E-3</c:v>
                </c:pt>
                <c:pt idx="1891">
                  <c:v>1.3827544374168221E-2</c:v>
                </c:pt>
                <c:pt idx="1892">
                  <c:v>-7.0637491667350227E-3</c:v>
                </c:pt>
                <c:pt idx="1893">
                  <c:v>4.0746829497417814E-3</c:v>
                </c:pt>
                <c:pt idx="1894">
                  <c:v>6.2863354917994663E-3</c:v>
                </c:pt>
                <c:pt idx="1895">
                  <c:v>2.1830475730499899E-2</c:v>
                </c:pt>
                <c:pt idx="1896">
                  <c:v>5.7386209187826331E-4</c:v>
                </c:pt>
                <c:pt idx="1897">
                  <c:v>-1.2332052597665899E-2</c:v>
                </c:pt>
                <c:pt idx="1898">
                  <c:v>-8.5063590653653431E-3</c:v>
                </c:pt>
                <c:pt idx="1899">
                  <c:v>7.0532448500588707E-3</c:v>
                </c:pt>
                <c:pt idx="1900">
                  <c:v>-8.979437619179631E-3</c:v>
                </c:pt>
                <c:pt idx="1901">
                  <c:v>-6.6666666666670427E-4</c:v>
                </c:pt>
                <c:pt idx="1902">
                  <c:v>7.9985727453837363E-3</c:v>
                </c:pt>
                <c:pt idx="1903">
                  <c:v>-6.029259642382212E-3</c:v>
                </c:pt>
                <c:pt idx="1904">
                  <c:v>-4.0737753654329634E-3</c:v>
                </c:pt>
                <c:pt idx="1905">
                  <c:v>3.4854114853171136E-3</c:v>
                </c:pt>
                <c:pt idx="1906">
                  <c:v>-2.7394516383688616E-3</c:v>
                </c:pt>
                <c:pt idx="1907">
                  <c:v>-2.5971889249282176E-3</c:v>
                </c:pt>
                <c:pt idx="1908">
                  <c:v>-4.7195466428058275E-3</c:v>
                </c:pt>
                <c:pt idx="1909">
                  <c:v>-7.2169258102348088E-3</c:v>
                </c:pt>
                <c:pt idx="1910">
                  <c:v>-1.8429227131532278E-3</c:v>
                </c:pt>
                <c:pt idx="1911">
                  <c:v>1.217766723761704E-2</c:v>
                </c:pt>
                <c:pt idx="1912">
                  <c:v>4.2177191328935937E-3</c:v>
                </c:pt>
                <c:pt idx="1913">
                  <c:v>5.6931616893465264E-3</c:v>
                </c:pt>
                <c:pt idx="1914">
                  <c:v>2.7147117178125679E-3</c:v>
                </c:pt>
                <c:pt idx="1915">
                  <c:v>-3.38043845056335E-3</c:v>
                </c:pt>
                <c:pt idx="1916">
                  <c:v>3.0522746572130277E-3</c:v>
                </c:pt>
                <c:pt idx="1917">
                  <c:v>7.3457716948512886E-3</c:v>
                </c:pt>
                <c:pt idx="1918">
                  <c:v>9.9929312396913605E-3</c:v>
                </c:pt>
                <c:pt idx="1919">
                  <c:v>5.4378036107083361E-5</c:v>
                </c:pt>
                <c:pt idx="1920">
                  <c:v>1.2098628015582147E-3</c:v>
                </c:pt>
                <c:pt idx="1921">
                  <c:v>8.1169920171730858E-3</c:v>
                </c:pt>
                <c:pt idx="1922">
                  <c:v>4.1641916263004397E-3</c:v>
                </c:pt>
                <c:pt idx="1923">
                  <c:v>-3.174273732274413E-3</c:v>
                </c:pt>
                <c:pt idx="1924">
                  <c:v>1.9633507853402676E-3</c:v>
                </c:pt>
                <c:pt idx="1925">
                  <c:v>2.7476571316422671E-3</c:v>
                </c:pt>
                <c:pt idx="1926">
                  <c:v>-1.587416555004284E-2</c:v>
                </c:pt>
                <c:pt idx="1927">
                  <c:v>-4.0396753832281362E-3</c:v>
                </c:pt>
                <c:pt idx="1928">
                  <c:v>3.9469872537658546E-3</c:v>
                </c:pt>
                <c:pt idx="1929">
                  <c:v>8.6194302410518286E-3</c:v>
                </c:pt>
                <c:pt idx="1930">
                  <c:v>-5.7796471691832219E-3</c:v>
                </c:pt>
                <c:pt idx="1931">
                  <c:v>3.8212458841111463E-3</c:v>
                </c:pt>
                <c:pt idx="1932">
                  <c:v>-5.9003641678191387E-3</c:v>
                </c:pt>
                <c:pt idx="1933">
                  <c:v>-3.3046011605230019E-3</c:v>
                </c:pt>
                <c:pt idx="1934">
                  <c:v>-1.428156094435129E-2</c:v>
                </c:pt>
                <c:pt idx="1935">
                  <c:v>-5.1766066959436641E-3</c:v>
                </c:pt>
                <c:pt idx="1936">
                  <c:v>2.7760185146821215E-3</c:v>
                </c:pt>
                <c:pt idx="1937">
                  <c:v>-1.1528774639061323E-3</c:v>
                </c:pt>
                <c:pt idx="1938">
                  <c:v>-3.5699978792091969E-3</c:v>
                </c:pt>
                <c:pt idx="1939">
                  <c:v>3.8854817819991005E-3</c:v>
                </c:pt>
                <c:pt idx="1940">
                  <c:v>-3.8058879325072459E-3</c:v>
                </c:pt>
                <c:pt idx="1941">
                  <c:v>-5.723022130581068E-3</c:v>
                </c:pt>
                <c:pt idx="1942">
                  <c:v>-1.479817742605305E-3</c:v>
                </c:pt>
                <c:pt idx="1943">
                  <c:v>1.6404295581973205E-3</c:v>
                </c:pt>
                <c:pt idx="1944">
                  <c:v>1.254056106256618E-2</c:v>
                </c:pt>
                <c:pt idx="1945">
                  <c:v>-1.3642079290143716E-4</c:v>
                </c:pt>
                <c:pt idx="1946">
                  <c:v>3.738140304867521E-4</c:v>
                </c:pt>
                <c:pt idx="1947">
                  <c:v>-3.7359973989892215E-3</c:v>
                </c:pt>
                <c:pt idx="1948">
                  <c:v>8.2827984026034862E-4</c:v>
                </c:pt>
                <c:pt idx="1949">
                  <c:v>2.5564373583875089E-3</c:v>
                </c:pt>
                <c:pt idx="1950">
                  <c:v>-3.8111782745112732E-3</c:v>
                </c:pt>
                <c:pt idx="1951">
                  <c:v>-1.8519283056034341E-3</c:v>
                </c:pt>
                <c:pt idx="1952">
                  <c:v>2.0329887890124798E-3</c:v>
                </c:pt>
                <c:pt idx="1953">
                  <c:v>1.6100676583579165E-3</c:v>
                </c:pt>
                <c:pt idx="1954">
                  <c:v>5.0329880838353436E-3</c:v>
                </c:pt>
                <c:pt idx="1955">
                  <c:v>2.7740326679632776E-3</c:v>
                </c:pt>
                <c:pt idx="1956">
                  <c:v>-3.7087667161961324E-3</c:v>
                </c:pt>
                <c:pt idx="1957">
                  <c:v>1.3748445116326113E-3</c:v>
                </c:pt>
                <c:pt idx="1958">
                  <c:v>3.0865303100859887E-3</c:v>
                </c:pt>
                <c:pt idx="1959">
                  <c:v>1.3554235093367062E-2</c:v>
                </c:pt>
                <c:pt idx="1960">
                  <c:v>1.8156289338633336E-4</c:v>
                </c:pt>
                <c:pt idx="1961">
                  <c:v>7.2296794801458564E-3</c:v>
                </c:pt>
                <c:pt idx="1962">
                  <c:v>5.2515794569487628E-3</c:v>
                </c:pt>
                <c:pt idx="1963">
                  <c:v>1.0201744448777639E-2</c:v>
                </c:pt>
                <c:pt idx="1964">
                  <c:v>8.2399881046790746E-4</c:v>
                </c:pt>
                <c:pt idx="1965">
                  <c:v>-5.4490513696936471E-4</c:v>
                </c:pt>
                <c:pt idx="1966">
                  <c:v>5.4037901237642405E-3</c:v>
                </c:pt>
                <c:pt idx="1967">
                  <c:v>-4.2896107116291438E-3</c:v>
                </c:pt>
                <c:pt idx="1968">
                  <c:v>6.1998677694199422E-3</c:v>
                </c:pt>
                <c:pt idx="1969">
                  <c:v>9.5904989200457091E-3</c:v>
                </c:pt>
                <c:pt idx="1970">
                  <c:v>9.4972315633561344E-3</c:v>
                </c:pt>
                <c:pt idx="1971">
                  <c:v>-1.2144960846002695E-2</c:v>
                </c:pt>
                <c:pt idx="1972">
                  <c:v>2.6697057656830392E-3</c:v>
                </c:pt>
                <c:pt idx="1973">
                  <c:v>-2.5010282823694108E-2</c:v>
                </c:pt>
                <c:pt idx="1974">
                  <c:v>-1.385147202160053E-2</c:v>
                </c:pt>
                <c:pt idx="1975">
                  <c:v>7.7911460367043883E-3</c:v>
                </c:pt>
                <c:pt idx="1976">
                  <c:v>7.567328321233413E-3</c:v>
                </c:pt>
                <c:pt idx="1977">
                  <c:v>-5.8850130778067555E-3</c:v>
                </c:pt>
                <c:pt idx="1978">
                  <c:v>1.4784312752710083E-2</c:v>
                </c:pt>
                <c:pt idx="1979">
                  <c:v>-8.3695645489598736E-3</c:v>
                </c:pt>
                <c:pt idx="1980">
                  <c:v>-1.0153334834825611E-2</c:v>
                </c:pt>
                <c:pt idx="1981">
                  <c:v>-3.4684613418700661E-4</c:v>
                </c:pt>
                <c:pt idx="1982">
                  <c:v>1.2831574795385103E-2</c:v>
                </c:pt>
                <c:pt idx="1983">
                  <c:v>8.4902728572315844E-3</c:v>
                </c:pt>
                <c:pt idx="1984">
                  <c:v>-1.3779744755973433E-2</c:v>
                </c:pt>
                <c:pt idx="1985">
                  <c:v>-5.5107838236548856E-3</c:v>
                </c:pt>
                <c:pt idx="1986">
                  <c:v>5.9359554558053862E-3</c:v>
                </c:pt>
                <c:pt idx="1987">
                  <c:v>-1.4307215261029627E-2</c:v>
                </c:pt>
                <c:pt idx="1988">
                  <c:v>3.6703147370720224E-3</c:v>
                </c:pt>
                <c:pt idx="1989">
                  <c:v>-7.0479380263364089E-3</c:v>
                </c:pt>
                <c:pt idx="1990">
                  <c:v>6.3409311348205932E-3</c:v>
                </c:pt>
                <c:pt idx="1991">
                  <c:v>-5.5134473586959665E-4</c:v>
                </c:pt>
                <c:pt idx="1992">
                  <c:v>-2.9238529616092412E-3</c:v>
                </c:pt>
                <c:pt idx="1993">
                  <c:v>-8.273622660500024E-3</c:v>
                </c:pt>
                <c:pt idx="1994">
                  <c:v>1.7223892599729229E-3</c:v>
                </c:pt>
                <c:pt idx="1995">
                  <c:v>-7.0765890840618351E-4</c:v>
                </c:pt>
                <c:pt idx="1996">
                  <c:v>1.0300096336195219E-2</c:v>
                </c:pt>
                <c:pt idx="1997">
                  <c:v>-5.0097059284534007E-3</c:v>
                </c:pt>
                <c:pt idx="1998">
                  <c:v>5.1140977010797339E-3</c:v>
                </c:pt>
                <c:pt idx="1999">
                  <c:v>1.014218647667664E-2</c:v>
                </c:pt>
                <c:pt idx="2000">
                  <c:v>4.2847524025280137E-5</c:v>
                </c:pt>
                <c:pt idx="2001">
                  <c:v>4.3217124555072761E-3</c:v>
                </c:pt>
                <c:pt idx="2002">
                  <c:v>-3.6871665778561713E-3</c:v>
                </c:pt>
                <c:pt idx="2003">
                  <c:v>4.1390932126250668E-3</c:v>
                </c:pt>
                <c:pt idx="2004">
                  <c:v>5.2302936630603813E-3</c:v>
                </c:pt>
                <c:pt idx="2005">
                  <c:v>1.90780589933226E-3</c:v>
                </c:pt>
                <c:pt idx="2006">
                  <c:v>1.0534617768013232E-2</c:v>
                </c:pt>
                <c:pt idx="2007">
                  <c:v>9.4079737158019316E-3</c:v>
                </c:pt>
                <c:pt idx="2008">
                  <c:v>-9.3078863523976541E-3</c:v>
                </c:pt>
                <c:pt idx="2009">
                  <c:v>2.4849241658875254E-3</c:v>
                </c:pt>
                <c:pt idx="2010">
                  <c:v>7.1860147638789229E-3</c:v>
                </c:pt>
                <c:pt idx="2011">
                  <c:v>-1.8420853415428429E-3</c:v>
                </c:pt>
                <c:pt idx="2012">
                  <c:v>4.0347354619678644E-3</c:v>
                </c:pt>
                <c:pt idx="2013">
                  <c:v>6.3340047378179776E-6</c:v>
                </c:pt>
                <c:pt idx="2014">
                  <c:v>1.0419200000000073E-2</c:v>
                </c:pt>
                <c:pt idx="2015">
                  <c:v>4.6616299630284352E-3</c:v>
                </c:pt>
                <c:pt idx="2016">
                  <c:v>8.8478927874107161E-3</c:v>
                </c:pt>
                <c:pt idx="2017">
                  <c:v>-6.7009877513676264E-3</c:v>
                </c:pt>
                <c:pt idx="2018">
                  <c:v>-1.432772121912651E-2</c:v>
                </c:pt>
                <c:pt idx="2019">
                  <c:v>1.4307248318689014E-2</c:v>
                </c:pt>
                <c:pt idx="2020">
                  <c:v>-2.2966296377883388E-2</c:v>
                </c:pt>
                <c:pt idx="2021">
                  <c:v>-2.8367548027137257E-3</c:v>
                </c:pt>
                <c:pt idx="2022">
                  <c:v>3.5522412500865741E-3</c:v>
                </c:pt>
                <c:pt idx="2023">
                  <c:v>1.2189135604133705E-2</c:v>
                </c:pt>
                <c:pt idx="2024">
                  <c:v>3.5443070367928708E-3</c:v>
                </c:pt>
                <c:pt idx="2025">
                  <c:v>6.3027915121549594E-3</c:v>
                </c:pt>
                <c:pt idx="2026">
                  <c:v>-4.294926858036674E-3</c:v>
                </c:pt>
                <c:pt idx="2027">
                  <c:v>4.0484266488167719E-3</c:v>
                </c:pt>
                <c:pt idx="2028">
                  <c:v>-1.0546091386721801E-2</c:v>
                </c:pt>
                <c:pt idx="2029">
                  <c:v>5.1722923881523108E-3</c:v>
                </c:pt>
                <c:pt idx="2030">
                  <c:v>-4.4736456388327905E-3</c:v>
                </c:pt>
                <c:pt idx="2031">
                  <c:v>4.0566913011486072E-3</c:v>
                </c:pt>
                <c:pt idx="2032">
                  <c:v>-5.8832181203127831E-4</c:v>
                </c:pt>
                <c:pt idx="2033">
                  <c:v>7.7850601602122982E-3</c:v>
                </c:pt>
                <c:pt idx="2034">
                  <c:v>-3.3399919069426742E-3</c:v>
                </c:pt>
                <c:pt idx="2035">
                  <c:v>7.1742786906456857E-3</c:v>
                </c:pt>
                <c:pt idx="2036">
                  <c:v>-8.2824900077629326E-3</c:v>
                </c:pt>
                <c:pt idx="2037">
                  <c:v>6.6974953821512528E-3</c:v>
                </c:pt>
                <c:pt idx="2038">
                  <c:v>-2.4225243218864989E-3</c:v>
                </c:pt>
                <c:pt idx="2039">
                  <c:v>-5.5103479208048478E-3</c:v>
                </c:pt>
                <c:pt idx="2040">
                  <c:v>-1.6184438630272302E-3</c:v>
                </c:pt>
                <c:pt idx="2041">
                  <c:v>5.6030157218949217E-3</c:v>
                </c:pt>
                <c:pt idx="2042">
                  <c:v>1.3140265897144676E-3</c:v>
                </c:pt>
                <c:pt idx="2043">
                  <c:v>-2.4032591792934044E-3</c:v>
                </c:pt>
                <c:pt idx="2044">
                  <c:v>3.2491393648705902E-3</c:v>
                </c:pt>
                <c:pt idx="2045">
                  <c:v>4.4811106937951983E-3</c:v>
                </c:pt>
                <c:pt idx="2046">
                  <c:v>1.8164597200056587E-3</c:v>
                </c:pt>
                <c:pt idx="2047">
                  <c:v>1.0845634794356407E-3</c:v>
                </c:pt>
                <c:pt idx="2048">
                  <c:v>9.5659585628113941E-3</c:v>
                </c:pt>
                <c:pt idx="2049">
                  <c:v>4.6107232248715491E-3</c:v>
                </c:pt>
                <c:pt idx="2050">
                  <c:v>2.3239232049012681E-3</c:v>
                </c:pt>
                <c:pt idx="2051">
                  <c:v>-8.6412179499861796E-4</c:v>
                </c:pt>
                <c:pt idx="2052">
                  <c:v>1.2725960960359162E-2</c:v>
                </c:pt>
                <c:pt idx="2053">
                  <c:v>6.1094868434319327E-3</c:v>
                </c:pt>
                <c:pt idx="2054">
                  <c:v>-1.8309580364212152E-2</c:v>
                </c:pt>
                <c:pt idx="2055">
                  <c:v>8.7725136779328583E-3</c:v>
                </c:pt>
                <c:pt idx="2056">
                  <c:v>-6.3031184893680425E-3</c:v>
                </c:pt>
                <c:pt idx="2057">
                  <c:v>-1.2404143859328309E-2</c:v>
                </c:pt>
                <c:pt idx="2058">
                  <c:v>7.3365399166991363E-3</c:v>
                </c:pt>
                <c:pt idx="2059">
                  <c:v>-1.0451037873510094E-3</c:v>
                </c:pt>
                <c:pt idx="2060">
                  <c:v>6.906395322070491E-4</c:v>
                </c:pt>
                <c:pt idx="2061">
                  <c:v>5.9232738592762679E-4</c:v>
                </c:pt>
                <c:pt idx="2062">
                  <c:v>1.5952432745993672E-3</c:v>
                </c:pt>
                <c:pt idx="2063">
                  <c:v>-6.0608855480825952E-4</c:v>
                </c:pt>
                <c:pt idx="2064">
                  <c:v>5.6579147867681368E-3</c:v>
                </c:pt>
                <c:pt idx="2065">
                  <c:v>-1.8054122688674346E-3</c:v>
                </c:pt>
                <c:pt idx="2066">
                  <c:v>5.4919969033062621E-4</c:v>
                </c:pt>
                <c:pt idx="2067">
                  <c:v>1.0416457735791029E-2</c:v>
                </c:pt>
                <c:pt idx="2068">
                  <c:v>-1.1538690299173315E-2</c:v>
                </c:pt>
                <c:pt idx="2069">
                  <c:v>1.0052666359613216E-2</c:v>
                </c:pt>
                <c:pt idx="2070">
                  <c:v>-2.5633172654399017E-3</c:v>
                </c:pt>
                <c:pt idx="2071">
                  <c:v>-3.899617996604321E-3</c:v>
                </c:pt>
                <c:pt idx="2072">
                  <c:v>5.1060539401937E-3</c:v>
                </c:pt>
                <c:pt idx="2073">
                  <c:v>-1.8496832916378159E-3</c:v>
                </c:pt>
                <c:pt idx="2074">
                  <c:v>5.4454716955887328E-3</c:v>
                </c:pt>
                <c:pt idx="2075">
                  <c:v>6.6898134210013893E-6</c:v>
                </c:pt>
                <c:pt idx="2076">
                  <c:v>1.5074770863483522E-3</c:v>
                </c:pt>
                <c:pt idx="2077">
                  <c:v>4.4280542133809941E-3</c:v>
                </c:pt>
                <c:pt idx="2078">
                  <c:v>3.4032438856401726E-3</c:v>
                </c:pt>
                <c:pt idx="2079">
                  <c:v>5.6429653069678398E-3</c:v>
                </c:pt>
                <c:pt idx="2080">
                  <c:v>1.9696537484570342E-4</c:v>
                </c:pt>
                <c:pt idx="2081">
                  <c:v>1.1287295672748332E-3</c:v>
                </c:pt>
                <c:pt idx="2082">
                  <c:v>-9.3067490914022777E-4</c:v>
                </c:pt>
                <c:pt idx="2083">
                  <c:v>-4.7550471428903229E-5</c:v>
                </c:pt>
                <c:pt idx="2084">
                  <c:v>7.5974319311165051E-3</c:v>
                </c:pt>
                <c:pt idx="2085">
                  <c:v>2.6558693339737705E-3</c:v>
                </c:pt>
                <c:pt idx="2086">
                  <c:v>-3.2423780174979377E-3</c:v>
                </c:pt>
                <c:pt idx="2087">
                  <c:v>-3.1231460582213932E-3</c:v>
                </c:pt>
                <c:pt idx="2088">
                  <c:v>4.8651130282246768E-3</c:v>
                </c:pt>
                <c:pt idx="2089">
                  <c:v>-2.0855841687067445E-3</c:v>
                </c:pt>
                <c:pt idx="2090">
                  <c:v>2.5403347380082542E-2</c:v>
                </c:pt>
                <c:pt idx="2091">
                  <c:v>1.694202206170714E-2</c:v>
                </c:pt>
                <c:pt idx="2092">
                  <c:v>-1.1049996474155499E-2</c:v>
                </c:pt>
                <c:pt idx="2093">
                  <c:v>-1.2184557306156307E-3</c:v>
                </c:pt>
                <c:pt idx="2094">
                  <c:v>-4.7874055486241129E-3</c:v>
                </c:pt>
                <c:pt idx="2095">
                  <c:v>-2.4403034646715005E-3</c:v>
                </c:pt>
                <c:pt idx="2096">
                  <c:v>-9.378744744370282E-3</c:v>
                </c:pt>
                <c:pt idx="2097">
                  <c:v>5.4881913345081745E-3</c:v>
                </c:pt>
                <c:pt idx="2098">
                  <c:v>-7.5892147443651359E-3</c:v>
                </c:pt>
                <c:pt idx="2099">
                  <c:v>1.148661875332091E-2</c:v>
                </c:pt>
                <c:pt idx="2100">
                  <c:v>1.1870569759051541E-2</c:v>
                </c:pt>
                <c:pt idx="2101">
                  <c:v>-4.1354045581035725E-3</c:v>
                </c:pt>
                <c:pt idx="2102">
                  <c:v>-6.321404569892497E-3</c:v>
                </c:pt>
                <c:pt idx="2103">
                  <c:v>4.4822949350065144E-4</c:v>
                </c:pt>
                <c:pt idx="2104">
                  <c:v>6.5489408198511345E-3</c:v>
                </c:pt>
                <c:pt idx="2105">
                  <c:v>3.3848822695636827E-4</c:v>
                </c:pt>
                <c:pt idx="2106">
                  <c:v>2.9209160218961472E-3</c:v>
                </c:pt>
                <c:pt idx="2107">
                  <c:v>3.3066530426886231E-3</c:v>
                </c:pt>
                <c:pt idx="2108">
                  <c:v>1.5848761593404426E-3</c:v>
                </c:pt>
                <c:pt idx="2109">
                  <c:v>-1.7098747037873618E-3</c:v>
                </c:pt>
                <c:pt idx="2110">
                  <c:v>-4.7451595136211999E-3</c:v>
                </c:pt>
                <c:pt idx="2111">
                  <c:v>1.6243511423419399E-4</c:v>
                </c:pt>
                <c:pt idx="2112">
                  <c:v>4.2697155177917612E-3</c:v>
                </c:pt>
                <c:pt idx="2113">
                  <c:v>7.8559480749711419E-3</c:v>
                </c:pt>
                <c:pt idx="2114">
                  <c:v>-5.2265180012657231E-3</c:v>
                </c:pt>
                <c:pt idx="2115">
                  <c:v>-2.0295923074195032E-3</c:v>
                </c:pt>
                <c:pt idx="2116">
                  <c:v>1.3026318627204381E-2</c:v>
                </c:pt>
                <c:pt idx="2117">
                  <c:v>2.3202023331725385E-3</c:v>
                </c:pt>
                <c:pt idx="2118">
                  <c:v>6.6335470008427322E-4</c:v>
                </c:pt>
                <c:pt idx="2119">
                  <c:v>1.9862046651175191E-2</c:v>
                </c:pt>
                <c:pt idx="2120">
                  <c:v>4.8399133988015208E-3</c:v>
                </c:pt>
                <c:pt idx="2121">
                  <c:v>-1.5935196866078138E-3</c:v>
                </c:pt>
                <c:pt idx="2122">
                  <c:v>-1.3852007595323457E-2</c:v>
                </c:pt>
                <c:pt idx="2123">
                  <c:v>-3.9854206067984066E-3</c:v>
                </c:pt>
                <c:pt idx="2124">
                  <c:v>1.304489618436655E-4</c:v>
                </c:pt>
                <c:pt idx="2125">
                  <c:v>1.6987172506914838E-3</c:v>
                </c:pt>
                <c:pt idx="2126">
                  <c:v>-1.2204828867073525E-2</c:v>
                </c:pt>
                <c:pt idx="2127">
                  <c:v>-2.3705010536338222E-2</c:v>
                </c:pt>
                <c:pt idx="2128">
                  <c:v>7.8531814910460795E-3</c:v>
                </c:pt>
                <c:pt idx="2129">
                  <c:v>2.1637675010606205E-3</c:v>
                </c:pt>
                <c:pt idx="2130">
                  <c:v>-9.3794436778065204E-3</c:v>
                </c:pt>
                <c:pt idx="2131">
                  <c:v>1.0926523906639396E-2</c:v>
                </c:pt>
                <c:pt idx="2132">
                  <c:v>1.5581398642994237E-4</c:v>
                </c:pt>
                <c:pt idx="2133">
                  <c:v>-7.2896098289421118E-4</c:v>
                </c:pt>
                <c:pt idx="2134">
                  <c:v>2.9955634427685229E-3</c:v>
                </c:pt>
                <c:pt idx="2135">
                  <c:v>-3.0853932107195448E-3</c:v>
                </c:pt>
                <c:pt idx="2136">
                  <c:v>-1.4443932990194086E-2</c:v>
                </c:pt>
                <c:pt idx="2137">
                  <c:v>4.3957884160494842E-4</c:v>
                </c:pt>
                <c:pt idx="2138">
                  <c:v>-1.6571287414055669E-2</c:v>
                </c:pt>
                <c:pt idx="2139">
                  <c:v>-2.4436823623632531E-3</c:v>
                </c:pt>
                <c:pt idx="2140">
                  <c:v>4.117064855799546E-3</c:v>
                </c:pt>
                <c:pt idx="2141">
                  <c:v>1.0269906189024569E-2</c:v>
                </c:pt>
                <c:pt idx="2142">
                  <c:v>8.0778949873652195E-3</c:v>
                </c:pt>
                <c:pt idx="2143">
                  <c:v>-2.9661371820999261E-3</c:v>
                </c:pt>
                <c:pt idx="2144">
                  <c:v>1.9545429161782479E-4</c:v>
                </c:pt>
                <c:pt idx="2145">
                  <c:v>-6.188084468740529E-3</c:v>
                </c:pt>
                <c:pt idx="2146">
                  <c:v>-9.8909250762425627E-3</c:v>
                </c:pt>
                <c:pt idx="2147">
                  <c:v>-3.4567022376157386E-3</c:v>
                </c:pt>
                <c:pt idx="2148">
                  <c:v>-3.2160941562886514E-4</c:v>
                </c:pt>
                <c:pt idx="2149">
                  <c:v>7.1744119532182182E-3</c:v>
                </c:pt>
                <c:pt idx="2150">
                  <c:v>3.6244163928755846E-3</c:v>
                </c:pt>
                <c:pt idx="2151">
                  <c:v>8.722801819327497E-4</c:v>
                </c:pt>
                <c:pt idx="2152">
                  <c:v>2.6515440732437501E-3</c:v>
                </c:pt>
                <c:pt idx="2153">
                  <c:v>-4.4777666447846087E-3</c:v>
                </c:pt>
                <c:pt idx="2154">
                  <c:v>9.648926966762561E-3</c:v>
                </c:pt>
                <c:pt idx="2155">
                  <c:v>-5.736721259165245E-3</c:v>
                </c:pt>
                <c:pt idx="2156">
                  <c:v>-1.0501822375059366E-2</c:v>
                </c:pt>
                <c:pt idx="2157">
                  <c:v>-2.2326473307536787E-3</c:v>
                </c:pt>
                <c:pt idx="2158">
                  <c:v>-7.5329050990835533E-5</c:v>
                </c:pt>
                <c:pt idx="2159">
                  <c:v>-5.4070702576913821E-4</c:v>
                </c:pt>
                <c:pt idx="2160">
                  <c:v>1.1854836499192167E-3</c:v>
                </c:pt>
                <c:pt idx="2161">
                  <c:v>-1.2797788104217389E-3</c:v>
                </c:pt>
                <c:pt idx="2162">
                  <c:v>-3.1246375625098022E-3</c:v>
                </c:pt>
                <c:pt idx="2163">
                  <c:v>3.9589312255563502E-3</c:v>
                </c:pt>
                <c:pt idx="2164">
                  <c:v>1.6309795622876821E-2</c:v>
                </c:pt>
                <c:pt idx="2165">
                  <c:v>2.0926923184241275E-3</c:v>
                </c:pt>
                <c:pt idx="2166">
                  <c:v>3.134883981302572E-3</c:v>
                </c:pt>
                <c:pt idx="2167">
                  <c:v>-6.1477689996662921E-3</c:v>
                </c:pt>
                <c:pt idx="2168">
                  <c:v>4.04993994916647E-3</c:v>
                </c:pt>
                <c:pt idx="2169">
                  <c:v>2.043550133956562E-2</c:v>
                </c:pt>
                <c:pt idx="2170">
                  <c:v>-1.0676612524378459E-3</c:v>
                </c:pt>
                <c:pt idx="2171">
                  <c:v>-1.1659486129476093E-3</c:v>
                </c:pt>
                <c:pt idx="2172">
                  <c:v>5.0733129448079506E-3</c:v>
                </c:pt>
                <c:pt idx="2173">
                  <c:v>-7.8057979850973958E-3</c:v>
                </c:pt>
                <c:pt idx="2174">
                  <c:v>8.4439083232812351E-4</c:v>
                </c:pt>
                <c:pt idx="2175">
                  <c:v>-8.082584158135564E-4</c:v>
                </c:pt>
                <c:pt idx="2176">
                  <c:v>-4.8896983268731375E-4</c:v>
                </c:pt>
                <c:pt idx="2177">
                  <c:v>6.4546958804063692E-3</c:v>
                </c:pt>
                <c:pt idx="2178">
                  <c:v>-8.0722184097518079E-3</c:v>
                </c:pt>
                <c:pt idx="2179">
                  <c:v>2.2644126325910285E-4</c:v>
                </c:pt>
                <c:pt idx="2180">
                  <c:v>-3.4975636930324461E-3</c:v>
                </c:pt>
                <c:pt idx="2181">
                  <c:v>-2.1154171602644212E-5</c:v>
                </c:pt>
                <c:pt idx="2182">
                  <c:v>1.8721167635693536E-3</c:v>
                </c:pt>
                <c:pt idx="2183">
                  <c:v>7.1005243573598609E-3</c:v>
                </c:pt>
                <c:pt idx="2184">
                  <c:v>1.1396579601545831E-3</c:v>
                </c:pt>
                <c:pt idx="2185">
                  <c:v>-1.2819508443062677E-4</c:v>
                </c:pt>
                <c:pt idx="2186">
                  <c:v>-1.2518938450923889E-3</c:v>
                </c:pt>
                <c:pt idx="2187">
                  <c:v>2.1884801824920697E-3</c:v>
                </c:pt>
                <c:pt idx="2188">
                  <c:v>4.136298155781315E-4</c:v>
                </c:pt>
                <c:pt idx="2189">
                  <c:v>6.2082991401157805E-4</c:v>
                </c:pt>
                <c:pt idx="2190">
                  <c:v>5.1067614382132032E-3</c:v>
                </c:pt>
                <c:pt idx="2191">
                  <c:v>2.3292762708575498E-3</c:v>
                </c:pt>
                <c:pt idx="2192">
                  <c:v>1.9040293040293088E-2</c:v>
                </c:pt>
                <c:pt idx="2193">
                  <c:v>-7.3737946681793343E-3</c:v>
                </c:pt>
                <c:pt idx="2194">
                  <c:v>-3.0304787866484162E-3</c:v>
                </c:pt>
                <c:pt idx="2195">
                  <c:v>-4.3167544936114632E-3</c:v>
                </c:pt>
                <c:pt idx="2196">
                  <c:v>-4.834159469542243E-4</c:v>
                </c:pt>
                <c:pt idx="2197">
                  <c:v>1.9080601755856463E-2</c:v>
                </c:pt>
                <c:pt idx="2198">
                  <c:v>1.6540971230818657E-2</c:v>
                </c:pt>
                <c:pt idx="2199">
                  <c:v>-3.138286346211494E-4</c:v>
                </c:pt>
                <c:pt idx="2200">
                  <c:v>-9.0409619998222945E-3</c:v>
                </c:pt>
                <c:pt idx="2201">
                  <c:v>-8.909045543275762E-3</c:v>
                </c:pt>
                <c:pt idx="2202">
                  <c:v>-1.0061677721193374E-2</c:v>
                </c:pt>
                <c:pt idx="2203">
                  <c:v>2.7171141770714335E-3</c:v>
                </c:pt>
                <c:pt idx="2204">
                  <c:v>6.6805018809534822E-3</c:v>
                </c:pt>
                <c:pt idx="2205">
                  <c:v>7.4096510150409856E-3</c:v>
                </c:pt>
                <c:pt idx="2206">
                  <c:v>-2.3143029820603678E-3</c:v>
                </c:pt>
                <c:pt idx="2207">
                  <c:v>1.6497347837813425E-2</c:v>
                </c:pt>
                <c:pt idx="2208">
                  <c:v>-4.9871407804987777E-3</c:v>
                </c:pt>
                <c:pt idx="2209">
                  <c:v>-1.4909017719388906E-5</c:v>
                </c:pt>
                <c:pt idx="2210">
                  <c:v>-8.1259334841695674E-3</c:v>
                </c:pt>
                <c:pt idx="2211">
                  <c:v>-1.6387633979980665E-3</c:v>
                </c:pt>
                <c:pt idx="2212">
                  <c:v>-9.4327205721054241E-3</c:v>
                </c:pt>
                <c:pt idx="2213">
                  <c:v>-4.6869768998996086E-3</c:v>
                </c:pt>
                <c:pt idx="2214">
                  <c:v>6.2321037561057224E-3</c:v>
                </c:pt>
                <c:pt idx="2215">
                  <c:v>2.4593293005226169E-3</c:v>
                </c:pt>
                <c:pt idx="2216">
                  <c:v>2.4920243183049529E-2</c:v>
                </c:pt>
                <c:pt idx="2217">
                  <c:v>-2.1098472050155026E-3</c:v>
                </c:pt>
                <c:pt idx="2218">
                  <c:v>8.9849165523980812E-3</c:v>
                </c:pt>
                <c:pt idx="2219">
                  <c:v>4.7727065128033708E-3</c:v>
                </c:pt>
                <c:pt idx="2220">
                  <c:v>-1.5954817156297207E-2</c:v>
                </c:pt>
                <c:pt idx="2221">
                  <c:v>7.1745969475900395E-3</c:v>
                </c:pt>
                <c:pt idx="2222">
                  <c:v>-2.2261726500896306E-2</c:v>
                </c:pt>
                <c:pt idx="2223">
                  <c:v>-1.6863282228014587E-3</c:v>
                </c:pt>
                <c:pt idx="2224">
                  <c:v>9.8157319412841559E-3</c:v>
                </c:pt>
                <c:pt idx="2225">
                  <c:v>1.444699294033569E-3</c:v>
                </c:pt>
                <c:pt idx="2226">
                  <c:v>1.0337822586712786E-2</c:v>
                </c:pt>
                <c:pt idx="2227">
                  <c:v>1.0814675103431259E-2</c:v>
                </c:pt>
                <c:pt idx="2228">
                  <c:v>-7.0232143666268954E-3</c:v>
                </c:pt>
                <c:pt idx="2229">
                  <c:v>1.1650737625388707E-2</c:v>
                </c:pt>
                <c:pt idx="2230">
                  <c:v>-1.2620128841482781E-2</c:v>
                </c:pt>
                <c:pt idx="2231">
                  <c:v>8.1141301454763504E-3</c:v>
                </c:pt>
                <c:pt idx="2232">
                  <c:v>-1.0645335442127646E-4</c:v>
                </c:pt>
                <c:pt idx="2233">
                  <c:v>2.3049397121742699E-2</c:v>
                </c:pt>
                <c:pt idx="2234">
                  <c:v>5.7268929258789125E-3</c:v>
                </c:pt>
                <c:pt idx="2235">
                  <c:v>1.0954273731655917E-4</c:v>
                </c:pt>
                <c:pt idx="2236">
                  <c:v>-2.4642647272061224E-2</c:v>
                </c:pt>
                <c:pt idx="2237">
                  <c:v>-2.2766728596229635E-3</c:v>
                </c:pt>
                <c:pt idx="2238">
                  <c:v>-1.433481935125569E-2</c:v>
                </c:pt>
                <c:pt idx="2239">
                  <c:v>1.1078903036833676E-2</c:v>
                </c:pt>
                <c:pt idx="2240">
                  <c:v>-2.1655510797469191E-3</c:v>
                </c:pt>
                <c:pt idx="2241">
                  <c:v>1.3799796794202734E-3</c:v>
                </c:pt>
                <c:pt idx="2242">
                  <c:v>1.6937180529077445E-3</c:v>
                </c:pt>
                <c:pt idx="2243">
                  <c:v>4.8632588393537901E-4</c:v>
                </c:pt>
                <c:pt idx="2244">
                  <c:v>1.6035885795463223E-2</c:v>
                </c:pt>
                <c:pt idx="2245">
                  <c:v>-7.387765737320362E-3</c:v>
                </c:pt>
                <c:pt idx="2246">
                  <c:v>-1.5051328502415529E-2</c:v>
                </c:pt>
                <c:pt idx="2247">
                  <c:v>-4.4038296785054998E-3</c:v>
                </c:pt>
                <c:pt idx="2248">
                  <c:v>-5.7458811222772521E-3</c:v>
                </c:pt>
                <c:pt idx="2249">
                  <c:v>-1.1112835176852354E-2</c:v>
                </c:pt>
                <c:pt idx="2250">
                  <c:v>-3.3873592589046542E-3</c:v>
                </c:pt>
                <c:pt idx="2251">
                  <c:v>2.5173854626527881E-3</c:v>
                </c:pt>
                <c:pt idx="2252">
                  <c:v>-6.7022555949902696E-3</c:v>
                </c:pt>
                <c:pt idx="2253">
                  <c:v>-4.2786839761094209E-3</c:v>
                </c:pt>
                <c:pt idx="2254">
                  <c:v>3.5059528157188602E-4</c:v>
                </c:pt>
                <c:pt idx="2255">
                  <c:v>-1.614722938838864E-2</c:v>
                </c:pt>
                <c:pt idx="2256">
                  <c:v>-7.6587915653457683E-3</c:v>
                </c:pt>
                <c:pt idx="2257">
                  <c:v>-2.4967634547807815E-3</c:v>
                </c:pt>
                <c:pt idx="2258">
                  <c:v>5.65844725339959E-3</c:v>
                </c:pt>
                <c:pt idx="2259">
                  <c:v>-3.8835366548852779E-3</c:v>
                </c:pt>
                <c:pt idx="2260">
                  <c:v>2.4143202045743273E-3</c:v>
                </c:pt>
                <c:pt idx="2261">
                  <c:v>6.6801371980815816E-3</c:v>
                </c:pt>
                <c:pt idx="2262">
                  <c:v>1.3644613220405777E-2</c:v>
                </c:pt>
                <c:pt idx="2263">
                  <c:v>3.6797518545070851E-3</c:v>
                </c:pt>
                <c:pt idx="2264">
                  <c:v>-8.407506546828758E-3</c:v>
                </c:pt>
                <c:pt idx="2265">
                  <c:v>1.1692763559247865E-3</c:v>
                </c:pt>
                <c:pt idx="2266">
                  <c:v>-5.9344181815557118E-3</c:v>
                </c:pt>
                <c:pt idx="2267">
                  <c:v>-4.0552783330216613E-3</c:v>
                </c:pt>
                <c:pt idx="2268">
                  <c:v>1.5486612586432358E-2</c:v>
                </c:pt>
                <c:pt idx="2269">
                  <c:v>-5.0355407003055408E-4</c:v>
                </c:pt>
                <c:pt idx="2270">
                  <c:v>-1.2475046303970228E-2</c:v>
                </c:pt>
                <c:pt idx="2271">
                  <c:v>1.3779398119396991E-2</c:v>
                </c:pt>
                <c:pt idx="2272">
                  <c:v>7.4488992264039044E-3</c:v>
                </c:pt>
                <c:pt idx="2273">
                  <c:v>-1.7081464332224128E-2</c:v>
                </c:pt>
                <c:pt idx="2274">
                  <c:v>-1.1358434424353359E-2</c:v>
                </c:pt>
                <c:pt idx="2275">
                  <c:v>-6.2903871447372861E-4</c:v>
                </c:pt>
                <c:pt idx="2276">
                  <c:v>-1.0202493313900107E-2</c:v>
                </c:pt>
                <c:pt idx="2277">
                  <c:v>-3.9886120193932673E-3</c:v>
                </c:pt>
                <c:pt idx="2278">
                  <c:v>7.504597187018458E-3</c:v>
                </c:pt>
                <c:pt idx="2279">
                  <c:v>3.6984778518898143E-3</c:v>
                </c:pt>
                <c:pt idx="2280">
                  <c:v>-1.6079229335344003E-3</c:v>
                </c:pt>
                <c:pt idx="2281">
                  <c:v>-4.9415229518874337E-3</c:v>
                </c:pt>
                <c:pt idx="2282">
                  <c:v>-2.8167820911959573E-3</c:v>
                </c:pt>
                <c:pt idx="2283">
                  <c:v>1.3885807130433525E-2</c:v>
                </c:pt>
                <c:pt idx="2284">
                  <c:v>3.108890133402209E-3</c:v>
                </c:pt>
                <c:pt idx="2285">
                  <c:v>-7.206552188696258E-3</c:v>
                </c:pt>
                <c:pt idx="2286">
                  <c:v>-1.8711935796003054E-3</c:v>
                </c:pt>
                <c:pt idx="2287">
                  <c:v>-3.0005320092214571E-3</c:v>
                </c:pt>
                <c:pt idx="2288">
                  <c:v>3.9738778068181269E-3</c:v>
                </c:pt>
                <c:pt idx="2289">
                  <c:v>1.1193497789820928E-3</c:v>
                </c:pt>
                <c:pt idx="2290">
                  <c:v>5.967237570645656E-3</c:v>
                </c:pt>
                <c:pt idx="2291">
                  <c:v>-1.1963179196963214E-3</c:v>
                </c:pt>
                <c:pt idx="2292">
                  <c:v>1.813155956210033E-2</c:v>
                </c:pt>
                <c:pt idx="2293">
                  <c:v>1.6048202966012504E-4</c:v>
                </c:pt>
                <c:pt idx="2294">
                  <c:v>3.6312787811787484E-3</c:v>
                </c:pt>
                <c:pt idx="2295">
                  <c:v>9.8179102932804962E-3</c:v>
                </c:pt>
                <c:pt idx="2296">
                  <c:v>6.9006074321107391E-3</c:v>
                </c:pt>
                <c:pt idx="2297">
                  <c:v>-1.5370181700908203E-2</c:v>
                </c:pt>
                <c:pt idx="2298">
                  <c:v>-3.8696582288648695E-3</c:v>
                </c:pt>
                <c:pt idx="2299">
                  <c:v>-3.2457844828212012E-3</c:v>
                </c:pt>
                <c:pt idx="2300">
                  <c:v>6.1581043875578168E-3</c:v>
                </c:pt>
                <c:pt idx="2301">
                  <c:v>-4.736987858735775E-3</c:v>
                </c:pt>
                <c:pt idx="2302">
                  <c:v>3.3562690572468412E-3</c:v>
                </c:pt>
                <c:pt idx="2303">
                  <c:v>1.3545770058722706E-3</c:v>
                </c:pt>
                <c:pt idx="2304">
                  <c:v>1.6722162733047163E-3</c:v>
                </c:pt>
                <c:pt idx="2305">
                  <c:v>4.2720563322187211E-3</c:v>
                </c:pt>
                <c:pt idx="2306">
                  <c:v>-3.3401604745230129E-3</c:v>
                </c:pt>
                <c:pt idx="2307">
                  <c:v>7.1993711569695584E-4</c:v>
                </c:pt>
                <c:pt idx="2308">
                  <c:v>2.348973520662101E-3</c:v>
                </c:pt>
                <c:pt idx="2309">
                  <c:v>1.1025662023629534E-2</c:v>
                </c:pt>
                <c:pt idx="2310">
                  <c:v>-5.383191410588628E-3</c:v>
                </c:pt>
                <c:pt idx="2311">
                  <c:v>-9.3950894013028474E-4</c:v>
                </c:pt>
                <c:pt idx="2312">
                  <c:v>6.8000357504616193E-3</c:v>
                </c:pt>
                <c:pt idx="2313">
                  <c:v>-6.8863493472390847E-3</c:v>
                </c:pt>
                <c:pt idx="2314">
                  <c:v>1.4741177516370829E-3</c:v>
                </c:pt>
                <c:pt idx="2315">
                  <c:v>2.1602761590142627E-3</c:v>
                </c:pt>
                <c:pt idx="2316">
                  <c:v>2.0233127282736074E-3</c:v>
                </c:pt>
                <c:pt idx="2317">
                  <c:v>-4.2382333258994542E-4</c:v>
                </c:pt>
                <c:pt idx="2318">
                  <c:v>1.4605368378170613E-2</c:v>
                </c:pt>
                <c:pt idx="2319">
                  <c:v>1.095091723372299E-3</c:v>
                </c:pt>
                <c:pt idx="2320">
                  <c:v>8.8996578813023142E-3</c:v>
                </c:pt>
                <c:pt idx="2321">
                  <c:v>-4.5696529348593362E-4</c:v>
                </c:pt>
                <c:pt idx="2322">
                  <c:v>-2.5221638950718717E-3</c:v>
                </c:pt>
                <c:pt idx="2323">
                  <c:v>-1.5928035618122394E-3</c:v>
                </c:pt>
                <c:pt idx="2324">
                  <c:v>-5.7463896534820647E-3</c:v>
                </c:pt>
                <c:pt idx="2325">
                  <c:v>8.6715095272504872E-3</c:v>
                </c:pt>
                <c:pt idx="2326">
                  <c:v>-1.0258358662613709E-3</c:v>
                </c:pt>
                <c:pt idx="2327">
                  <c:v>4.7134668308768113E-4</c:v>
                </c:pt>
                <c:pt idx="2328">
                  <c:v>6.6945606694579496E-4</c:v>
                </c:pt>
                <c:pt idx="2329">
                  <c:v>4.9386868903091852E-3</c:v>
                </c:pt>
                <c:pt idx="2330">
                  <c:v>1.1107933244181245E-2</c:v>
                </c:pt>
                <c:pt idx="2331">
                  <c:v>3.552893901899834E-3</c:v>
                </c:pt>
                <c:pt idx="2332">
                  <c:v>-4.9478965650329165E-3</c:v>
                </c:pt>
                <c:pt idx="2333">
                  <c:v>2.3365932161425462E-3</c:v>
                </c:pt>
                <c:pt idx="2334">
                  <c:v>3.0957835428147007E-4</c:v>
                </c:pt>
                <c:pt idx="2335">
                  <c:v>8.8857655969389882E-3</c:v>
                </c:pt>
                <c:pt idx="2336">
                  <c:v>2.261682096712514E-3</c:v>
                </c:pt>
                <c:pt idx="2337">
                  <c:v>-2.5369615786926536E-3</c:v>
                </c:pt>
                <c:pt idx="2338">
                  <c:v>2.9437093869881803E-3</c:v>
                </c:pt>
                <c:pt idx="2339">
                  <c:v>1.8793165552133395E-4</c:v>
                </c:pt>
                <c:pt idx="2340">
                  <c:v>1.5473918575063639E-2</c:v>
                </c:pt>
                <c:pt idx="2341">
                  <c:v>-4.2913018004465675E-3</c:v>
                </c:pt>
                <c:pt idx="2342">
                  <c:v>1.0707083640088211E-2</c:v>
                </c:pt>
                <c:pt idx="2343">
                  <c:v>-1.2477971914685138E-2</c:v>
                </c:pt>
                <c:pt idx="2344">
                  <c:v>7.9030766677590236E-5</c:v>
                </c:pt>
                <c:pt idx="2345">
                  <c:v>9.0350877192981738E-3</c:v>
                </c:pt>
                <c:pt idx="2346">
                  <c:v>8.2655260026371913E-3</c:v>
                </c:pt>
                <c:pt idx="2347">
                  <c:v>1.9495690002417909E-3</c:v>
                </c:pt>
                <c:pt idx="2348">
                  <c:v>2.9825361928070615E-2</c:v>
                </c:pt>
                <c:pt idx="2349">
                  <c:v>-1.1732777987308096E-2</c:v>
                </c:pt>
                <c:pt idx="2350">
                  <c:v>3.2161217355541893E-3</c:v>
                </c:pt>
                <c:pt idx="2351">
                  <c:v>3.2430558993910008E-3</c:v>
                </c:pt>
                <c:pt idx="2352">
                  <c:v>-1.1348339356954673E-2</c:v>
                </c:pt>
                <c:pt idx="2353">
                  <c:v>-8.6860174529103107E-3</c:v>
                </c:pt>
                <c:pt idx="2354">
                  <c:v>-1.4914076753320238E-2</c:v>
                </c:pt>
                <c:pt idx="2355">
                  <c:v>1.6883379916555308E-2</c:v>
                </c:pt>
                <c:pt idx="2356">
                  <c:v>-2.1141783173805218E-2</c:v>
                </c:pt>
                <c:pt idx="2357">
                  <c:v>2.0183238376758617E-3</c:v>
                </c:pt>
                <c:pt idx="2358">
                  <c:v>1.1057371050371412E-3</c:v>
                </c:pt>
                <c:pt idx="2359">
                  <c:v>1.028707364901793E-2</c:v>
                </c:pt>
                <c:pt idx="2360">
                  <c:v>-2.4104517186518404E-4</c:v>
                </c:pt>
                <c:pt idx="2361">
                  <c:v>-1.9086418168987596E-3</c:v>
                </c:pt>
                <c:pt idx="2362">
                  <c:v>4.3315288782536543E-2</c:v>
                </c:pt>
                <c:pt idx="2363">
                  <c:v>2.213743658546985E-3</c:v>
                </c:pt>
                <c:pt idx="2364">
                  <c:v>2.9240422208221428E-2</c:v>
                </c:pt>
                <c:pt idx="2365">
                  <c:v>-2.6855111508963248E-3</c:v>
                </c:pt>
                <c:pt idx="2366">
                  <c:v>-2.2095215649304722E-2</c:v>
                </c:pt>
                <c:pt idx="2367">
                  <c:v>-4.1408908783048259E-3</c:v>
                </c:pt>
                <c:pt idx="2368">
                  <c:v>-1.8648459671780637E-2</c:v>
                </c:pt>
                <c:pt idx="2369">
                  <c:v>-3.9469464613162142E-4</c:v>
                </c:pt>
                <c:pt idx="2370">
                  <c:v>-1.6799928854969171E-2</c:v>
                </c:pt>
                <c:pt idx="2371">
                  <c:v>-1.6616182094274845E-2</c:v>
                </c:pt>
                <c:pt idx="2372">
                  <c:v>4.817140392081587E-3</c:v>
                </c:pt>
                <c:pt idx="2373">
                  <c:v>-9.5501839617042616E-3</c:v>
                </c:pt>
                <c:pt idx="2374">
                  <c:v>1.9488743153530219E-2</c:v>
                </c:pt>
                <c:pt idx="2375">
                  <c:v>8.6160605320968475E-3</c:v>
                </c:pt>
                <c:pt idx="2376">
                  <c:v>-3.6695090601291724E-2</c:v>
                </c:pt>
                <c:pt idx="2377">
                  <c:v>1.1735600101497212E-2</c:v>
                </c:pt>
                <c:pt idx="2378">
                  <c:v>6.2957318289538211E-3</c:v>
                </c:pt>
                <c:pt idx="2379">
                  <c:v>-6.2799825556040245E-3</c:v>
                </c:pt>
                <c:pt idx="2380">
                  <c:v>1.8781807900476677E-2</c:v>
                </c:pt>
                <c:pt idx="2381">
                  <c:v>1.6104672160751399E-2</c:v>
                </c:pt>
                <c:pt idx="2382">
                  <c:v>-2.7942232506183662E-2</c:v>
                </c:pt>
                <c:pt idx="2383">
                  <c:v>-2.4737567018652373E-2</c:v>
                </c:pt>
                <c:pt idx="2384">
                  <c:v>3.8922924824258409E-4</c:v>
                </c:pt>
                <c:pt idx="2385">
                  <c:v>3.429146537842187E-2</c:v>
                </c:pt>
                <c:pt idx="2386">
                  <c:v>1.0536593303771324E-2</c:v>
                </c:pt>
                <c:pt idx="2387">
                  <c:v>-2.0044809797558627E-2</c:v>
                </c:pt>
                <c:pt idx="2388">
                  <c:v>1.2873006258833142E-2</c:v>
                </c:pt>
                <c:pt idx="2389">
                  <c:v>1.8808777429466961E-2</c:v>
                </c:pt>
                <c:pt idx="2390">
                  <c:v>4.5541706615532807E-3</c:v>
                </c:pt>
                <c:pt idx="2391">
                  <c:v>-1.264913741043594E-2</c:v>
                </c:pt>
                <c:pt idx="2392">
                  <c:v>2.0418699931715745E-2</c:v>
                </c:pt>
                <c:pt idx="2393">
                  <c:v>-1.9369906416893956E-2</c:v>
                </c:pt>
                <c:pt idx="2394">
                  <c:v>1.7380323347124582E-2</c:v>
                </c:pt>
                <c:pt idx="2395">
                  <c:v>-2.973700559121939E-3</c:v>
                </c:pt>
                <c:pt idx="2396">
                  <c:v>9.7947371062450106E-3</c:v>
                </c:pt>
                <c:pt idx="2397">
                  <c:v>5.4398312815395755E-4</c:v>
                </c:pt>
                <c:pt idx="2398">
                  <c:v>3.4124937254426779E-2</c:v>
                </c:pt>
                <c:pt idx="2399">
                  <c:v>-8.1633003424981254E-3</c:v>
                </c:pt>
                <c:pt idx="2400">
                  <c:v>1.8303715811648358E-2</c:v>
                </c:pt>
                <c:pt idx="2401">
                  <c:v>1.7865563414742658E-2</c:v>
                </c:pt>
                <c:pt idx="2402">
                  <c:v>2.2488469201168204E-2</c:v>
                </c:pt>
                <c:pt idx="2403">
                  <c:v>-2.8450973113432698E-2</c:v>
                </c:pt>
                <c:pt idx="2404">
                  <c:v>-2.4974146845915257E-2</c:v>
                </c:pt>
                <c:pt idx="2405">
                  <c:v>8.1142598995709303E-3</c:v>
                </c:pt>
                <c:pt idx="2406">
                  <c:v>-2.0691180724531799E-2</c:v>
                </c:pt>
                <c:pt idx="2407">
                  <c:v>1.0688335698009421E-2</c:v>
                </c:pt>
                <c:pt idx="2408">
                  <c:v>2.3336237163749551E-2</c:v>
                </c:pt>
                <c:pt idx="2409">
                  <c:v>6.0820142356317053E-3</c:v>
                </c:pt>
                <c:pt idx="2410">
                  <c:v>-3.1883163632623668E-2</c:v>
                </c:pt>
                <c:pt idx="2411">
                  <c:v>-2.9390478250380547E-2</c:v>
                </c:pt>
                <c:pt idx="2412">
                  <c:v>-1.6610054065725466E-3</c:v>
                </c:pt>
                <c:pt idx="2413">
                  <c:v>-9.8025509658637988E-3</c:v>
                </c:pt>
                <c:pt idx="2414">
                  <c:v>5.7066768118698707E-3</c:v>
                </c:pt>
                <c:pt idx="2415">
                  <c:v>1.7187131944677914E-2</c:v>
                </c:pt>
                <c:pt idx="2416">
                  <c:v>1.347975478953356E-2</c:v>
                </c:pt>
                <c:pt idx="2417">
                  <c:v>9.1200839736031991E-3</c:v>
                </c:pt>
                <c:pt idx="2418">
                  <c:v>6.9656827495385709E-3</c:v>
                </c:pt>
                <c:pt idx="2419">
                  <c:v>-2.6705455771987574E-2</c:v>
                </c:pt>
                <c:pt idx="2420">
                  <c:v>-1.0612204034639694E-2</c:v>
                </c:pt>
                <c:pt idx="2421">
                  <c:v>2.8646459098554677E-2</c:v>
                </c:pt>
                <c:pt idx="2422">
                  <c:v>-7.4363058681227168E-3</c:v>
                </c:pt>
                <c:pt idx="2423">
                  <c:v>-2.5281878414506576E-2</c:v>
                </c:pt>
                <c:pt idx="2424">
                  <c:v>-1.18714568172682E-2</c:v>
                </c:pt>
                <c:pt idx="2425">
                  <c:v>4.9220063977839512E-3</c:v>
                </c:pt>
                <c:pt idx="2426">
                  <c:v>2.3469522676187182E-3</c:v>
                </c:pt>
                <c:pt idx="2427">
                  <c:v>2.8280081577158445E-2</c:v>
                </c:pt>
                <c:pt idx="2428">
                  <c:v>1.5121585135473126E-2</c:v>
                </c:pt>
                <c:pt idx="2429">
                  <c:v>-1.5565557065217339E-2</c:v>
                </c:pt>
                <c:pt idx="2430">
                  <c:v>1.3119972469565866E-2</c:v>
                </c:pt>
                <c:pt idx="2431">
                  <c:v>3.4284849886992541E-2</c:v>
                </c:pt>
                <c:pt idx="2432">
                  <c:v>2.5811504810735464E-4</c:v>
                </c:pt>
                <c:pt idx="2433">
                  <c:v>-1.5008986104414257E-2</c:v>
                </c:pt>
                <c:pt idx="2434">
                  <c:v>-4.4593723039811017E-2</c:v>
                </c:pt>
                <c:pt idx="2435">
                  <c:v>9.4738254133286404E-4</c:v>
                </c:pt>
                <c:pt idx="2436">
                  <c:v>-9.7385615488713162E-3</c:v>
                </c:pt>
                <c:pt idx="2437">
                  <c:v>2.1784681161510333E-2</c:v>
                </c:pt>
                <c:pt idx="2438">
                  <c:v>5.2616318733795797E-3</c:v>
                </c:pt>
                <c:pt idx="2439">
                  <c:v>4.6290017488133106E-2</c:v>
                </c:pt>
                <c:pt idx="2440">
                  <c:v>-4.4152388425029665E-2</c:v>
                </c:pt>
                <c:pt idx="2441">
                  <c:v>4.7406785414396246E-2</c:v>
                </c:pt>
                <c:pt idx="2442">
                  <c:v>-6.6634427787690353E-2</c:v>
                </c:pt>
                <c:pt idx="2443">
                  <c:v>-5.7496646028964982E-4</c:v>
                </c:pt>
                <c:pt idx="2444">
                  <c:v>-4.7820429407937515E-2</c:v>
                </c:pt>
                <c:pt idx="2445">
                  <c:v>5.0157489733264615E-3</c:v>
                </c:pt>
                <c:pt idx="2446">
                  <c:v>-2.5556747012292824E-2</c:v>
                </c:pt>
                <c:pt idx="2447">
                  <c:v>-4.1322314049586639E-3</c:v>
                </c:pt>
                <c:pt idx="2448">
                  <c:v>-6.4505216542244392E-3</c:v>
                </c:pt>
                <c:pt idx="2449">
                  <c:v>-3.2339890718757758E-3</c:v>
                </c:pt>
                <c:pt idx="2450">
                  <c:v>-2.0308722615132724E-2</c:v>
                </c:pt>
                <c:pt idx="2451">
                  <c:v>-4.1048877324421085E-3</c:v>
                </c:pt>
                <c:pt idx="2452">
                  <c:v>-5.6430387652227632E-3</c:v>
                </c:pt>
                <c:pt idx="2453">
                  <c:v>9.0787319541596467E-4</c:v>
                </c:pt>
                <c:pt idx="2454">
                  <c:v>1.3546129246364558E-2</c:v>
                </c:pt>
                <c:pt idx="2455">
                  <c:v>-6.7082224717918137E-4</c:v>
                </c:pt>
                <c:pt idx="2456">
                  <c:v>1.6308677534011551E-2</c:v>
                </c:pt>
                <c:pt idx="2457">
                  <c:v>-8.1298342121659539E-3</c:v>
                </c:pt>
                <c:pt idx="2458">
                  <c:v>5.5544095288304618E-3</c:v>
                </c:pt>
                <c:pt idx="2459">
                  <c:v>-6.7161460704855402E-3</c:v>
                </c:pt>
                <c:pt idx="2460">
                  <c:v>3.1058737553666393E-3</c:v>
                </c:pt>
                <c:pt idx="2461">
                  <c:v>-4.4335311370301556E-3</c:v>
                </c:pt>
                <c:pt idx="2462">
                  <c:v>-1.8090489656198749E-2</c:v>
                </c:pt>
                <c:pt idx="2463">
                  <c:v>-6.9611740884705231E-3</c:v>
                </c:pt>
                <c:pt idx="2464">
                  <c:v>1.0453846268723588E-2</c:v>
                </c:pt>
                <c:pt idx="2465">
                  <c:v>1.0015845965258841E-3</c:v>
                </c:pt>
                <c:pt idx="2466">
                  <c:v>-1.336149947375076E-3</c:v>
                </c:pt>
                <c:pt idx="2467">
                  <c:v>1.4409680155076376E-2</c:v>
                </c:pt>
                <c:pt idx="2468">
                  <c:v>1.0119243389602461E-2</c:v>
                </c:pt>
                <c:pt idx="2469">
                  <c:v>8.2827550571848985E-3</c:v>
                </c:pt>
                <c:pt idx="2470">
                  <c:v>1.2944301226466726E-2</c:v>
                </c:pt>
                <c:pt idx="2471">
                  <c:v>9.1844376995544597E-3</c:v>
                </c:pt>
                <c:pt idx="2472">
                  <c:v>-1.1725749902609994E-2</c:v>
                </c:pt>
                <c:pt idx="2473">
                  <c:v>-2.8279752008328884E-3</c:v>
                </c:pt>
                <c:pt idx="2474">
                  <c:v>-6.4684451031244983E-3</c:v>
                </c:pt>
                <c:pt idx="2475">
                  <c:v>1.3423448793767001E-2</c:v>
                </c:pt>
                <c:pt idx="2476">
                  <c:v>5.3952025167125495E-3</c:v>
                </c:pt>
                <c:pt idx="2477">
                  <c:v>3.045028557003393E-3</c:v>
                </c:pt>
                <c:pt idx="2478">
                  <c:v>1.7543582367909316E-3</c:v>
                </c:pt>
                <c:pt idx="2479">
                  <c:v>-1.7431883652852975E-2</c:v>
                </c:pt>
                <c:pt idx="2480">
                  <c:v>1.261174842549706E-2</c:v>
                </c:pt>
                <c:pt idx="2481">
                  <c:v>6.6877527577147156E-4</c:v>
                </c:pt>
                <c:pt idx="2482">
                  <c:v>-1.3979829325058146E-2</c:v>
                </c:pt>
                <c:pt idx="2483">
                  <c:v>7.3775360280097235E-3</c:v>
                </c:pt>
                <c:pt idx="2484">
                  <c:v>-4.186965928370312E-3</c:v>
                </c:pt>
                <c:pt idx="2485">
                  <c:v>-9.5632770162579206E-4</c:v>
                </c:pt>
                <c:pt idx="2486">
                  <c:v>-1.0760214127492063E-2</c:v>
                </c:pt>
                <c:pt idx="2487">
                  <c:v>-9.733879689856284E-3</c:v>
                </c:pt>
                <c:pt idx="2488">
                  <c:v>-1.2247537180022361E-3</c:v>
                </c:pt>
                <c:pt idx="2489">
                  <c:v>-2.2784716027356544E-2</c:v>
                </c:pt>
                <c:pt idx="2490">
                  <c:v>1.0592742844264258E-2</c:v>
                </c:pt>
                <c:pt idx="2491">
                  <c:v>4.080893723268586E-3</c:v>
                </c:pt>
                <c:pt idx="2492">
                  <c:v>3.953137897869663E-3</c:v>
                </c:pt>
                <c:pt idx="2493">
                  <c:v>3.1832132980824657E-3</c:v>
                </c:pt>
                <c:pt idx="2494">
                  <c:v>-8.2740611976883649E-4</c:v>
                </c:pt>
                <c:pt idx="2495">
                  <c:v>-1.1925566464407122E-2</c:v>
                </c:pt>
                <c:pt idx="2496">
                  <c:v>-7.6883000893122055E-3</c:v>
                </c:pt>
                <c:pt idx="2497">
                  <c:v>2.1779992242740853E-3</c:v>
                </c:pt>
                <c:pt idx="2498">
                  <c:v>8.8037442248942721E-3</c:v>
                </c:pt>
                <c:pt idx="2499">
                  <c:v>-3.685679255642782E-4</c:v>
                </c:pt>
                <c:pt idx="2500">
                  <c:v>-6.2043550087085286E-3</c:v>
                </c:pt>
                <c:pt idx="2501">
                  <c:v>-8.0673265858451915E-3</c:v>
                </c:pt>
                <c:pt idx="2502">
                  <c:v>4.8953862660945369E-3</c:v>
                </c:pt>
                <c:pt idx="2503">
                  <c:v>-1.111143859235475E-2</c:v>
                </c:pt>
                <c:pt idx="2504">
                  <c:v>8.0740405113313152E-3</c:v>
                </c:pt>
                <c:pt idx="2505">
                  <c:v>4.5440978958364298E-3</c:v>
                </c:pt>
                <c:pt idx="2506">
                  <c:v>3.8199385813797448E-3</c:v>
                </c:pt>
                <c:pt idx="2507">
                  <c:v>-9.0698571979930254E-3</c:v>
                </c:pt>
                <c:pt idx="2508">
                  <c:v>-6.8552726629417249E-3</c:v>
                </c:pt>
                <c:pt idx="2509">
                  <c:v>-3.3793214910154967E-3</c:v>
                </c:pt>
                <c:pt idx="2510">
                  <c:v>-1.752700552210551E-3</c:v>
                </c:pt>
                <c:pt idx="2511">
                  <c:v>2.3006585910854138E-3</c:v>
                </c:pt>
                <c:pt idx="2512">
                  <c:v>3.5554637593495642E-3</c:v>
                </c:pt>
                <c:pt idx="2513">
                  <c:v>6.2498144354383722E-3</c:v>
                </c:pt>
                <c:pt idx="2514">
                  <c:v>8.9795918367348015E-3</c:v>
                </c:pt>
                <c:pt idx="2515">
                  <c:v>-1.592666257907327E-3</c:v>
                </c:pt>
                <c:pt idx="2516">
                  <c:v>5.2767671908358071E-3</c:v>
                </c:pt>
                <c:pt idx="2517">
                  <c:v>1.3514954823178105E-2</c:v>
                </c:pt>
                <c:pt idx="2518">
                  <c:v>5.7311859264139731E-3</c:v>
                </c:pt>
                <c:pt idx="2519">
                  <c:v>-1.1017822502424779E-2</c:v>
                </c:pt>
                <c:pt idx="2520">
                  <c:v>3.9253872135838197E-3</c:v>
                </c:pt>
                <c:pt idx="2521">
                  <c:v>8.3687738224647035E-5</c:v>
                </c:pt>
                <c:pt idx="2522">
                  <c:v>1.9023558775188576E-4</c:v>
                </c:pt>
                <c:pt idx="2523">
                  <c:v>-7.7767542998655736E-3</c:v>
                </c:pt>
                <c:pt idx="2524">
                  <c:v>-2.7933171205493101E-3</c:v>
                </c:pt>
                <c:pt idx="2525">
                  <c:v>-4.0044694078034127E-3</c:v>
                </c:pt>
                <c:pt idx="2526">
                  <c:v>-1.5199844257752781E-3</c:v>
                </c:pt>
                <c:pt idx="2527">
                  <c:v>2.1836518763647117E-3</c:v>
                </c:pt>
                <c:pt idx="2528">
                  <c:v>-1.8006257174352225E-4</c:v>
                </c:pt>
                <c:pt idx="2529">
                  <c:v>3.4523907806138787E-4</c:v>
                </c:pt>
                <c:pt idx="2530">
                  <c:v>4.9629288822852224E-3</c:v>
                </c:pt>
                <c:pt idx="2531">
                  <c:v>-1.8294610994835647E-3</c:v>
                </c:pt>
                <c:pt idx="2532">
                  <c:v>6.6846540956768674E-3</c:v>
                </c:pt>
                <c:pt idx="2533">
                  <c:v>7.0600447263373667E-3</c:v>
                </c:pt>
                <c:pt idx="2534">
                  <c:v>-2.7477546049626822E-3</c:v>
                </c:pt>
                <c:pt idx="2535">
                  <c:v>3.1611257883723543E-3</c:v>
                </c:pt>
                <c:pt idx="2536">
                  <c:v>9.3407525008863956E-3</c:v>
                </c:pt>
                <c:pt idx="2537">
                  <c:v>2.913964615039788E-3</c:v>
                </c:pt>
                <c:pt idx="2538">
                  <c:v>-3.55057841309947E-3</c:v>
                </c:pt>
                <c:pt idx="2539">
                  <c:v>1.4993746091307214E-2</c:v>
                </c:pt>
                <c:pt idx="2540">
                  <c:v>4.3023584461263642E-3</c:v>
                </c:pt>
                <c:pt idx="2541">
                  <c:v>1.339825599898159E-2</c:v>
                </c:pt>
                <c:pt idx="2542">
                  <c:v>-1.9494956586861178E-2</c:v>
                </c:pt>
                <c:pt idx="2543">
                  <c:v>-1.1200333233055026E-2</c:v>
                </c:pt>
                <c:pt idx="2544">
                  <c:v>-6.0493145643571999E-3</c:v>
                </c:pt>
                <c:pt idx="2545">
                  <c:v>7.0804796503771694E-3</c:v>
                </c:pt>
                <c:pt idx="2546">
                  <c:v>-1.8870926198087945E-2</c:v>
                </c:pt>
                <c:pt idx="2547">
                  <c:v>-1.3617587871268544E-3</c:v>
                </c:pt>
                <c:pt idx="2548">
                  <c:v>8.9227786555532429E-3</c:v>
                </c:pt>
                <c:pt idx="2549">
                  <c:v>-8.3412178783635049E-3</c:v>
                </c:pt>
                <c:pt idx="2550">
                  <c:v>-7.37807764262155E-3</c:v>
                </c:pt>
                <c:pt idx="2551">
                  <c:v>1.7218978325334033E-2</c:v>
                </c:pt>
                <c:pt idx="2552">
                  <c:v>1.6152120827050975E-3</c:v>
                </c:pt>
                <c:pt idx="2553">
                  <c:v>-1.5739666370307992E-2</c:v>
                </c:pt>
                <c:pt idx="2554">
                  <c:v>5.5611116162075369E-3</c:v>
                </c:pt>
                <c:pt idx="2555">
                  <c:v>1.0550493836612995E-2</c:v>
                </c:pt>
                <c:pt idx="2556">
                  <c:v>-9.9433991127440002E-4</c:v>
                </c:pt>
                <c:pt idx="2557">
                  <c:v>-6.1120233534026625E-3</c:v>
                </c:pt>
                <c:pt idx="2558">
                  <c:v>-2.052851430741387E-2</c:v>
                </c:pt>
                <c:pt idx="2559">
                  <c:v>1.9247554889101348E-3</c:v>
                </c:pt>
                <c:pt idx="2560">
                  <c:v>3.0756106321840893E-3</c:v>
                </c:pt>
                <c:pt idx="2561">
                  <c:v>6.2574830008810256E-3</c:v>
                </c:pt>
                <c:pt idx="2562">
                  <c:v>-3.2349585685120807E-3</c:v>
                </c:pt>
                <c:pt idx="2563">
                  <c:v>2.3849828837978482E-3</c:v>
                </c:pt>
                <c:pt idx="2564">
                  <c:v>5.5073494367829934E-3</c:v>
                </c:pt>
                <c:pt idx="2565">
                  <c:v>7.495003331110528E-4</c:v>
                </c:pt>
                <c:pt idx="2566">
                  <c:v>-2.7858097344797272E-3</c:v>
                </c:pt>
                <c:pt idx="2567">
                  <c:v>4.1848299912816689E-3</c:v>
                </c:pt>
                <c:pt idx="2568">
                  <c:v>6.240130600288385E-3</c:v>
                </c:pt>
                <c:pt idx="2569">
                  <c:v>2.8842475709585091E-3</c:v>
                </c:pt>
                <c:pt idx="2570">
                  <c:v>2.3542403165570658E-3</c:v>
                </c:pt>
                <c:pt idx="2571">
                  <c:v>-2.7225659419236603E-3</c:v>
                </c:pt>
                <c:pt idx="2572">
                  <c:v>1.6693621124000968E-2</c:v>
                </c:pt>
                <c:pt idx="2573">
                  <c:v>7.662535061190523E-3</c:v>
                </c:pt>
                <c:pt idx="2574">
                  <c:v>-1.7852470874309412E-2</c:v>
                </c:pt>
                <c:pt idx="2575">
                  <c:v>2.2442794012169642E-3</c:v>
                </c:pt>
                <c:pt idx="2576">
                  <c:v>4.2209451819266164E-3</c:v>
                </c:pt>
                <c:pt idx="2577">
                  <c:v>2.6339437885414263E-4</c:v>
                </c:pt>
                <c:pt idx="2578">
                  <c:v>5.8362878404176755E-3</c:v>
                </c:pt>
                <c:pt idx="2579">
                  <c:v>2.4135722431379847E-3</c:v>
                </c:pt>
                <c:pt idx="2580">
                  <c:v>-1.2949326010983642E-3</c:v>
                </c:pt>
                <c:pt idx="2581">
                  <c:v>-1.0115673889206311E-2</c:v>
                </c:pt>
                <c:pt idx="2582">
                  <c:v>1.3763879867618733E-3</c:v>
                </c:pt>
                <c:pt idx="2583">
                  <c:v>7.3845578612825591E-3</c:v>
                </c:pt>
                <c:pt idx="2584">
                  <c:v>-1.7107841612492569E-3</c:v>
                </c:pt>
                <c:pt idx="2585">
                  <c:v>9.0075952545352056E-3</c:v>
                </c:pt>
                <c:pt idx="2586">
                  <c:v>3.7251427446347574E-3</c:v>
                </c:pt>
                <c:pt idx="2587">
                  <c:v>-1.376327172630698E-3</c:v>
                </c:pt>
                <c:pt idx="2588">
                  <c:v>-1.8448011932330477E-3</c:v>
                </c:pt>
                <c:pt idx="2589">
                  <c:v>-2.1228927743310866E-3</c:v>
                </c:pt>
                <c:pt idx="2590">
                  <c:v>5.0070854983466084E-3</c:v>
                </c:pt>
                <c:pt idx="2591">
                  <c:v>-1.3130272747999827E-3</c:v>
                </c:pt>
              </c:numCache>
            </c:numRef>
          </c:xVal>
          <c:yVal>
            <c:numRef>
              <c:f>Regression!$B$25:$B$2616</c:f>
              <c:numCache>
                <c:formatCode>General</c:formatCode>
                <c:ptCount val="2592"/>
                <c:pt idx="0">
                  <c:v>-8.4574981771237331E-3</c:v>
                </c:pt>
                <c:pt idx="1">
                  <c:v>1.0139695481985411E-2</c:v>
                </c:pt>
                <c:pt idx="2">
                  <c:v>-6.0387234209127805E-3</c:v>
                </c:pt>
                <c:pt idx="3">
                  <c:v>-4.5363145562097333E-3</c:v>
                </c:pt>
                <c:pt idx="4">
                  <c:v>4.417627671132014E-3</c:v>
                </c:pt>
                <c:pt idx="5">
                  <c:v>1.1935653543280524E-2</c:v>
                </c:pt>
                <c:pt idx="6">
                  <c:v>-3.3123680423478249E-3</c:v>
                </c:pt>
                <c:pt idx="7">
                  <c:v>4.1020948789589323E-3</c:v>
                </c:pt>
                <c:pt idx="8">
                  <c:v>5.9616164257192655E-4</c:v>
                </c:pt>
                <c:pt idx="9">
                  <c:v>8.5467060250482996E-3</c:v>
                </c:pt>
                <c:pt idx="10">
                  <c:v>5.0321772895335366E-3</c:v>
                </c:pt>
                <c:pt idx="11">
                  <c:v>2.2748378469062192E-3</c:v>
                </c:pt>
                <c:pt idx="12">
                  <c:v>-1.8457126600629687E-4</c:v>
                </c:pt>
                <c:pt idx="13">
                  <c:v>1.5294214714290282E-2</c:v>
                </c:pt>
                <c:pt idx="14">
                  <c:v>1.2669726721213578E-2</c:v>
                </c:pt>
                <c:pt idx="15">
                  <c:v>4.4314769080659074E-3</c:v>
                </c:pt>
                <c:pt idx="16">
                  <c:v>-2.3783480691597185E-3</c:v>
                </c:pt>
                <c:pt idx="17">
                  <c:v>-7.8599835841216712E-5</c:v>
                </c:pt>
                <c:pt idx="18">
                  <c:v>1.7496663623354568E-2</c:v>
                </c:pt>
                <c:pt idx="19">
                  <c:v>6.0562009103580713E-3</c:v>
                </c:pt>
                <c:pt idx="20">
                  <c:v>-4.6978640554712495E-3</c:v>
                </c:pt>
                <c:pt idx="21">
                  <c:v>-6.8707988578833295E-3</c:v>
                </c:pt>
                <c:pt idx="22">
                  <c:v>7.8488446162964642E-3</c:v>
                </c:pt>
                <c:pt idx="23">
                  <c:v>1.8783902591354548E-4</c:v>
                </c:pt>
                <c:pt idx="24">
                  <c:v>-1.4031443392558773E-2</c:v>
                </c:pt>
                <c:pt idx="25">
                  <c:v>3.6850515551243028E-3</c:v>
                </c:pt>
                <c:pt idx="26">
                  <c:v>-7.8331248493467237E-4</c:v>
                </c:pt>
                <c:pt idx="27">
                  <c:v>7.3133656688592584E-3</c:v>
                </c:pt>
                <c:pt idx="28">
                  <c:v>1.8130078542254952E-3</c:v>
                </c:pt>
                <c:pt idx="29">
                  <c:v>1.1233849007664358E-2</c:v>
                </c:pt>
                <c:pt idx="30">
                  <c:v>6.8496839321469322E-3</c:v>
                </c:pt>
                <c:pt idx="31">
                  <c:v>1.5009388088511001E-2</c:v>
                </c:pt>
                <c:pt idx="32">
                  <c:v>-4.5893626523144607E-3</c:v>
                </c:pt>
                <c:pt idx="33">
                  <c:v>2.0373890304229939E-2</c:v>
                </c:pt>
                <c:pt idx="34">
                  <c:v>-1.2682319689901321E-2</c:v>
                </c:pt>
                <c:pt idx="35">
                  <c:v>-1.2329784934061614E-2</c:v>
                </c:pt>
                <c:pt idx="36">
                  <c:v>-7.3227616283863487E-3</c:v>
                </c:pt>
                <c:pt idx="37">
                  <c:v>2.4687296117045489E-2</c:v>
                </c:pt>
                <c:pt idx="38">
                  <c:v>-3.977610062554874E-3</c:v>
                </c:pt>
                <c:pt idx="39">
                  <c:v>-2.3792019775487862E-2</c:v>
                </c:pt>
                <c:pt idx="40">
                  <c:v>1.2194186250685296E-2</c:v>
                </c:pt>
                <c:pt idx="41">
                  <c:v>2.0549439803249627E-3</c:v>
                </c:pt>
                <c:pt idx="42">
                  <c:v>-6.9732545135191455E-3</c:v>
                </c:pt>
                <c:pt idx="43">
                  <c:v>-1.0697573148816552E-3</c:v>
                </c:pt>
                <c:pt idx="44">
                  <c:v>-3.6417997177614187E-3</c:v>
                </c:pt>
                <c:pt idx="45">
                  <c:v>4.7140525118496805E-4</c:v>
                </c:pt>
                <c:pt idx="46">
                  <c:v>2.2144841449945859E-4</c:v>
                </c:pt>
                <c:pt idx="47">
                  <c:v>5.5246511601926744E-3</c:v>
                </c:pt>
                <c:pt idx="48">
                  <c:v>2.4628761567907164E-3</c:v>
                </c:pt>
                <c:pt idx="49">
                  <c:v>4.4653722835275478E-4</c:v>
                </c:pt>
                <c:pt idx="50">
                  <c:v>-3.2513911156007217E-4</c:v>
                </c:pt>
                <c:pt idx="51">
                  <c:v>8.2246960159059242E-3</c:v>
                </c:pt>
                <c:pt idx="52">
                  <c:v>4.7076054990453512E-3</c:v>
                </c:pt>
                <c:pt idx="53">
                  <c:v>1.169366294466008E-2</c:v>
                </c:pt>
                <c:pt idx="54">
                  <c:v>1.80638551122108E-3</c:v>
                </c:pt>
                <c:pt idx="55">
                  <c:v>1.4751826994051516E-2</c:v>
                </c:pt>
                <c:pt idx="56">
                  <c:v>1.6914683971242701E-2</c:v>
                </c:pt>
                <c:pt idx="57">
                  <c:v>-1.8602221732895354E-2</c:v>
                </c:pt>
                <c:pt idx="58">
                  <c:v>1.0596273316197478E-2</c:v>
                </c:pt>
                <c:pt idx="59">
                  <c:v>-2.4996242150245845E-2</c:v>
                </c:pt>
                <c:pt idx="60">
                  <c:v>-7.0210883999718727E-4</c:v>
                </c:pt>
                <c:pt idx="61">
                  <c:v>4.4247124104291238E-3</c:v>
                </c:pt>
                <c:pt idx="62">
                  <c:v>-2.2304714658249181E-3</c:v>
                </c:pt>
                <c:pt idx="63">
                  <c:v>1.1113042803474508E-3</c:v>
                </c:pt>
                <c:pt idx="64">
                  <c:v>1.4789328687001365E-2</c:v>
                </c:pt>
                <c:pt idx="65">
                  <c:v>8.9649556515578391E-3</c:v>
                </c:pt>
                <c:pt idx="66">
                  <c:v>-6.4280640813699124E-3</c:v>
                </c:pt>
                <c:pt idx="67">
                  <c:v>-2.9765515421820319E-3</c:v>
                </c:pt>
                <c:pt idx="68">
                  <c:v>3.0786885713086714E-3</c:v>
                </c:pt>
                <c:pt idx="69">
                  <c:v>1.2108361426298481E-3</c:v>
                </c:pt>
                <c:pt idx="70">
                  <c:v>-5.7900827875620288E-3</c:v>
                </c:pt>
                <c:pt idx="71">
                  <c:v>6.3089523830755284E-3</c:v>
                </c:pt>
                <c:pt idx="72">
                  <c:v>1.5705078788627518E-2</c:v>
                </c:pt>
                <c:pt idx="73">
                  <c:v>6.52790929504014E-3</c:v>
                </c:pt>
                <c:pt idx="74">
                  <c:v>7.9065129284853174E-3</c:v>
                </c:pt>
                <c:pt idx="75">
                  <c:v>-1.4025701703140941E-2</c:v>
                </c:pt>
                <c:pt idx="76">
                  <c:v>7.2600139852572422E-3</c:v>
                </c:pt>
                <c:pt idx="77">
                  <c:v>2.1405737553938709E-3</c:v>
                </c:pt>
                <c:pt idx="78">
                  <c:v>-1.4438439843125366E-3</c:v>
                </c:pt>
                <c:pt idx="79">
                  <c:v>9.5536156701517515E-3</c:v>
                </c:pt>
                <c:pt idx="80">
                  <c:v>4.3451405929200281E-3</c:v>
                </c:pt>
                <c:pt idx="81">
                  <c:v>1.5422491291298131E-3</c:v>
                </c:pt>
                <c:pt idx="82">
                  <c:v>-1.2889280423451573E-3</c:v>
                </c:pt>
                <c:pt idx="83">
                  <c:v>-3.1300588311360465E-3</c:v>
                </c:pt>
                <c:pt idx="84">
                  <c:v>-2.7331601519809449E-3</c:v>
                </c:pt>
                <c:pt idx="85">
                  <c:v>6.5758549768648753E-3</c:v>
                </c:pt>
                <c:pt idx="86">
                  <c:v>2.5737488298190766E-3</c:v>
                </c:pt>
                <c:pt idx="87">
                  <c:v>1.3770558955063411E-2</c:v>
                </c:pt>
                <c:pt idx="88">
                  <c:v>-3.5850125555269446E-3</c:v>
                </c:pt>
                <c:pt idx="89">
                  <c:v>-4.7725975205162687E-4</c:v>
                </c:pt>
                <c:pt idx="90">
                  <c:v>-4.975033453682242E-4</c:v>
                </c:pt>
                <c:pt idx="91">
                  <c:v>-7.1905654158050426E-3</c:v>
                </c:pt>
                <c:pt idx="92">
                  <c:v>3.5924456717183776E-3</c:v>
                </c:pt>
                <c:pt idx="93">
                  <c:v>-1.1508093503809127E-3</c:v>
                </c:pt>
                <c:pt idx="94">
                  <c:v>9.6678289591475997E-3</c:v>
                </c:pt>
                <c:pt idx="95">
                  <c:v>1.6633831959684327E-4</c:v>
                </c:pt>
                <c:pt idx="96">
                  <c:v>2.5921310069990083E-3</c:v>
                </c:pt>
                <c:pt idx="97">
                  <c:v>1.2113342515343869E-2</c:v>
                </c:pt>
                <c:pt idx="98">
                  <c:v>-3.8222618247551574E-3</c:v>
                </c:pt>
                <c:pt idx="99">
                  <c:v>3.2005379192969613E-3</c:v>
                </c:pt>
                <c:pt idx="100">
                  <c:v>-7.9810335958022799E-4</c:v>
                </c:pt>
                <c:pt idx="101">
                  <c:v>1.7025143667062304E-2</c:v>
                </c:pt>
                <c:pt idx="102">
                  <c:v>6.4536042022200445E-3</c:v>
                </c:pt>
                <c:pt idx="103">
                  <c:v>-6.028860463360622E-3</c:v>
                </c:pt>
                <c:pt idx="104">
                  <c:v>4.7567663565176929E-3</c:v>
                </c:pt>
                <c:pt idx="105">
                  <c:v>-1.0820884624765888E-2</c:v>
                </c:pt>
                <c:pt idx="106">
                  <c:v>-4.0195837326191253E-3</c:v>
                </c:pt>
                <c:pt idx="107">
                  <c:v>1.2491860447627427E-2</c:v>
                </c:pt>
                <c:pt idx="108">
                  <c:v>1.4462705083814375E-2</c:v>
                </c:pt>
                <c:pt idx="109">
                  <c:v>-9.2287229920398894E-3</c:v>
                </c:pt>
                <c:pt idx="110">
                  <c:v>8.4783358465572653E-3</c:v>
                </c:pt>
                <c:pt idx="111">
                  <c:v>-6.1268847891417547E-4</c:v>
                </c:pt>
                <c:pt idx="112">
                  <c:v>1.2543909788766169E-2</c:v>
                </c:pt>
                <c:pt idx="113">
                  <c:v>5.0423442081131841E-4</c:v>
                </c:pt>
                <c:pt idx="114">
                  <c:v>2.0337949956824353E-2</c:v>
                </c:pt>
                <c:pt idx="115">
                  <c:v>2.2936038253557646E-2</c:v>
                </c:pt>
                <c:pt idx="116">
                  <c:v>1.8669855485280717E-2</c:v>
                </c:pt>
                <c:pt idx="117">
                  <c:v>1.3164917780115476E-2</c:v>
                </c:pt>
                <c:pt idx="118">
                  <c:v>-1.1389016553037494E-2</c:v>
                </c:pt>
                <c:pt idx="119">
                  <c:v>1.2792419760133697E-2</c:v>
                </c:pt>
                <c:pt idx="120">
                  <c:v>-3.4648049205558577E-2</c:v>
                </c:pt>
                <c:pt idx="121">
                  <c:v>-2.2455577745916664E-3</c:v>
                </c:pt>
                <c:pt idx="122">
                  <c:v>-1.7877119845304199E-2</c:v>
                </c:pt>
                <c:pt idx="123">
                  <c:v>4.2539599323474318E-3</c:v>
                </c:pt>
                <c:pt idx="124">
                  <c:v>6.0348207310533331E-3</c:v>
                </c:pt>
                <c:pt idx="125">
                  <c:v>-1.4120270218261253E-3</c:v>
                </c:pt>
                <c:pt idx="126">
                  <c:v>5.5410158332640453E-3</c:v>
                </c:pt>
                <c:pt idx="127">
                  <c:v>-1.5607585067160576E-2</c:v>
                </c:pt>
                <c:pt idx="128">
                  <c:v>9.2871132720012271E-4</c:v>
                </c:pt>
                <c:pt idx="129">
                  <c:v>-7.4124470203432819E-4</c:v>
                </c:pt>
                <c:pt idx="130">
                  <c:v>-5.8587218627499677E-3</c:v>
                </c:pt>
                <c:pt idx="131">
                  <c:v>-5.5411167640598055E-3</c:v>
                </c:pt>
                <c:pt idx="132">
                  <c:v>1.7283255739329772E-2</c:v>
                </c:pt>
                <c:pt idx="133">
                  <c:v>9.6220818559377749E-3</c:v>
                </c:pt>
                <c:pt idx="134">
                  <c:v>8.8351267473359193E-3</c:v>
                </c:pt>
                <c:pt idx="135">
                  <c:v>1.8274624848219598E-2</c:v>
                </c:pt>
                <c:pt idx="136">
                  <c:v>-1.3255610766829526E-2</c:v>
                </c:pt>
                <c:pt idx="137">
                  <c:v>1.8846842464666867E-2</c:v>
                </c:pt>
                <c:pt idx="138">
                  <c:v>-8.8200946421075847E-3</c:v>
                </c:pt>
                <c:pt idx="139">
                  <c:v>6.1090899297846224E-3</c:v>
                </c:pt>
                <c:pt idx="140">
                  <c:v>9.0827719259060826E-3</c:v>
                </c:pt>
                <c:pt idx="141">
                  <c:v>-4.0403424594946174E-3</c:v>
                </c:pt>
                <c:pt idx="142">
                  <c:v>1.6973752071779997E-2</c:v>
                </c:pt>
                <c:pt idx="143">
                  <c:v>1.6839385476552601E-2</c:v>
                </c:pt>
                <c:pt idx="144">
                  <c:v>3.7935862498417626E-3</c:v>
                </c:pt>
                <c:pt idx="145">
                  <c:v>-2.3031292927665845E-2</c:v>
                </c:pt>
                <c:pt idx="146">
                  <c:v>1.1356843880786192E-2</c:v>
                </c:pt>
                <c:pt idx="147">
                  <c:v>-1.0828208206504989E-2</c:v>
                </c:pt>
                <c:pt idx="148">
                  <c:v>-1.0437965688774408E-2</c:v>
                </c:pt>
                <c:pt idx="149">
                  <c:v>-7.6557295380919287E-3</c:v>
                </c:pt>
                <c:pt idx="150">
                  <c:v>-3.8458321045374854E-3</c:v>
                </c:pt>
                <c:pt idx="151">
                  <c:v>6.0352628749135405E-3</c:v>
                </c:pt>
                <c:pt idx="152">
                  <c:v>1.3590373570718715E-2</c:v>
                </c:pt>
                <c:pt idx="153">
                  <c:v>1.3285768134937497E-3</c:v>
                </c:pt>
                <c:pt idx="154">
                  <c:v>-1.6868006213351876E-2</c:v>
                </c:pt>
                <c:pt idx="155">
                  <c:v>2.1025759820790937E-2</c:v>
                </c:pt>
                <c:pt idx="156">
                  <c:v>-2.7083793828200149E-2</c:v>
                </c:pt>
                <c:pt idx="157">
                  <c:v>-7.3751430744843343E-3</c:v>
                </c:pt>
                <c:pt idx="158">
                  <c:v>-3.448527449308271E-2</c:v>
                </c:pt>
                <c:pt idx="159">
                  <c:v>1.6225824661292333E-2</c:v>
                </c:pt>
                <c:pt idx="160">
                  <c:v>8.3509440229175523E-3</c:v>
                </c:pt>
                <c:pt idx="161">
                  <c:v>-1.4113176064613651E-3</c:v>
                </c:pt>
                <c:pt idx="162">
                  <c:v>7.5550293123656069E-3</c:v>
                </c:pt>
                <c:pt idx="163">
                  <c:v>2.4734913212809723E-3</c:v>
                </c:pt>
                <c:pt idx="164">
                  <c:v>1.1033167284209741E-2</c:v>
                </c:pt>
                <c:pt idx="165">
                  <c:v>4.4051500163375919E-3</c:v>
                </c:pt>
                <c:pt idx="166">
                  <c:v>1.0880524220686326E-2</c:v>
                </c:pt>
                <c:pt idx="167">
                  <c:v>4.2492859884012916E-3</c:v>
                </c:pt>
                <c:pt idx="168">
                  <c:v>3.965581521846776E-3</c:v>
                </c:pt>
                <c:pt idx="169">
                  <c:v>-3.6303574471069533E-3</c:v>
                </c:pt>
                <c:pt idx="170">
                  <c:v>3.1065836926274558E-3</c:v>
                </c:pt>
                <c:pt idx="171">
                  <c:v>3.5148469175658114E-3</c:v>
                </c:pt>
                <c:pt idx="172">
                  <c:v>6.2051810104083707E-4</c:v>
                </c:pt>
                <c:pt idx="173">
                  <c:v>-1.2628237945611289E-3</c:v>
                </c:pt>
                <c:pt idx="174">
                  <c:v>1.4850519551033016E-2</c:v>
                </c:pt>
                <c:pt idx="175">
                  <c:v>-7.2105552010105368E-3</c:v>
                </c:pt>
                <c:pt idx="176">
                  <c:v>3.547348903927668E-3</c:v>
                </c:pt>
                <c:pt idx="177">
                  <c:v>1.4289421866609249E-3</c:v>
                </c:pt>
                <c:pt idx="178">
                  <c:v>7.2488558462839555E-3</c:v>
                </c:pt>
                <c:pt idx="179">
                  <c:v>7.2508768311446694E-3</c:v>
                </c:pt>
                <c:pt idx="180">
                  <c:v>4.4208525259971229E-3</c:v>
                </c:pt>
                <c:pt idx="181">
                  <c:v>8.005428020704022E-3</c:v>
                </c:pt>
                <c:pt idx="182">
                  <c:v>8.4969879083480054E-3</c:v>
                </c:pt>
                <c:pt idx="183">
                  <c:v>-2.9733601307021088E-3</c:v>
                </c:pt>
                <c:pt idx="184">
                  <c:v>1.3275584545924708E-2</c:v>
                </c:pt>
                <c:pt idx="185">
                  <c:v>-5.7083333715411662E-3</c:v>
                </c:pt>
                <c:pt idx="186">
                  <c:v>8.2204611114072516E-3</c:v>
                </c:pt>
                <c:pt idx="187">
                  <c:v>-5.424093396074455E-3</c:v>
                </c:pt>
                <c:pt idx="188">
                  <c:v>-1.1580164406671117E-2</c:v>
                </c:pt>
                <c:pt idx="189">
                  <c:v>6.5652614917084667E-3</c:v>
                </c:pt>
                <c:pt idx="190">
                  <c:v>2.4795425512972777E-3</c:v>
                </c:pt>
                <c:pt idx="191">
                  <c:v>9.2366336329689699E-3</c:v>
                </c:pt>
                <c:pt idx="192">
                  <c:v>3.6542150544728565E-3</c:v>
                </c:pt>
                <c:pt idx="193">
                  <c:v>-2.6277081124960367E-3</c:v>
                </c:pt>
                <c:pt idx="194">
                  <c:v>9.9147005394521811E-3</c:v>
                </c:pt>
                <c:pt idx="195">
                  <c:v>1.425780794527781E-2</c:v>
                </c:pt>
                <c:pt idx="196">
                  <c:v>-8.6100064525069676E-3</c:v>
                </c:pt>
                <c:pt idx="197">
                  <c:v>1.1304881221444052E-2</c:v>
                </c:pt>
                <c:pt idx="198">
                  <c:v>-4.8749666657358481E-3</c:v>
                </c:pt>
                <c:pt idx="199">
                  <c:v>8.6547129702561031E-3</c:v>
                </c:pt>
                <c:pt idx="200">
                  <c:v>-1.0072376374145979E-2</c:v>
                </c:pt>
                <c:pt idx="201">
                  <c:v>1.6743947642443534E-2</c:v>
                </c:pt>
                <c:pt idx="202">
                  <c:v>5.3542129866045963E-3</c:v>
                </c:pt>
                <c:pt idx="203">
                  <c:v>5.8371308617606726E-3</c:v>
                </c:pt>
                <c:pt idx="204">
                  <c:v>1.6270018442743294E-2</c:v>
                </c:pt>
                <c:pt idx="205">
                  <c:v>1.5542710138871405E-2</c:v>
                </c:pt>
                <c:pt idx="206">
                  <c:v>-2.3538995932795063E-2</c:v>
                </c:pt>
                <c:pt idx="207">
                  <c:v>1.1800290073045852E-2</c:v>
                </c:pt>
                <c:pt idx="208">
                  <c:v>-2.5174312207774583E-2</c:v>
                </c:pt>
                <c:pt idx="209">
                  <c:v>5.1193561597568703E-3</c:v>
                </c:pt>
                <c:pt idx="210">
                  <c:v>7.3164782293426087E-3</c:v>
                </c:pt>
                <c:pt idx="211">
                  <c:v>-4.8808156510770388E-3</c:v>
                </c:pt>
                <c:pt idx="212">
                  <c:v>1.3899675329163798E-3</c:v>
                </c:pt>
                <c:pt idx="213">
                  <c:v>-2.8227471755559977E-3</c:v>
                </c:pt>
                <c:pt idx="214">
                  <c:v>1.9838026609007565E-2</c:v>
                </c:pt>
                <c:pt idx="215">
                  <c:v>9.1415243190085416E-3</c:v>
                </c:pt>
                <c:pt idx="216">
                  <c:v>1.3910808842781711E-2</c:v>
                </c:pt>
                <c:pt idx="217">
                  <c:v>-5.8407059193864234E-2</c:v>
                </c:pt>
                <c:pt idx="218">
                  <c:v>-4.5429690883389724E-3</c:v>
                </c:pt>
                <c:pt idx="219">
                  <c:v>-7.0398760253151341E-3</c:v>
                </c:pt>
                <c:pt idx="220">
                  <c:v>1.2887113737574708E-2</c:v>
                </c:pt>
                <c:pt idx="221">
                  <c:v>2.7118801866973116E-2</c:v>
                </c:pt>
                <c:pt idx="222">
                  <c:v>-2.5901373287200036E-3</c:v>
                </c:pt>
                <c:pt idx="223">
                  <c:v>1.4501470575988863E-2</c:v>
                </c:pt>
                <c:pt idx="224">
                  <c:v>9.039680078285069E-3</c:v>
                </c:pt>
                <c:pt idx="225">
                  <c:v>4.5607582467404361E-3</c:v>
                </c:pt>
                <c:pt idx="226">
                  <c:v>5.6264183702784435E-3</c:v>
                </c:pt>
                <c:pt idx="227">
                  <c:v>-1.3239094181660242E-3</c:v>
                </c:pt>
                <c:pt idx="228">
                  <c:v>1.5684970506836274E-2</c:v>
                </c:pt>
                <c:pt idx="229">
                  <c:v>1.313575882996286E-2</c:v>
                </c:pt>
                <c:pt idx="230">
                  <c:v>3.1571561076369349E-3</c:v>
                </c:pt>
                <c:pt idx="231">
                  <c:v>-7.0141458793094389E-3</c:v>
                </c:pt>
                <c:pt idx="232">
                  <c:v>1.7516595295355132E-2</c:v>
                </c:pt>
                <c:pt idx="233">
                  <c:v>-9.7367705082257467E-3</c:v>
                </c:pt>
                <c:pt idx="234">
                  <c:v>3.2431286511677128E-2</c:v>
                </c:pt>
                <c:pt idx="235">
                  <c:v>4.736639028795505E-3</c:v>
                </c:pt>
                <c:pt idx="236">
                  <c:v>1.2368099482089034E-2</c:v>
                </c:pt>
                <c:pt idx="237">
                  <c:v>-1.6745369460812325E-2</c:v>
                </c:pt>
                <c:pt idx="238">
                  <c:v>-1.9839905121165621E-2</c:v>
                </c:pt>
                <c:pt idx="239">
                  <c:v>9.7145480671742166E-4</c:v>
                </c:pt>
                <c:pt idx="240">
                  <c:v>1.773801115276407E-2</c:v>
                </c:pt>
                <c:pt idx="241">
                  <c:v>1.2347812630259634E-2</c:v>
                </c:pt>
                <c:pt idx="242">
                  <c:v>-6.2165345630448392E-3</c:v>
                </c:pt>
                <c:pt idx="243">
                  <c:v>9.8730553092917384E-3</c:v>
                </c:pt>
                <c:pt idx="244">
                  <c:v>5.0614813005414021E-3</c:v>
                </c:pt>
                <c:pt idx="245">
                  <c:v>-2.7387773669160113E-2</c:v>
                </c:pt>
                <c:pt idx="246">
                  <c:v>-8.4592541877933636E-3</c:v>
                </c:pt>
                <c:pt idx="247">
                  <c:v>2.749258846163374E-2</c:v>
                </c:pt>
                <c:pt idx="248">
                  <c:v>-4.4719330951576344E-3</c:v>
                </c:pt>
                <c:pt idx="249">
                  <c:v>1.5571208492049899E-2</c:v>
                </c:pt>
                <c:pt idx="250">
                  <c:v>1.4771754885379613E-2</c:v>
                </c:pt>
                <c:pt idx="251">
                  <c:v>2.514344204058831E-4</c:v>
                </c:pt>
                <c:pt idx="252">
                  <c:v>2.3823085900288941E-2</c:v>
                </c:pt>
                <c:pt idx="253">
                  <c:v>-3.0014943476870237E-2</c:v>
                </c:pt>
                <c:pt idx="254">
                  <c:v>-1.7165500142485846E-2</c:v>
                </c:pt>
                <c:pt idx="255">
                  <c:v>2.7703217232464578E-2</c:v>
                </c:pt>
                <c:pt idx="256">
                  <c:v>6.6351836043320933E-3</c:v>
                </c:pt>
                <c:pt idx="257">
                  <c:v>-2.1332989820930022E-2</c:v>
                </c:pt>
                <c:pt idx="258">
                  <c:v>3.1498570503516031E-2</c:v>
                </c:pt>
                <c:pt idx="259">
                  <c:v>-9.355305831794062E-3</c:v>
                </c:pt>
                <c:pt idx="260">
                  <c:v>1.534352830878213E-2</c:v>
                </c:pt>
                <c:pt idx="261">
                  <c:v>3.4997611235892324E-2</c:v>
                </c:pt>
                <c:pt idx="262">
                  <c:v>-8.1681421147521518E-4</c:v>
                </c:pt>
                <c:pt idx="263">
                  <c:v>7.1430117470483195E-2</c:v>
                </c:pt>
                <c:pt idx="264">
                  <c:v>-1.4409704069865808E-2</c:v>
                </c:pt>
                <c:pt idx="265">
                  <c:v>2.3721786187949519E-2</c:v>
                </c:pt>
                <c:pt idx="266">
                  <c:v>-4.3541016318337497E-2</c:v>
                </c:pt>
                <c:pt idx="267">
                  <c:v>-1.5289176597757401E-2</c:v>
                </c:pt>
                <c:pt idx="268">
                  <c:v>3.4454872980786456E-2</c:v>
                </c:pt>
                <c:pt idx="269">
                  <c:v>-3.304050348656834E-2</c:v>
                </c:pt>
                <c:pt idx="270">
                  <c:v>6.3478571182693941E-2</c:v>
                </c:pt>
                <c:pt idx="271">
                  <c:v>1.2378340894431197E-2</c:v>
                </c:pt>
                <c:pt idx="272">
                  <c:v>9.502857105584793E-2</c:v>
                </c:pt>
                <c:pt idx="273">
                  <c:v>-2.8627954286183751E-2</c:v>
                </c:pt>
                <c:pt idx="274">
                  <c:v>-4.275473913460226E-2</c:v>
                </c:pt>
                <c:pt idx="275">
                  <c:v>5.5215483832555673E-3</c:v>
                </c:pt>
                <c:pt idx="276">
                  <c:v>-5.1262850935715462E-2</c:v>
                </c:pt>
                <c:pt idx="277">
                  <c:v>6.1008545826894744E-2</c:v>
                </c:pt>
                <c:pt idx="278">
                  <c:v>-0.11956805842944121</c:v>
                </c:pt>
                <c:pt idx="279">
                  <c:v>9.4067952290083467E-2</c:v>
                </c:pt>
                <c:pt idx="280">
                  <c:v>-9.4732784260031677E-2</c:v>
                </c:pt>
                <c:pt idx="281">
                  <c:v>-4.8287565736292552E-2</c:v>
                </c:pt>
                <c:pt idx="282">
                  <c:v>5.040417871768816E-2</c:v>
                </c:pt>
                <c:pt idx="283">
                  <c:v>-7.550660091920082E-2</c:v>
                </c:pt>
                <c:pt idx="284">
                  <c:v>-1.633481849182112E-2</c:v>
                </c:pt>
                <c:pt idx="285">
                  <c:v>-3.3276229224623824E-2</c:v>
                </c:pt>
                <c:pt idx="286">
                  <c:v>4.3179175803658876E-2</c:v>
                </c:pt>
                <c:pt idx="287">
                  <c:v>-2.7436882850501415E-2</c:v>
                </c:pt>
                <c:pt idx="288">
                  <c:v>4.7032480257455545E-2</c:v>
                </c:pt>
                <c:pt idx="289">
                  <c:v>-7.4809289859190699E-3</c:v>
                </c:pt>
                <c:pt idx="290">
                  <c:v>-4.3561987891790915E-2</c:v>
                </c:pt>
                <c:pt idx="291">
                  <c:v>-3.0017407663609388E-3</c:v>
                </c:pt>
                <c:pt idx="292">
                  <c:v>-2.9618396908128446E-2</c:v>
                </c:pt>
                <c:pt idx="293">
                  <c:v>-3.2866026779219536E-2</c:v>
                </c:pt>
                <c:pt idx="294">
                  <c:v>-9.7706169031276761E-3</c:v>
                </c:pt>
                <c:pt idx="295">
                  <c:v>-3.0389256697595018E-3</c:v>
                </c:pt>
                <c:pt idx="296">
                  <c:v>5.5194721526360289E-3</c:v>
                </c:pt>
                <c:pt idx="297">
                  <c:v>-2.1394715028622904E-3</c:v>
                </c:pt>
                <c:pt idx="298">
                  <c:v>2.6447499061581876E-3</c:v>
                </c:pt>
                <c:pt idx="299">
                  <c:v>-8.4433067634578408E-4</c:v>
                </c:pt>
                <c:pt idx="300">
                  <c:v>7.283940774329571E-3</c:v>
                </c:pt>
                <c:pt idx="301">
                  <c:v>2.4890330300467423E-3</c:v>
                </c:pt>
                <c:pt idx="302">
                  <c:v>8.1513924340568533E-3</c:v>
                </c:pt>
                <c:pt idx="303">
                  <c:v>-4.6311049241209469E-3</c:v>
                </c:pt>
                <c:pt idx="304">
                  <c:v>4.1332947049298081E-3</c:v>
                </c:pt>
                <c:pt idx="305">
                  <c:v>1.2092725980852904E-2</c:v>
                </c:pt>
                <c:pt idx="306">
                  <c:v>1.5838655129848059E-2</c:v>
                </c:pt>
                <c:pt idx="307">
                  <c:v>8.0793654473299732E-3</c:v>
                </c:pt>
                <c:pt idx="308">
                  <c:v>-1.6989594247579298E-2</c:v>
                </c:pt>
                <c:pt idx="309">
                  <c:v>3.9411727276496998E-3</c:v>
                </c:pt>
                <c:pt idx="310">
                  <c:v>-7.7417101263499194E-5</c:v>
                </c:pt>
                <c:pt idx="311">
                  <c:v>1.0890434665617822E-2</c:v>
                </c:pt>
                <c:pt idx="312">
                  <c:v>-1.500584362476411E-2</c:v>
                </c:pt>
                <c:pt idx="313">
                  <c:v>-8.288235027176365E-3</c:v>
                </c:pt>
                <c:pt idx="314">
                  <c:v>1.9391198221099136E-3</c:v>
                </c:pt>
                <c:pt idx="315">
                  <c:v>1.0835410766448761E-3</c:v>
                </c:pt>
                <c:pt idx="316">
                  <c:v>-1.8702809862601584E-3</c:v>
                </c:pt>
                <c:pt idx="317">
                  <c:v>4.6721241830729801E-3</c:v>
                </c:pt>
                <c:pt idx="318">
                  <c:v>9.1961000649006686E-3</c:v>
                </c:pt>
                <c:pt idx="319">
                  <c:v>2.6714787653430235E-3</c:v>
                </c:pt>
                <c:pt idx="320">
                  <c:v>-7.2792286381384564E-4</c:v>
                </c:pt>
                <c:pt idx="321">
                  <c:v>7.7997928980640622E-3</c:v>
                </c:pt>
                <c:pt idx="322">
                  <c:v>-2.0744333701157953E-3</c:v>
                </c:pt>
                <c:pt idx="323">
                  <c:v>7.4774095496921347E-3</c:v>
                </c:pt>
                <c:pt idx="324">
                  <c:v>5.7169149682166735E-3</c:v>
                </c:pt>
                <c:pt idx="325">
                  <c:v>-2.0221925625116886E-3</c:v>
                </c:pt>
                <c:pt idx="326">
                  <c:v>4.3419451153501928E-3</c:v>
                </c:pt>
                <c:pt idx="327">
                  <c:v>-6.2973515591337225E-3</c:v>
                </c:pt>
                <c:pt idx="328">
                  <c:v>9.208387634600022E-3</c:v>
                </c:pt>
                <c:pt idx="329">
                  <c:v>3.7520233712269317E-3</c:v>
                </c:pt>
                <c:pt idx="330">
                  <c:v>-5.0127513730266705E-3</c:v>
                </c:pt>
                <c:pt idx="331">
                  <c:v>8.2729613518289671E-4</c:v>
                </c:pt>
                <c:pt idx="332">
                  <c:v>5.9436382396855798E-3</c:v>
                </c:pt>
                <c:pt idx="333">
                  <c:v>5.9693909339038559E-4</c:v>
                </c:pt>
                <c:pt idx="334">
                  <c:v>1.6630921792059154E-3</c:v>
                </c:pt>
                <c:pt idx="335">
                  <c:v>5.7595111613559053E-3</c:v>
                </c:pt>
                <c:pt idx="336">
                  <c:v>5.2717955276994043E-3</c:v>
                </c:pt>
                <c:pt idx="337">
                  <c:v>3.5905829749662411E-4</c:v>
                </c:pt>
                <c:pt idx="338">
                  <c:v>1.1299247233570843E-3</c:v>
                </c:pt>
                <c:pt idx="339">
                  <c:v>7.972073234579255E-3</c:v>
                </c:pt>
                <c:pt idx="340">
                  <c:v>8.6610041439867344E-4</c:v>
                </c:pt>
                <c:pt idx="341">
                  <c:v>9.4056258013415564E-3</c:v>
                </c:pt>
                <c:pt idx="342">
                  <c:v>3.7140359899695764E-3</c:v>
                </c:pt>
                <c:pt idx="343">
                  <c:v>-3.0852240254936102E-4</c:v>
                </c:pt>
                <c:pt idx="344">
                  <c:v>-2.3833835147084523E-3</c:v>
                </c:pt>
                <c:pt idx="345">
                  <c:v>9.9686256642395766E-3</c:v>
                </c:pt>
                <c:pt idx="346">
                  <c:v>2.2999925964191695E-3</c:v>
                </c:pt>
                <c:pt idx="347">
                  <c:v>7.1442236978771067E-3</c:v>
                </c:pt>
                <c:pt idx="348">
                  <c:v>-5.8736898295437658E-3</c:v>
                </c:pt>
                <c:pt idx="349">
                  <c:v>-7.8753724095245205E-3</c:v>
                </c:pt>
                <c:pt idx="350">
                  <c:v>-3.2354838963640389E-3</c:v>
                </c:pt>
                <c:pt idx="351">
                  <c:v>4.9858046181342104E-3</c:v>
                </c:pt>
                <c:pt idx="352">
                  <c:v>2.9982672548605396E-3</c:v>
                </c:pt>
                <c:pt idx="353">
                  <c:v>8.3331578320467482E-3</c:v>
                </c:pt>
                <c:pt idx="354">
                  <c:v>2.9775836850907279E-3</c:v>
                </c:pt>
                <c:pt idx="355">
                  <c:v>-7.9645805187568083E-4</c:v>
                </c:pt>
                <c:pt idx="356">
                  <c:v>-2.979318602418781E-3</c:v>
                </c:pt>
                <c:pt idx="357">
                  <c:v>1.9805895759297083E-4</c:v>
                </c:pt>
                <c:pt idx="358">
                  <c:v>1.2985142866069983E-3</c:v>
                </c:pt>
                <c:pt idx="359">
                  <c:v>8.5220992448833167E-3</c:v>
                </c:pt>
                <c:pt idx="360">
                  <c:v>1.6339277816289949E-3</c:v>
                </c:pt>
                <c:pt idx="361">
                  <c:v>1.5078394035321185E-3</c:v>
                </c:pt>
                <c:pt idx="362">
                  <c:v>2.3646166975610943E-3</c:v>
                </c:pt>
                <c:pt idx="363">
                  <c:v>-1.1777757298580549E-3</c:v>
                </c:pt>
                <c:pt idx="364">
                  <c:v>3.3649525020888311E-3</c:v>
                </c:pt>
                <c:pt idx="365">
                  <c:v>3.5351874348185891E-3</c:v>
                </c:pt>
                <c:pt idx="366">
                  <c:v>1.4987756253166721E-3</c:v>
                </c:pt>
                <c:pt idx="367">
                  <c:v>-3.9768635657867898E-4</c:v>
                </c:pt>
                <c:pt idx="368">
                  <c:v>4.5133464850403912E-3</c:v>
                </c:pt>
                <c:pt idx="369">
                  <c:v>1.0497544258583997E-2</c:v>
                </c:pt>
                <c:pt idx="370">
                  <c:v>-2.2428118977305266E-3</c:v>
                </c:pt>
                <c:pt idx="371">
                  <c:v>4.0606622332234254E-3</c:v>
                </c:pt>
                <c:pt idx="372">
                  <c:v>-4.2815688296845168E-5</c:v>
                </c:pt>
                <c:pt idx="373">
                  <c:v>6.3988302249889323E-3</c:v>
                </c:pt>
                <c:pt idx="374">
                  <c:v>4.8835917784440129E-3</c:v>
                </c:pt>
                <c:pt idx="375">
                  <c:v>2.7219819557156174E-3</c:v>
                </c:pt>
                <c:pt idx="376">
                  <c:v>3.6527079550238112E-3</c:v>
                </c:pt>
                <c:pt idx="377">
                  <c:v>-2.7909830400575154E-3</c:v>
                </c:pt>
                <c:pt idx="378">
                  <c:v>7.6946662060250913E-3</c:v>
                </c:pt>
                <c:pt idx="379">
                  <c:v>-3.1431788898440521E-3</c:v>
                </c:pt>
                <c:pt idx="380">
                  <c:v>3.5680308366268618E-3</c:v>
                </c:pt>
                <c:pt idx="381">
                  <c:v>-1.2150377596936153E-3</c:v>
                </c:pt>
                <c:pt idx="382">
                  <c:v>1.0792124641666016E-2</c:v>
                </c:pt>
                <c:pt idx="383">
                  <c:v>-5.9990963463697679E-4</c:v>
                </c:pt>
                <c:pt idx="384">
                  <c:v>1.1779661406734501E-2</c:v>
                </c:pt>
                <c:pt idx="385">
                  <c:v>7.2367775673583172E-3</c:v>
                </c:pt>
                <c:pt idx="386">
                  <c:v>9.9373065089902179E-3</c:v>
                </c:pt>
                <c:pt idx="387">
                  <c:v>-1.4835246728654848E-2</c:v>
                </c:pt>
                <c:pt idx="388">
                  <c:v>-3.7045675098981525E-3</c:v>
                </c:pt>
                <c:pt idx="389">
                  <c:v>1.5071828081914448E-2</c:v>
                </c:pt>
                <c:pt idx="390">
                  <c:v>8.7998290559816641E-3</c:v>
                </c:pt>
                <c:pt idx="391">
                  <c:v>-1.7187838873640473E-2</c:v>
                </c:pt>
                <c:pt idx="392">
                  <c:v>-1.1518446886926272E-2</c:v>
                </c:pt>
                <c:pt idx="393">
                  <c:v>5.8627541158791973E-3</c:v>
                </c:pt>
                <c:pt idx="394">
                  <c:v>-4.5462308833421269E-3</c:v>
                </c:pt>
                <c:pt idx="395">
                  <c:v>-1.6462740273291091E-3</c:v>
                </c:pt>
                <c:pt idx="396">
                  <c:v>6.9785237158088475E-3</c:v>
                </c:pt>
                <c:pt idx="397">
                  <c:v>-7.6597696503077992E-3</c:v>
                </c:pt>
                <c:pt idx="398">
                  <c:v>6.958530094540058E-4</c:v>
                </c:pt>
                <c:pt idx="399">
                  <c:v>-4.1236624680486521E-3</c:v>
                </c:pt>
                <c:pt idx="400">
                  <c:v>8.1323898918823814E-4</c:v>
                </c:pt>
                <c:pt idx="401">
                  <c:v>1.1373683642767586E-3</c:v>
                </c:pt>
                <c:pt idx="402">
                  <c:v>3.3861713476541302E-3</c:v>
                </c:pt>
                <c:pt idx="403">
                  <c:v>-2.3560376568982949E-3</c:v>
                </c:pt>
                <c:pt idx="404">
                  <c:v>6.5693468597599115E-5</c:v>
                </c:pt>
                <c:pt idx="405">
                  <c:v>3.6848153377329542E-3</c:v>
                </c:pt>
                <c:pt idx="406">
                  <c:v>8.054280520884664E-3</c:v>
                </c:pt>
                <c:pt idx="407">
                  <c:v>1.1169150970468031E-3</c:v>
                </c:pt>
                <c:pt idx="408">
                  <c:v>6.9878815168994293E-4</c:v>
                </c:pt>
                <c:pt idx="409">
                  <c:v>1.7077723052101221E-3</c:v>
                </c:pt>
                <c:pt idx="410">
                  <c:v>1.3859553426749041E-2</c:v>
                </c:pt>
                <c:pt idx="411">
                  <c:v>1.1682385917762791E-2</c:v>
                </c:pt>
                <c:pt idx="412">
                  <c:v>-6.1359027030546747E-3</c:v>
                </c:pt>
                <c:pt idx="413">
                  <c:v>1.4388177181748384E-3</c:v>
                </c:pt>
                <c:pt idx="414">
                  <c:v>1.3535572146090889E-2</c:v>
                </c:pt>
                <c:pt idx="415">
                  <c:v>7.3671093559736145E-3</c:v>
                </c:pt>
                <c:pt idx="416">
                  <c:v>-2.4239127250109665E-3</c:v>
                </c:pt>
                <c:pt idx="417">
                  <c:v>1.1823989692273796E-2</c:v>
                </c:pt>
                <c:pt idx="418">
                  <c:v>-2.5265939682355364E-2</c:v>
                </c:pt>
                <c:pt idx="419">
                  <c:v>2.849163983242298E-4</c:v>
                </c:pt>
                <c:pt idx="420">
                  <c:v>9.0758581990831016E-3</c:v>
                </c:pt>
                <c:pt idx="421">
                  <c:v>-7.1559597016750826E-3</c:v>
                </c:pt>
                <c:pt idx="422">
                  <c:v>1.2951677030078379E-2</c:v>
                </c:pt>
                <c:pt idx="423">
                  <c:v>1.5282067757482091E-2</c:v>
                </c:pt>
                <c:pt idx="424">
                  <c:v>3.2681733383601052E-3</c:v>
                </c:pt>
                <c:pt idx="425">
                  <c:v>-2.8626854781452046E-2</c:v>
                </c:pt>
                <c:pt idx="426">
                  <c:v>1.5619372288466857E-2</c:v>
                </c:pt>
                <c:pt idx="427">
                  <c:v>-1.1216346340501938E-2</c:v>
                </c:pt>
                <c:pt idx="428">
                  <c:v>-5.8520977597978294E-3</c:v>
                </c:pt>
                <c:pt idx="429">
                  <c:v>1.9636992270429841E-2</c:v>
                </c:pt>
                <c:pt idx="430">
                  <c:v>1.5634192640435836E-3</c:v>
                </c:pt>
                <c:pt idx="431">
                  <c:v>1.3866767722151712E-2</c:v>
                </c:pt>
                <c:pt idx="432">
                  <c:v>-2.9113999359041933E-2</c:v>
                </c:pt>
                <c:pt idx="433">
                  <c:v>-6.521185988216347E-3</c:v>
                </c:pt>
                <c:pt idx="434">
                  <c:v>-8.2447588949727899E-3</c:v>
                </c:pt>
                <c:pt idx="435">
                  <c:v>-1.0139614304604616E-2</c:v>
                </c:pt>
                <c:pt idx="436">
                  <c:v>-1.7966500986191683E-3</c:v>
                </c:pt>
                <c:pt idx="437">
                  <c:v>-8.2989487623458572E-4</c:v>
                </c:pt>
                <c:pt idx="438">
                  <c:v>8.2129282387573936E-3</c:v>
                </c:pt>
                <c:pt idx="439">
                  <c:v>-4.4920260043705505E-3</c:v>
                </c:pt>
                <c:pt idx="440">
                  <c:v>5.5016873673943822E-3</c:v>
                </c:pt>
                <c:pt idx="441">
                  <c:v>7.670454418688662E-3</c:v>
                </c:pt>
                <c:pt idx="442">
                  <c:v>3.6342101772115351E-3</c:v>
                </c:pt>
                <c:pt idx="443">
                  <c:v>-5.4103779673066463E-3</c:v>
                </c:pt>
                <c:pt idx="444">
                  <c:v>4.3906974350769665E-3</c:v>
                </c:pt>
                <c:pt idx="445">
                  <c:v>-5.7663881741617231E-3</c:v>
                </c:pt>
                <c:pt idx="446">
                  <c:v>-2.6253689956494083E-3</c:v>
                </c:pt>
                <c:pt idx="447">
                  <c:v>9.6982069042271654E-4</c:v>
                </c:pt>
                <c:pt idx="448">
                  <c:v>5.433411908662064E-3</c:v>
                </c:pt>
                <c:pt idx="449">
                  <c:v>3.0884064445678406E-3</c:v>
                </c:pt>
                <c:pt idx="450">
                  <c:v>5.3234245939619423E-3</c:v>
                </c:pt>
                <c:pt idx="451">
                  <c:v>2.0351503687735719E-3</c:v>
                </c:pt>
                <c:pt idx="452">
                  <c:v>-4.0632722070943596E-3</c:v>
                </c:pt>
                <c:pt idx="453">
                  <c:v>-1.0204995451784556E-3</c:v>
                </c:pt>
                <c:pt idx="454">
                  <c:v>8.4988953544604152E-3</c:v>
                </c:pt>
                <c:pt idx="455">
                  <c:v>3.7340699905038851E-3</c:v>
                </c:pt>
                <c:pt idx="456">
                  <c:v>8.4988138321171018E-3</c:v>
                </c:pt>
                <c:pt idx="457">
                  <c:v>6.5756376611563663E-3</c:v>
                </c:pt>
                <c:pt idx="458">
                  <c:v>4.6330228162517846E-3</c:v>
                </c:pt>
                <c:pt idx="459">
                  <c:v>-4.4614900491563925E-4</c:v>
                </c:pt>
                <c:pt idx="460">
                  <c:v>-8.7443928211780701E-3</c:v>
                </c:pt>
                <c:pt idx="461">
                  <c:v>-9.4626219335246914E-4</c:v>
                </c:pt>
                <c:pt idx="462">
                  <c:v>-4.7150748380722499E-4</c:v>
                </c:pt>
                <c:pt idx="463">
                  <c:v>1.0306552413424633E-2</c:v>
                </c:pt>
                <c:pt idx="464">
                  <c:v>3.7913457075300209E-3</c:v>
                </c:pt>
                <c:pt idx="465">
                  <c:v>1.0552795299718287E-2</c:v>
                </c:pt>
                <c:pt idx="466">
                  <c:v>1.7290154666737799E-3</c:v>
                </c:pt>
                <c:pt idx="467">
                  <c:v>-8.2534796157613863E-4</c:v>
                </c:pt>
                <c:pt idx="468">
                  <c:v>4.9084518811226578E-3</c:v>
                </c:pt>
                <c:pt idx="469">
                  <c:v>-1.2532769190470926E-3</c:v>
                </c:pt>
                <c:pt idx="470">
                  <c:v>4.4179984386842641E-4</c:v>
                </c:pt>
                <c:pt idx="471">
                  <c:v>5.4735288689227004E-3</c:v>
                </c:pt>
                <c:pt idx="472">
                  <c:v>1.133647647030989E-2</c:v>
                </c:pt>
                <c:pt idx="473">
                  <c:v>6.9554138055165715E-3</c:v>
                </c:pt>
                <c:pt idx="474">
                  <c:v>8.9905602344628882E-3</c:v>
                </c:pt>
                <c:pt idx="475">
                  <c:v>2.2318674025367226E-2</c:v>
                </c:pt>
                <c:pt idx="476">
                  <c:v>-1.9840201509101632E-3</c:v>
                </c:pt>
                <c:pt idx="477">
                  <c:v>-1.2459497613573563E-2</c:v>
                </c:pt>
                <c:pt idx="478">
                  <c:v>2.9007553870881294E-3</c:v>
                </c:pt>
                <c:pt idx="479">
                  <c:v>-6.1487953386447627E-3</c:v>
                </c:pt>
                <c:pt idx="480">
                  <c:v>-7.6188165619467327E-3</c:v>
                </c:pt>
                <c:pt idx="481">
                  <c:v>2.1526134474401512E-3</c:v>
                </c:pt>
                <c:pt idx="482">
                  <c:v>-1.117271420306945E-2</c:v>
                </c:pt>
                <c:pt idx="483">
                  <c:v>-2.043441554659384E-3</c:v>
                </c:pt>
                <c:pt idx="484">
                  <c:v>9.3259053236201435E-3</c:v>
                </c:pt>
                <c:pt idx="485">
                  <c:v>-5.9854924107810787E-3</c:v>
                </c:pt>
                <c:pt idx="486">
                  <c:v>-5.0694882450267147E-3</c:v>
                </c:pt>
                <c:pt idx="487">
                  <c:v>9.7270996085912047E-3</c:v>
                </c:pt>
                <c:pt idx="488">
                  <c:v>6.6575272042854071E-3</c:v>
                </c:pt>
                <c:pt idx="489">
                  <c:v>8.8440475034451526E-3</c:v>
                </c:pt>
                <c:pt idx="490">
                  <c:v>-2.3442290684391603E-2</c:v>
                </c:pt>
                <c:pt idx="491">
                  <c:v>4.5296842888439149E-3</c:v>
                </c:pt>
                <c:pt idx="492">
                  <c:v>-2.2413740914529689E-3</c:v>
                </c:pt>
                <c:pt idx="493">
                  <c:v>-8.1916027244189292E-4</c:v>
                </c:pt>
                <c:pt idx="494">
                  <c:v>-1.5790230356560141E-2</c:v>
                </c:pt>
                <c:pt idx="495">
                  <c:v>-3.697246008000928E-3</c:v>
                </c:pt>
                <c:pt idx="496">
                  <c:v>1.0473402186309938E-2</c:v>
                </c:pt>
                <c:pt idx="497">
                  <c:v>-1.3400316810920788E-3</c:v>
                </c:pt>
                <c:pt idx="498">
                  <c:v>-6.7415327005429029E-3</c:v>
                </c:pt>
                <c:pt idx="499">
                  <c:v>1.7487316670581525E-3</c:v>
                </c:pt>
                <c:pt idx="500">
                  <c:v>1.8693253026461848E-3</c:v>
                </c:pt>
                <c:pt idx="501">
                  <c:v>5.4988618439371041E-3</c:v>
                </c:pt>
                <c:pt idx="502">
                  <c:v>4.2264686336362304E-4</c:v>
                </c:pt>
                <c:pt idx="503">
                  <c:v>-1.4081135298299979E-3</c:v>
                </c:pt>
                <c:pt idx="504">
                  <c:v>9.6728346395652861E-3</c:v>
                </c:pt>
                <c:pt idx="505">
                  <c:v>1.8096324732699552E-3</c:v>
                </c:pt>
                <c:pt idx="506">
                  <c:v>2.3791240000995049E-3</c:v>
                </c:pt>
                <c:pt idx="507">
                  <c:v>-1.4904582547403916E-3</c:v>
                </c:pt>
                <c:pt idx="508">
                  <c:v>1.3047751657308719E-3</c:v>
                </c:pt>
                <c:pt idx="509">
                  <c:v>1.6103575545468548E-4</c:v>
                </c:pt>
                <c:pt idx="510">
                  <c:v>7.4312957716607224E-3</c:v>
                </c:pt>
                <c:pt idx="511">
                  <c:v>8.3144841322147444E-4</c:v>
                </c:pt>
                <c:pt idx="512">
                  <c:v>4.2861778161092145E-3</c:v>
                </c:pt>
                <c:pt idx="513">
                  <c:v>-5.3006392578086028E-3</c:v>
                </c:pt>
                <c:pt idx="514">
                  <c:v>1.845198433477194E-3</c:v>
                </c:pt>
                <c:pt idx="515">
                  <c:v>5.4497426423996001E-3</c:v>
                </c:pt>
                <c:pt idx="516">
                  <c:v>2.8868939977723766E-3</c:v>
                </c:pt>
                <c:pt idx="517">
                  <c:v>2.950940219226904E-3</c:v>
                </c:pt>
                <c:pt idx="518">
                  <c:v>8.1071149692358126E-4</c:v>
                </c:pt>
                <c:pt idx="519">
                  <c:v>1.2412052899156584E-2</c:v>
                </c:pt>
                <c:pt idx="520">
                  <c:v>7.5567538655548746E-3</c:v>
                </c:pt>
                <c:pt idx="521">
                  <c:v>4.3983393180180028E-3</c:v>
                </c:pt>
                <c:pt idx="522">
                  <c:v>-3.87136482347738E-3</c:v>
                </c:pt>
                <c:pt idx="523">
                  <c:v>8.0071874355015348E-3</c:v>
                </c:pt>
                <c:pt idx="524">
                  <c:v>-4.9521998611945918E-5</c:v>
                </c:pt>
                <c:pt idx="525">
                  <c:v>-1.8263782334999337E-2</c:v>
                </c:pt>
                <c:pt idx="526">
                  <c:v>1.1692870909333387E-2</c:v>
                </c:pt>
                <c:pt idx="527">
                  <c:v>-2.1639198080582031E-3</c:v>
                </c:pt>
                <c:pt idx="528">
                  <c:v>6.6202314139231504E-4</c:v>
                </c:pt>
                <c:pt idx="529">
                  <c:v>4.515261568742217E-3</c:v>
                </c:pt>
                <c:pt idx="530">
                  <c:v>5.7997612097751335E-3</c:v>
                </c:pt>
                <c:pt idx="531">
                  <c:v>-7.8618138977111529E-5</c:v>
                </c:pt>
                <c:pt idx="532">
                  <c:v>7.7730146291599012E-3</c:v>
                </c:pt>
                <c:pt idx="533">
                  <c:v>3.7593591632773915E-3</c:v>
                </c:pt>
                <c:pt idx="534">
                  <c:v>1.5522975966921398E-2</c:v>
                </c:pt>
                <c:pt idx="535">
                  <c:v>-1.3478047046069351E-3</c:v>
                </c:pt>
                <c:pt idx="536">
                  <c:v>-7.3678226327272018E-3</c:v>
                </c:pt>
                <c:pt idx="537">
                  <c:v>-5.7592686551003998E-3</c:v>
                </c:pt>
                <c:pt idx="538">
                  <c:v>-3.431965554108635E-4</c:v>
                </c:pt>
                <c:pt idx="539">
                  <c:v>-3.1042658528034456E-3</c:v>
                </c:pt>
                <c:pt idx="540">
                  <c:v>7.7184980180212311E-3</c:v>
                </c:pt>
                <c:pt idx="541">
                  <c:v>-2.0446277005373029E-3</c:v>
                </c:pt>
                <c:pt idx="542">
                  <c:v>2.4679059292671726E-4</c:v>
                </c:pt>
                <c:pt idx="543">
                  <c:v>-6.2125946320820864E-7</c:v>
                </c:pt>
                <c:pt idx="544">
                  <c:v>2.0303457603690249E-3</c:v>
                </c:pt>
                <c:pt idx="545">
                  <c:v>7.2321437091034156E-3</c:v>
                </c:pt>
                <c:pt idx="546">
                  <c:v>-2.7485387427365793E-3</c:v>
                </c:pt>
                <c:pt idx="547">
                  <c:v>2.5780511958519961E-3</c:v>
                </c:pt>
                <c:pt idx="548">
                  <c:v>2.2984848304380724E-3</c:v>
                </c:pt>
                <c:pt idx="549">
                  <c:v>1.1719179031922537E-2</c:v>
                </c:pt>
                <c:pt idx="550">
                  <c:v>-1.8699491205310947E-3</c:v>
                </c:pt>
                <c:pt idx="551">
                  <c:v>3.8303142311634022E-3</c:v>
                </c:pt>
                <c:pt idx="552">
                  <c:v>1.3739460292669394E-2</c:v>
                </c:pt>
                <c:pt idx="553">
                  <c:v>1.5053198584805538E-3</c:v>
                </c:pt>
                <c:pt idx="554">
                  <c:v>1.4723981092407993E-3</c:v>
                </c:pt>
                <c:pt idx="555">
                  <c:v>-8.6045822660094796E-3</c:v>
                </c:pt>
                <c:pt idx="556">
                  <c:v>-1.4409642499300817E-3</c:v>
                </c:pt>
                <c:pt idx="557">
                  <c:v>5.5221386936020658E-3</c:v>
                </c:pt>
                <c:pt idx="558">
                  <c:v>7.5988464481022708E-3</c:v>
                </c:pt>
                <c:pt idx="559">
                  <c:v>1.6957373609831215E-3</c:v>
                </c:pt>
                <c:pt idx="560">
                  <c:v>9.4279338172378463E-3</c:v>
                </c:pt>
                <c:pt idx="561">
                  <c:v>1.6410006848026175E-2</c:v>
                </c:pt>
                <c:pt idx="562">
                  <c:v>-6.6934043768844748E-4</c:v>
                </c:pt>
                <c:pt idx="563">
                  <c:v>-7.087761060894102E-3</c:v>
                </c:pt>
                <c:pt idx="564">
                  <c:v>9.3188039476722606E-3</c:v>
                </c:pt>
                <c:pt idx="565">
                  <c:v>2.1748523016549078E-3</c:v>
                </c:pt>
                <c:pt idx="566">
                  <c:v>3.0056636036843625E-3</c:v>
                </c:pt>
                <c:pt idx="567">
                  <c:v>-1.342560576770899E-2</c:v>
                </c:pt>
                <c:pt idx="568">
                  <c:v>1.403353528236498E-2</c:v>
                </c:pt>
                <c:pt idx="569">
                  <c:v>8.4176377231955004E-3</c:v>
                </c:pt>
                <c:pt idx="570">
                  <c:v>3.0248191583281958E-3</c:v>
                </c:pt>
                <c:pt idx="571">
                  <c:v>1.1561498720811856E-2</c:v>
                </c:pt>
                <c:pt idx="572">
                  <c:v>-4.4872118726568743E-3</c:v>
                </c:pt>
                <c:pt idx="573">
                  <c:v>6.4621816010790897E-4</c:v>
                </c:pt>
                <c:pt idx="574">
                  <c:v>5.3312765674428568E-3</c:v>
                </c:pt>
                <c:pt idx="575">
                  <c:v>4.9090308717471345E-3</c:v>
                </c:pt>
                <c:pt idx="576">
                  <c:v>1.0530623088834755E-2</c:v>
                </c:pt>
                <c:pt idx="577">
                  <c:v>7.8340947379536077E-3</c:v>
                </c:pt>
                <c:pt idx="578">
                  <c:v>3.5278091897434291E-2</c:v>
                </c:pt>
                <c:pt idx="579">
                  <c:v>-2.4071056361308241E-2</c:v>
                </c:pt>
                <c:pt idx="580">
                  <c:v>2.0672335069623292E-3</c:v>
                </c:pt>
                <c:pt idx="581">
                  <c:v>9.3225408157613168E-3</c:v>
                </c:pt>
                <c:pt idx="582">
                  <c:v>-4.5374518636552249E-4</c:v>
                </c:pt>
                <c:pt idx="583">
                  <c:v>9.3930340966669156E-3</c:v>
                </c:pt>
                <c:pt idx="584">
                  <c:v>5.0602508180098281E-2</c:v>
                </c:pt>
                <c:pt idx="585">
                  <c:v>-2.6436863686400535E-2</c:v>
                </c:pt>
                <c:pt idx="586">
                  <c:v>-1.9884573807801547E-2</c:v>
                </c:pt>
                <c:pt idx="587">
                  <c:v>-1.5047429198935289E-2</c:v>
                </c:pt>
                <c:pt idx="588">
                  <c:v>-1.4669436465496444E-2</c:v>
                </c:pt>
                <c:pt idx="589">
                  <c:v>8.7998462719904595E-4</c:v>
                </c:pt>
                <c:pt idx="590">
                  <c:v>-2.0070548038845906E-2</c:v>
                </c:pt>
                <c:pt idx="591">
                  <c:v>-1.8376418515645261E-2</c:v>
                </c:pt>
                <c:pt idx="592">
                  <c:v>5.9240903904370752E-4</c:v>
                </c:pt>
                <c:pt idx="593">
                  <c:v>6.2362357082231552E-3</c:v>
                </c:pt>
                <c:pt idx="594">
                  <c:v>4.3528010723020678E-4</c:v>
                </c:pt>
                <c:pt idx="595">
                  <c:v>2.563049294261602E-3</c:v>
                </c:pt>
                <c:pt idx="596">
                  <c:v>-2.2628303393066988E-2</c:v>
                </c:pt>
                <c:pt idx="597">
                  <c:v>-7.356058418976091E-4</c:v>
                </c:pt>
                <c:pt idx="598">
                  <c:v>-3.1712324215217164E-2</c:v>
                </c:pt>
                <c:pt idx="599">
                  <c:v>1.1782096459390989E-2</c:v>
                </c:pt>
                <c:pt idx="600">
                  <c:v>9.0142901938752209E-3</c:v>
                </c:pt>
                <c:pt idx="601">
                  <c:v>-1.4140428145704696E-3</c:v>
                </c:pt>
                <c:pt idx="602">
                  <c:v>2.3866962826262109E-2</c:v>
                </c:pt>
                <c:pt idx="603">
                  <c:v>4.069073427411223E-3</c:v>
                </c:pt>
                <c:pt idx="604">
                  <c:v>1.6393100796124625E-2</c:v>
                </c:pt>
                <c:pt idx="605">
                  <c:v>-5.7901765813764905E-3</c:v>
                </c:pt>
                <c:pt idx="606">
                  <c:v>3.8496970717276069E-3</c:v>
                </c:pt>
                <c:pt idx="607">
                  <c:v>-1.7436884907332254E-2</c:v>
                </c:pt>
                <c:pt idx="608">
                  <c:v>-1.5922217974228315E-2</c:v>
                </c:pt>
                <c:pt idx="609">
                  <c:v>3.0261383881073443E-3</c:v>
                </c:pt>
                <c:pt idx="610">
                  <c:v>1.143303180647757E-2</c:v>
                </c:pt>
                <c:pt idx="611">
                  <c:v>-6.8071507844336288E-3</c:v>
                </c:pt>
                <c:pt idx="612">
                  <c:v>-6.9514774969792767E-4</c:v>
                </c:pt>
                <c:pt idx="613">
                  <c:v>-1.8993888736191171E-2</c:v>
                </c:pt>
                <c:pt idx="614">
                  <c:v>-8.4457656791363505E-3</c:v>
                </c:pt>
                <c:pt idx="615">
                  <c:v>-1.7266876686283469E-3</c:v>
                </c:pt>
                <c:pt idx="616">
                  <c:v>2.2094234644661471E-2</c:v>
                </c:pt>
                <c:pt idx="617">
                  <c:v>7.0797313752191263E-3</c:v>
                </c:pt>
                <c:pt idx="618">
                  <c:v>6.4178498443773465E-3</c:v>
                </c:pt>
                <c:pt idx="619">
                  <c:v>-5.5509165422634741E-3</c:v>
                </c:pt>
                <c:pt idx="620">
                  <c:v>1.1396871530273391E-2</c:v>
                </c:pt>
                <c:pt idx="621">
                  <c:v>1.1691641493774685E-2</c:v>
                </c:pt>
                <c:pt idx="622">
                  <c:v>1.6528099782601991E-2</c:v>
                </c:pt>
                <c:pt idx="623">
                  <c:v>-5.7949284793868102E-3</c:v>
                </c:pt>
                <c:pt idx="624">
                  <c:v>-1.6609313873225468E-2</c:v>
                </c:pt>
                <c:pt idx="625">
                  <c:v>1.9499181754666351E-2</c:v>
                </c:pt>
                <c:pt idx="626">
                  <c:v>-3.0205411254312354E-2</c:v>
                </c:pt>
                <c:pt idx="627">
                  <c:v>-4.7426050739627097E-3</c:v>
                </c:pt>
                <c:pt idx="628">
                  <c:v>-3.5249604821126035E-3</c:v>
                </c:pt>
                <c:pt idx="629">
                  <c:v>4.3045771999072354E-4</c:v>
                </c:pt>
                <c:pt idx="630">
                  <c:v>-1.3661287937726559E-2</c:v>
                </c:pt>
                <c:pt idx="631">
                  <c:v>5.394228350793541E-4</c:v>
                </c:pt>
                <c:pt idx="632">
                  <c:v>2.2382246869537242E-2</c:v>
                </c:pt>
                <c:pt idx="633">
                  <c:v>-5.1374977657613688E-3</c:v>
                </c:pt>
                <c:pt idx="634">
                  <c:v>1.5061213097600236E-2</c:v>
                </c:pt>
                <c:pt idx="635">
                  <c:v>-1.986927451967949E-2</c:v>
                </c:pt>
                <c:pt idx="636">
                  <c:v>-3.2213786077180333E-2</c:v>
                </c:pt>
                <c:pt idx="637">
                  <c:v>-6.3092231850290549E-4</c:v>
                </c:pt>
                <c:pt idx="638">
                  <c:v>3.9641105750360647E-4</c:v>
                </c:pt>
                <c:pt idx="639">
                  <c:v>-4.7587895823490685E-3</c:v>
                </c:pt>
                <c:pt idx="640">
                  <c:v>-7.4118183581008742E-3</c:v>
                </c:pt>
                <c:pt idx="641">
                  <c:v>1.5077817569795287E-3</c:v>
                </c:pt>
                <c:pt idx="642">
                  <c:v>3.9483671084635527E-4</c:v>
                </c:pt>
                <c:pt idx="643">
                  <c:v>4.4500871004798893E-3</c:v>
                </c:pt>
                <c:pt idx="644">
                  <c:v>7.8630380018935176E-4</c:v>
                </c:pt>
                <c:pt idx="645">
                  <c:v>3.5684815114945838E-3</c:v>
                </c:pt>
                <c:pt idx="646">
                  <c:v>-2.5103440280171037E-3</c:v>
                </c:pt>
                <c:pt idx="647">
                  <c:v>-5.1755010561902565E-4</c:v>
                </c:pt>
                <c:pt idx="648">
                  <c:v>-2.7378345835933852E-3</c:v>
                </c:pt>
                <c:pt idx="649">
                  <c:v>4.2308938682230479E-4</c:v>
                </c:pt>
                <c:pt idx="650">
                  <c:v>8.6678423027839544E-3</c:v>
                </c:pt>
                <c:pt idx="651">
                  <c:v>2.0519528867789633E-3</c:v>
                </c:pt>
                <c:pt idx="652">
                  <c:v>6.1855387960635198E-3</c:v>
                </c:pt>
                <c:pt idx="653">
                  <c:v>-4.8007513715538578E-3</c:v>
                </c:pt>
                <c:pt idx="654">
                  <c:v>1.0698590621640886E-3</c:v>
                </c:pt>
                <c:pt idx="655">
                  <c:v>6.0984012407687849E-3</c:v>
                </c:pt>
                <c:pt idx="656">
                  <c:v>1.1514086578605393E-3</c:v>
                </c:pt>
                <c:pt idx="657">
                  <c:v>4.5492860264168145E-3</c:v>
                </c:pt>
                <c:pt idx="658">
                  <c:v>2.6992876673538483E-3</c:v>
                </c:pt>
                <c:pt idx="659">
                  <c:v>-1.4297247541917701E-3</c:v>
                </c:pt>
                <c:pt idx="660">
                  <c:v>-2.8749618473571455E-3</c:v>
                </c:pt>
                <c:pt idx="661">
                  <c:v>-2.0221542836869129E-3</c:v>
                </c:pt>
                <c:pt idx="662">
                  <c:v>-8.6829687410867721E-4</c:v>
                </c:pt>
                <c:pt idx="663">
                  <c:v>9.2821157066268732E-4</c:v>
                </c:pt>
                <c:pt idx="664">
                  <c:v>-3.6563296861074966E-3</c:v>
                </c:pt>
                <c:pt idx="665">
                  <c:v>6.5193993439261466E-3</c:v>
                </c:pt>
                <c:pt idx="666">
                  <c:v>1.0636353271408295E-3</c:v>
                </c:pt>
                <c:pt idx="667">
                  <c:v>8.4969201044487221E-3</c:v>
                </c:pt>
                <c:pt idx="668">
                  <c:v>7.0189867560215176E-3</c:v>
                </c:pt>
                <c:pt idx="669">
                  <c:v>-9.0538345667495474E-4</c:v>
                </c:pt>
                <c:pt idx="670">
                  <c:v>3.9327747159367111E-4</c:v>
                </c:pt>
                <c:pt idx="671">
                  <c:v>2.8707529833508841E-3</c:v>
                </c:pt>
                <c:pt idx="672">
                  <c:v>3.2317068773301898E-3</c:v>
                </c:pt>
                <c:pt idx="673">
                  <c:v>4.1307736156143563E-3</c:v>
                </c:pt>
                <c:pt idx="674">
                  <c:v>8.7470813450625552E-3</c:v>
                </c:pt>
                <c:pt idx="675">
                  <c:v>-6.842057247933157E-3</c:v>
                </c:pt>
                <c:pt idx="676">
                  <c:v>7.2102049830369049E-3</c:v>
                </c:pt>
                <c:pt idx="677">
                  <c:v>-3.2301681293057274E-3</c:v>
                </c:pt>
                <c:pt idx="678">
                  <c:v>-6.3515864341383487E-3</c:v>
                </c:pt>
                <c:pt idx="679">
                  <c:v>-6.5478664014033199E-4</c:v>
                </c:pt>
                <c:pt idx="680">
                  <c:v>5.2967694029071115E-4</c:v>
                </c:pt>
                <c:pt idx="681">
                  <c:v>3.6296341446578626E-3</c:v>
                </c:pt>
                <c:pt idx="682">
                  <c:v>4.3468686244690045E-3</c:v>
                </c:pt>
                <c:pt idx="683">
                  <c:v>5.4575156491523955E-3</c:v>
                </c:pt>
                <c:pt idx="684">
                  <c:v>5.7410981213445742E-3</c:v>
                </c:pt>
                <c:pt idx="685">
                  <c:v>-2.516996004495207E-4</c:v>
                </c:pt>
                <c:pt idx="686">
                  <c:v>5.6991730163894021E-3</c:v>
                </c:pt>
                <c:pt idx="687">
                  <c:v>-4.9859878927146295E-3</c:v>
                </c:pt>
                <c:pt idx="688">
                  <c:v>-5.7975717467280653E-3</c:v>
                </c:pt>
                <c:pt idx="689">
                  <c:v>-2.2522307361056973E-3</c:v>
                </c:pt>
                <c:pt idx="690">
                  <c:v>9.9342926062197159E-3</c:v>
                </c:pt>
                <c:pt idx="691">
                  <c:v>5.5949109882964896E-3</c:v>
                </c:pt>
                <c:pt idx="692">
                  <c:v>2.6392686140491442E-3</c:v>
                </c:pt>
                <c:pt idx="693">
                  <c:v>-1.5940350651974891E-4</c:v>
                </c:pt>
                <c:pt idx="694">
                  <c:v>-3.1769282194909292E-3</c:v>
                </c:pt>
                <c:pt idx="695">
                  <c:v>2.9630735215673523E-3</c:v>
                </c:pt>
                <c:pt idx="696">
                  <c:v>4.7841207516667143E-3</c:v>
                </c:pt>
                <c:pt idx="697">
                  <c:v>-2.3936083132462306E-4</c:v>
                </c:pt>
                <c:pt idx="698">
                  <c:v>1.8771172401711752E-3</c:v>
                </c:pt>
                <c:pt idx="699">
                  <c:v>9.5802506306595023E-3</c:v>
                </c:pt>
                <c:pt idx="700">
                  <c:v>-6.3318084876705346E-3</c:v>
                </c:pt>
                <c:pt idx="701">
                  <c:v>4.2814969067692596E-3</c:v>
                </c:pt>
                <c:pt idx="702">
                  <c:v>9.6545756922315467E-3</c:v>
                </c:pt>
                <c:pt idx="703">
                  <c:v>9.3113477073190239E-3</c:v>
                </c:pt>
                <c:pt idx="704">
                  <c:v>9.4514106998597278E-3</c:v>
                </c:pt>
                <c:pt idx="705">
                  <c:v>-4.1756552333703E-3</c:v>
                </c:pt>
                <c:pt idx="706">
                  <c:v>3.8745437600113293E-3</c:v>
                </c:pt>
                <c:pt idx="707">
                  <c:v>1.5548742753142414E-3</c:v>
                </c:pt>
                <c:pt idx="708">
                  <c:v>6.9986699974636567E-3</c:v>
                </c:pt>
                <c:pt idx="709">
                  <c:v>-7.848482639748456E-3</c:v>
                </c:pt>
                <c:pt idx="710">
                  <c:v>3.0073574547473179E-3</c:v>
                </c:pt>
                <c:pt idx="711">
                  <c:v>-1.2991177904236994E-2</c:v>
                </c:pt>
                <c:pt idx="712">
                  <c:v>2.6632687396277673E-3</c:v>
                </c:pt>
                <c:pt idx="713">
                  <c:v>-5.5798660255636815E-3</c:v>
                </c:pt>
                <c:pt idx="714">
                  <c:v>2.5127984496327743E-3</c:v>
                </c:pt>
                <c:pt idx="715">
                  <c:v>-3.2477202902039307E-3</c:v>
                </c:pt>
                <c:pt idx="716">
                  <c:v>-1.3422012442423567E-3</c:v>
                </c:pt>
                <c:pt idx="717">
                  <c:v>-2.2829716897040497E-4</c:v>
                </c:pt>
                <c:pt idx="718">
                  <c:v>3.2754476712585816E-3</c:v>
                </c:pt>
                <c:pt idx="719">
                  <c:v>-3.250348600231124E-3</c:v>
                </c:pt>
                <c:pt idx="720">
                  <c:v>2.5441226704794313E-3</c:v>
                </c:pt>
                <c:pt idx="721">
                  <c:v>1.8665592519393126E-3</c:v>
                </c:pt>
                <c:pt idx="722">
                  <c:v>3.9327166728633147E-3</c:v>
                </c:pt>
                <c:pt idx="723">
                  <c:v>7.5898052586997715E-5</c:v>
                </c:pt>
                <c:pt idx="724">
                  <c:v>9.3978004040989466E-3</c:v>
                </c:pt>
                <c:pt idx="725">
                  <c:v>1.4988680734335435E-3</c:v>
                </c:pt>
                <c:pt idx="726">
                  <c:v>5.2922612327347997E-3</c:v>
                </c:pt>
                <c:pt idx="727">
                  <c:v>1.1689535274817709E-2</c:v>
                </c:pt>
                <c:pt idx="728">
                  <c:v>-6.1162608666120158E-3</c:v>
                </c:pt>
                <c:pt idx="729">
                  <c:v>1.3544193286985038E-2</c:v>
                </c:pt>
                <c:pt idx="730">
                  <c:v>-1.0821252193053743E-2</c:v>
                </c:pt>
                <c:pt idx="731">
                  <c:v>-1.5742915927904216E-3</c:v>
                </c:pt>
                <c:pt idx="732">
                  <c:v>-1.2387973514232584E-3</c:v>
                </c:pt>
                <c:pt idx="733">
                  <c:v>4.0556864424327183E-3</c:v>
                </c:pt>
                <c:pt idx="734">
                  <c:v>-2.3561657168687591E-3</c:v>
                </c:pt>
                <c:pt idx="735">
                  <c:v>8.212033754044553E-3</c:v>
                </c:pt>
                <c:pt idx="736">
                  <c:v>-1.8504681234570173E-3</c:v>
                </c:pt>
                <c:pt idx="737">
                  <c:v>-6.6365536197653422E-5</c:v>
                </c:pt>
                <c:pt idx="738">
                  <c:v>4.8713997176574085E-3</c:v>
                </c:pt>
                <c:pt idx="739">
                  <c:v>-6.0786997961654625E-3</c:v>
                </c:pt>
                <c:pt idx="740">
                  <c:v>1.6805580500769556E-3</c:v>
                </c:pt>
                <c:pt idx="741">
                  <c:v>2.5082488115925629E-3</c:v>
                </c:pt>
                <c:pt idx="742">
                  <c:v>1.0204549011843152E-2</c:v>
                </c:pt>
                <c:pt idx="743">
                  <c:v>1.0517445898799747E-2</c:v>
                </c:pt>
                <c:pt idx="744">
                  <c:v>5.263867392058994E-4</c:v>
                </c:pt>
                <c:pt idx="745">
                  <c:v>4.2661832624338756E-3</c:v>
                </c:pt>
                <c:pt idx="746">
                  <c:v>1.3660067741383184E-2</c:v>
                </c:pt>
                <c:pt idx="747">
                  <c:v>-1.470292530599306E-3</c:v>
                </c:pt>
                <c:pt idx="748">
                  <c:v>-6.4439308532172231E-3</c:v>
                </c:pt>
                <c:pt idx="749">
                  <c:v>3.3533191402021767E-3</c:v>
                </c:pt>
                <c:pt idx="750">
                  <c:v>-7.429922848238112E-3</c:v>
                </c:pt>
                <c:pt idx="751">
                  <c:v>1.9116720666536523E-3</c:v>
                </c:pt>
                <c:pt idx="752">
                  <c:v>1.1272727159298042E-2</c:v>
                </c:pt>
                <c:pt idx="753">
                  <c:v>2.6382989355118909E-3</c:v>
                </c:pt>
                <c:pt idx="754">
                  <c:v>-1.2645515779300912E-2</c:v>
                </c:pt>
                <c:pt idx="755">
                  <c:v>8.4961798174069297E-4</c:v>
                </c:pt>
                <c:pt idx="756">
                  <c:v>-7.7804330117236496E-3</c:v>
                </c:pt>
                <c:pt idx="757">
                  <c:v>-4.9578059917185797E-3</c:v>
                </c:pt>
                <c:pt idx="758">
                  <c:v>1.6281754109697226E-3</c:v>
                </c:pt>
                <c:pt idx="759">
                  <c:v>1.1501103648199259E-2</c:v>
                </c:pt>
                <c:pt idx="760">
                  <c:v>8.937457669957953E-3</c:v>
                </c:pt>
                <c:pt idx="761">
                  <c:v>-2.1059940129303143E-3</c:v>
                </c:pt>
                <c:pt idx="762">
                  <c:v>9.0797810140385415E-3</c:v>
                </c:pt>
                <c:pt idx="763">
                  <c:v>-4.7561110502665708E-3</c:v>
                </c:pt>
                <c:pt idx="764">
                  <c:v>1.7592756426485945E-2</c:v>
                </c:pt>
                <c:pt idx="765">
                  <c:v>4.1442670720353673E-3</c:v>
                </c:pt>
                <c:pt idx="766">
                  <c:v>-2.1222260095403178E-2</c:v>
                </c:pt>
                <c:pt idx="767">
                  <c:v>7.6858266752279488E-3</c:v>
                </c:pt>
                <c:pt idx="768">
                  <c:v>1.2409944090170261E-2</c:v>
                </c:pt>
                <c:pt idx="769">
                  <c:v>1.3462852121877969E-2</c:v>
                </c:pt>
                <c:pt idx="770">
                  <c:v>-2.1641202992815751E-2</c:v>
                </c:pt>
                <c:pt idx="771">
                  <c:v>1.4622705224226366E-2</c:v>
                </c:pt>
                <c:pt idx="772">
                  <c:v>-2.136089192422367E-3</c:v>
                </c:pt>
                <c:pt idx="773">
                  <c:v>-1.6558210057750898E-2</c:v>
                </c:pt>
                <c:pt idx="774">
                  <c:v>2.8068446370186642E-2</c:v>
                </c:pt>
                <c:pt idx="775">
                  <c:v>-2.0264818256255718E-2</c:v>
                </c:pt>
                <c:pt idx="776">
                  <c:v>-2.4479036678445202E-2</c:v>
                </c:pt>
                <c:pt idx="777">
                  <c:v>-1.0588020295747417E-3</c:v>
                </c:pt>
                <c:pt idx="778">
                  <c:v>2.2814342300622624E-3</c:v>
                </c:pt>
                <c:pt idx="779">
                  <c:v>-1.3472688961130828E-2</c:v>
                </c:pt>
                <c:pt idx="780">
                  <c:v>2.504071375866228E-3</c:v>
                </c:pt>
                <c:pt idx="781">
                  <c:v>7.8330575140503301E-6</c:v>
                </c:pt>
                <c:pt idx="782">
                  <c:v>-4.9561718819647422E-3</c:v>
                </c:pt>
                <c:pt idx="783">
                  <c:v>-5.5980458147757688E-3</c:v>
                </c:pt>
                <c:pt idx="784">
                  <c:v>-4.8630646996944036E-4</c:v>
                </c:pt>
                <c:pt idx="785">
                  <c:v>1.8247510208266593E-2</c:v>
                </c:pt>
                <c:pt idx="786">
                  <c:v>5.2756978806351561E-3</c:v>
                </c:pt>
                <c:pt idx="787">
                  <c:v>3.0724484711762521E-4</c:v>
                </c:pt>
                <c:pt idx="788">
                  <c:v>3.4434575534288488E-3</c:v>
                </c:pt>
                <c:pt idx="789">
                  <c:v>1.1873183799307879E-2</c:v>
                </c:pt>
                <c:pt idx="790">
                  <c:v>5.8868083809177152E-3</c:v>
                </c:pt>
                <c:pt idx="791">
                  <c:v>-1.2589044650874969E-2</c:v>
                </c:pt>
                <c:pt idx="792">
                  <c:v>-1.0350825014159308E-2</c:v>
                </c:pt>
                <c:pt idx="793">
                  <c:v>-1.1968883420431549E-2</c:v>
                </c:pt>
                <c:pt idx="794">
                  <c:v>1.26012834558758E-2</c:v>
                </c:pt>
                <c:pt idx="795">
                  <c:v>1.6891189915508267E-2</c:v>
                </c:pt>
                <c:pt idx="796">
                  <c:v>1.7710221698987406E-3</c:v>
                </c:pt>
                <c:pt idx="797">
                  <c:v>-4.7272157816296246E-3</c:v>
                </c:pt>
                <c:pt idx="798">
                  <c:v>-5.0735897755549543E-3</c:v>
                </c:pt>
                <c:pt idx="799">
                  <c:v>1.1682820923314032E-3</c:v>
                </c:pt>
                <c:pt idx="800">
                  <c:v>1.2914728729439339E-2</c:v>
                </c:pt>
                <c:pt idx="801">
                  <c:v>1.4253915888895725E-2</c:v>
                </c:pt>
                <c:pt idx="802">
                  <c:v>3.4175031205100938E-3</c:v>
                </c:pt>
                <c:pt idx="803">
                  <c:v>1.4768264948946366E-2</c:v>
                </c:pt>
                <c:pt idx="804">
                  <c:v>1.5794171251830913E-2</c:v>
                </c:pt>
                <c:pt idx="805">
                  <c:v>-3.6906364439740137E-2</c:v>
                </c:pt>
                <c:pt idx="806">
                  <c:v>-4.23013225962297E-3</c:v>
                </c:pt>
                <c:pt idx="807">
                  <c:v>1.8309923204042622E-2</c:v>
                </c:pt>
                <c:pt idx="808">
                  <c:v>-4.0364117662992603E-2</c:v>
                </c:pt>
                <c:pt idx="809">
                  <c:v>-2.0507475197873905E-2</c:v>
                </c:pt>
                <c:pt idx="810">
                  <c:v>1.423203731933879E-4</c:v>
                </c:pt>
                <c:pt idx="811">
                  <c:v>1.2842620557044244E-3</c:v>
                </c:pt>
                <c:pt idx="812">
                  <c:v>-1.0152943824169976E-2</c:v>
                </c:pt>
                <c:pt idx="813">
                  <c:v>-5.9679998329519417E-3</c:v>
                </c:pt>
                <c:pt idx="814">
                  <c:v>1.2685806607094407E-2</c:v>
                </c:pt>
                <c:pt idx="815">
                  <c:v>1.3984503960814431E-3</c:v>
                </c:pt>
                <c:pt idx="816">
                  <c:v>2.3073278192182502E-4</c:v>
                </c:pt>
                <c:pt idx="817">
                  <c:v>2.9770421047647998E-3</c:v>
                </c:pt>
                <c:pt idx="818">
                  <c:v>8.8950046022403181E-3</c:v>
                </c:pt>
                <c:pt idx="819">
                  <c:v>5.1974807076173119E-3</c:v>
                </c:pt>
                <c:pt idx="820">
                  <c:v>-8.3020605183225344E-4</c:v>
                </c:pt>
                <c:pt idx="821">
                  <c:v>1.0249110865681503E-2</c:v>
                </c:pt>
                <c:pt idx="822">
                  <c:v>-2.7465811679730371E-3</c:v>
                </c:pt>
                <c:pt idx="823">
                  <c:v>7.572154577386205E-3</c:v>
                </c:pt>
                <c:pt idx="824">
                  <c:v>7.8573787932468865E-3</c:v>
                </c:pt>
                <c:pt idx="825">
                  <c:v>-3.2384146164975917E-4</c:v>
                </c:pt>
                <c:pt idx="826">
                  <c:v>2.1017617976118032E-3</c:v>
                </c:pt>
                <c:pt idx="827">
                  <c:v>2.4627429793159386E-3</c:v>
                </c:pt>
                <c:pt idx="828">
                  <c:v>7.8575612648730201E-3</c:v>
                </c:pt>
                <c:pt idx="829">
                  <c:v>4.8393644745069637E-3</c:v>
                </c:pt>
                <c:pt idx="830">
                  <c:v>7.2198212558300529E-3</c:v>
                </c:pt>
                <c:pt idx="831">
                  <c:v>9.1326584658658113E-3</c:v>
                </c:pt>
                <c:pt idx="832">
                  <c:v>-4.41250451235647E-3</c:v>
                </c:pt>
                <c:pt idx="833">
                  <c:v>2.6351945202343491E-3</c:v>
                </c:pt>
                <c:pt idx="834">
                  <c:v>1.5875310127021866E-3</c:v>
                </c:pt>
                <c:pt idx="835">
                  <c:v>-2.6978449627908989E-4</c:v>
                </c:pt>
                <c:pt idx="836">
                  <c:v>3.330321673146395E-4</c:v>
                </c:pt>
                <c:pt idx="837">
                  <c:v>2.7874556693884612E-3</c:v>
                </c:pt>
                <c:pt idx="838">
                  <c:v>-3.8304613715648252E-5</c:v>
                </c:pt>
                <c:pt idx="839">
                  <c:v>-2.4511309382470605E-3</c:v>
                </c:pt>
                <c:pt idx="840">
                  <c:v>6.1793628075783496E-3</c:v>
                </c:pt>
                <c:pt idx="841">
                  <c:v>9.8065190381222862E-3</c:v>
                </c:pt>
                <c:pt idx="842">
                  <c:v>-3.295318619168108E-3</c:v>
                </c:pt>
                <c:pt idx="843">
                  <c:v>3.1818843534751765E-4</c:v>
                </c:pt>
                <c:pt idx="844">
                  <c:v>2.3488055105704425E-3</c:v>
                </c:pt>
                <c:pt idx="845">
                  <c:v>4.0090719373259733E-3</c:v>
                </c:pt>
                <c:pt idx="846">
                  <c:v>6.3234228806248747E-3</c:v>
                </c:pt>
                <c:pt idx="847">
                  <c:v>3.738312183399279E-3</c:v>
                </c:pt>
                <c:pt idx="848">
                  <c:v>6.7861419636687547E-4</c:v>
                </c:pt>
                <c:pt idx="849">
                  <c:v>-2.9624817795876565E-3</c:v>
                </c:pt>
                <c:pt idx="850">
                  <c:v>-2.6352047511955183E-4</c:v>
                </c:pt>
                <c:pt idx="851">
                  <c:v>-1.2400904283963138E-3</c:v>
                </c:pt>
                <c:pt idx="852">
                  <c:v>9.0197367551862404E-3</c:v>
                </c:pt>
                <c:pt idx="853">
                  <c:v>4.2235570779402599E-4</c:v>
                </c:pt>
                <c:pt idx="854">
                  <c:v>1.0684459760132731E-2</c:v>
                </c:pt>
                <c:pt idx="855">
                  <c:v>4.0726956678503891E-4</c:v>
                </c:pt>
                <c:pt idx="856">
                  <c:v>2.8582871951802272E-3</c:v>
                </c:pt>
                <c:pt idx="857">
                  <c:v>3.9656878196521798E-5</c:v>
                </c:pt>
                <c:pt idx="858">
                  <c:v>7.3627066288984378E-3</c:v>
                </c:pt>
                <c:pt idx="859">
                  <c:v>2.0745031684193714E-3</c:v>
                </c:pt>
                <c:pt idx="860">
                  <c:v>-1.8442564069012161E-3</c:v>
                </c:pt>
                <c:pt idx="861">
                  <c:v>9.0249584366441597E-3</c:v>
                </c:pt>
                <c:pt idx="862">
                  <c:v>-4.7564900990068482E-3</c:v>
                </c:pt>
                <c:pt idx="863">
                  <c:v>-1.5264598509829646E-3</c:v>
                </c:pt>
                <c:pt idx="864">
                  <c:v>1.7810904968359603E-3</c:v>
                </c:pt>
                <c:pt idx="865">
                  <c:v>-1.0832089211681301E-4</c:v>
                </c:pt>
                <c:pt idx="866">
                  <c:v>-2.9851279978804547E-3</c:v>
                </c:pt>
                <c:pt idx="867">
                  <c:v>2.2431289991756355E-3</c:v>
                </c:pt>
                <c:pt idx="868">
                  <c:v>6.0326861857837766E-4</c:v>
                </c:pt>
                <c:pt idx="869">
                  <c:v>2.0700519882561191E-3</c:v>
                </c:pt>
                <c:pt idx="870">
                  <c:v>3.9037343191556046E-3</c:v>
                </c:pt>
                <c:pt idx="871">
                  <c:v>9.8399213749769524E-4</c:v>
                </c:pt>
                <c:pt idx="872">
                  <c:v>2.3921874595365096E-3</c:v>
                </c:pt>
                <c:pt idx="873">
                  <c:v>1.7417864460873684E-3</c:v>
                </c:pt>
                <c:pt idx="874">
                  <c:v>-2.4131499140925107E-3</c:v>
                </c:pt>
                <c:pt idx="875">
                  <c:v>8.9012344676394524E-3</c:v>
                </c:pt>
                <c:pt idx="876">
                  <c:v>2.069665958126115E-3</c:v>
                </c:pt>
                <c:pt idx="877">
                  <c:v>-3.8901228610914731E-3</c:v>
                </c:pt>
                <c:pt idx="878">
                  <c:v>2.4181739742600138E-3</c:v>
                </c:pt>
                <c:pt idx="879">
                  <c:v>-3.1965565105282951E-3</c:v>
                </c:pt>
                <c:pt idx="880">
                  <c:v>5.9323282019102417E-3</c:v>
                </c:pt>
                <c:pt idx="881">
                  <c:v>1.1225857494491622E-3</c:v>
                </c:pt>
                <c:pt idx="882">
                  <c:v>1.5387960294901257E-3</c:v>
                </c:pt>
                <c:pt idx="883">
                  <c:v>1.4686142453810671E-3</c:v>
                </c:pt>
                <c:pt idx="884">
                  <c:v>2.5515695176286041E-3</c:v>
                </c:pt>
                <c:pt idx="885">
                  <c:v>1.6751238899083956E-3</c:v>
                </c:pt>
                <c:pt idx="886">
                  <c:v>-9.0086245571072805E-4</c:v>
                </c:pt>
                <c:pt idx="887">
                  <c:v>2.6045027351280555E-3</c:v>
                </c:pt>
                <c:pt idx="888">
                  <c:v>3.1257357404595866E-3</c:v>
                </c:pt>
                <c:pt idx="889">
                  <c:v>-1.019039408910931E-3</c:v>
                </c:pt>
                <c:pt idx="890">
                  <c:v>-2.8510658716283694E-4</c:v>
                </c:pt>
                <c:pt idx="891">
                  <c:v>6.4644909135264548E-3</c:v>
                </c:pt>
                <c:pt idx="892">
                  <c:v>2.0453695536511384E-3</c:v>
                </c:pt>
                <c:pt idx="893">
                  <c:v>2.9614317563311579E-3</c:v>
                </c:pt>
                <c:pt idx="894">
                  <c:v>4.6840307929083315E-3</c:v>
                </c:pt>
                <c:pt idx="895">
                  <c:v>4.5143877878227783E-3</c:v>
                </c:pt>
                <c:pt idx="896">
                  <c:v>2.0030393465672192E-3</c:v>
                </c:pt>
                <c:pt idx="897">
                  <c:v>4.8961122813779021E-3</c:v>
                </c:pt>
                <c:pt idx="898">
                  <c:v>8.6560664899847312E-4</c:v>
                </c:pt>
                <c:pt idx="899">
                  <c:v>-1.4384853508774892E-3</c:v>
                </c:pt>
                <c:pt idx="900">
                  <c:v>1.4438566908614732E-3</c:v>
                </c:pt>
                <c:pt idx="901">
                  <c:v>-2.2659993305281928E-3</c:v>
                </c:pt>
                <c:pt idx="902">
                  <c:v>1.4302661009101669E-3</c:v>
                </c:pt>
                <c:pt idx="903">
                  <c:v>1.9083029220253434E-3</c:v>
                </c:pt>
                <c:pt idx="904">
                  <c:v>2.2553893952690137E-3</c:v>
                </c:pt>
                <c:pt idx="905">
                  <c:v>2.6484603460731793E-3</c:v>
                </c:pt>
                <c:pt idx="906">
                  <c:v>-3.1230366314168089E-4</c:v>
                </c:pt>
                <c:pt idx="907">
                  <c:v>1.5535527311269454E-3</c:v>
                </c:pt>
                <c:pt idx="908">
                  <c:v>4.1718140803103853E-3</c:v>
                </c:pt>
                <c:pt idx="909">
                  <c:v>1.167952521868588E-2</c:v>
                </c:pt>
                <c:pt idx="910">
                  <c:v>-7.0205570521838492E-4</c:v>
                </c:pt>
                <c:pt idx="911">
                  <c:v>6.1396167499055444E-4</c:v>
                </c:pt>
                <c:pt idx="912">
                  <c:v>3.9355433935473966E-3</c:v>
                </c:pt>
                <c:pt idx="913">
                  <c:v>-6.7904409311823092E-3</c:v>
                </c:pt>
                <c:pt idx="914">
                  <c:v>2.7842930173086755E-3</c:v>
                </c:pt>
                <c:pt idx="915">
                  <c:v>6.5391091171021209E-3</c:v>
                </c:pt>
                <c:pt idx="916">
                  <c:v>5.42838461158712E-3</c:v>
                </c:pt>
                <c:pt idx="917">
                  <c:v>1.6396570809210356E-3</c:v>
                </c:pt>
                <c:pt idx="918">
                  <c:v>1.2824097081857717E-3</c:v>
                </c:pt>
                <c:pt idx="919">
                  <c:v>2.4733034619237025E-3</c:v>
                </c:pt>
                <c:pt idx="920">
                  <c:v>-1.2902512978274256E-3</c:v>
                </c:pt>
                <c:pt idx="921">
                  <c:v>-2.6754148599364342E-3</c:v>
                </c:pt>
                <c:pt idx="922">
                  <c:v>1.0777218215205336E-2</c:v>
                </c:pt>
                <c:pt idx="923">
                  <c:v>1.9608719920234047E-3</c:v>
                </c:pt>
                <c:pt idx="924">
                  <c:v>-1.0501617911371185E-3</c:v>
                </c:pt>
                <c:pt idx="925">
                  <c:v>-1.4710795491742246E-2</c:v>
                </c:pt>
                <c:pt idx="926">
                  <c:v>2.2194709084827941E-3</c:v>
                </c:pt>
                <c:pt idx="927">
                  <c:v>2.9221367823428041E-4</c:v>
                </c:pt>
                <c:pt idx="928">
                  <c:v>1.0880587773707704E-2</c:v>
                </c:pt>
                <c:pt idx="929">
                  <c:v>2.0742655863429595E-3</c:v>
                </c:pt>
                <c:pt idx="930">
                  <c:v>-1.3744117971674812E-2</c:v>
                </c:pt>
                <c:pt idx="931">
                  <c:v>4.279687348226703E-4</c:v>
                </c:pt>
                <c:pt idx="932">
                  <c:v>-1.6317312427467953E-3</c:v>
                </c:pt>
                <c:pt idx="933">
                  <c:v>2.4476219137164832E-3</c:v>
                </c:pt>
                <c:pt idx="934">
                  <c:v>2.6904419330096379E-3</c:v>
                </c:pt>
                <c:pt idx="935">
                  <c:v>-1.3998826731950122E-3</c:v>
                </c:pt>
                <c:pt idx="936">
                  <c:v>1.2879984091594254E-3</c:v>
                </c:pt>
                <c:pt idx="937">
                  <c:v>3.2529345457184815E-3</c:v>
                </c:pt>
                <c:pt idx="938">
                  <c:v>6.1907173129989662E-5</c:v>
                </c:pt>
                <c:pt idx="939">
                  <c:v>-5.5381747022041595E-4</c:v>
                </c:pt>
                <c:pt idx="940">
                  <c:v>-1.836546254657482E-4</c:v>
                </c:pt>
                <c:pt idx="941">
                  <c:v>1.077010070578734E-3</c:v>
                </c:pt>
                <c:pt idx="942">
                  <c:v>3.7290828237167219E-3</c:v>
                </c:pt>
                <c:pt idx="943">
                  <c:v>-2.7510856721255463E-4</c:v>
                </c:pt>
                <c:pt idx="944">
                  <c:v>4.2369117132990406E-4</c:v>
                </c:pt>
                <c:pt idx="945">
                  <c:v>6.3892158899065148E-4</c:v>
                </c:pt>
                <c:pt idx="946">
                  <c:v>6.1891947566615453E-3</c:v>
                </c:pt>
                <c:pt idx="947">
                  <c:v>1.3935645325823371E-3</c:v>
                </c:pt>
                <c:pt idx="948">
                  <c:v>7.4010612530865812E-4</c:v>
                </c:pt>
                <c:pt idx="949">
                  <c:v>5.4870324630138332E-3</c:v>
                </c:pt>
                <c:pt idx="950">
                  <c:v>2.6758950243863924E-3</c:v>
                </c:pt>
                <c:pt idx="951">
                  <c:v>8.1305625459636606E-3</c:v>
                </c:pt>
                <c:pt idx="952">
                  <c:v>7.0750022538724859E-6</c:v>
                </c:pt>
                <c:pt idx="953">
                  <c:v>1.7249947262548658E-3</c:v>
                </c:pt>
                <c:pt idx="954">
                  <c:v>7.2241750390964043E-3</c:v>
                </c:pt>
                <c:pt idx="955">
                  <c:v>-8.6163219095844509E-3</c:v>
                </c:pt>
                <c:pt idx="956">
                  <c:v>2.2527790097513394E-3</c:v>
                </c:pt>
                <c:pt idx="957">
                  <c:v>3.1140317889077722E-3</c:v>
                </c:pt>
                <c:pt idx="958">
                  <c:v>2.333107511914425E-3</c:v>
                </c:pt>
                <c:pt idx="959">
                  <c:v>-7.8442003926670403E-3</c:v>
                </c:pt>
                <c:pt idx="960">
                  <c:v>9.6395130685655861E-3</c:v>
                </c:pt>
                <c:pt idx="961">
                  <c:v>-7.3146311669542111E-3</c:v>
                </c:pt>
                <c:pt idx="962">
                  <c:v>1.1103630774079215E-3</c:v>
                </c:pt>
                <c:pt idx="963">
                  <c:v>2.3608751887818262E-3</c:v>
                </c:pt>
                <c:pt idx="964">
                  <c:v>3.3547869956953403E-4</c:v>
                </c:pt>
                <c:pt idx="965">
                  <c:v>2.0798863664853173E-4</c:v>
                </c:pt>
                <c:pt idx="966">
                  <c:v>-5.9325676363683258E-3</c:v>
                </c:pt>
                <c:pt idx="967">
                  <c:v>9.1766730658499746E-3</c:v>
                </c:pt>
                <c:pt idx="968">
                  <c:v>1.0780931199042615E-3</c:v>
                </c:pt>
                <c:pt idx="969">
                  <c:v>-1.4561490313063524E-3</c:v>
                </c:pt>
                <c:pt idx="970">
                  <c:v>-2.0688871407097814E-4</c:v>
                </c:pt>
                <c:pt idx="971">
                  <c:v>5.3242214455620105E-3</c:v>
                </c:pt>
                <c:pt idx="972">
                  <c:v>-1.8976680975597664E-4</c:v>
                </c:pt>
                <c:pt idx="973">
                  <c:v>-4.039076493914833E-5</c:v>
                </c:pt>
                <c:pt idx="974">
                  <c:v>1.0615023998594892E-3</c:v>
                </c:pt>
                <c:pt idx="975">
                  <c:v>2.3683457052724875E-3</c:v>
                </c:pt>
                <c:pt idx="976">
                  <c:v>-1.9979109700064687E-3</c:v>
                </c:pt>
                <c:pt idx="977">
                  <c:v>-4.2977145850578728E-4</c:v>
                </c:pt>
                <c:pt idx="978">
                  <c:v>4.5170359113958008E-3</c:v>
                </c:pt>
                <c:pt idx="979">
                  <c:v>8.3972051092214318E-3</c:v>
                </c:pt>
                <c:pt idx="980">
                  <c:v>3.3117261008403182E-4</c:v>
                </c:pt>
                <c:pt idx="981">
                  <c:v>-4.1659717184081414E-4</c:v>
                </c:pt>
                <c:pt idx="982">
                  <c:v>1.1050965051661906E-3</c:v>
                </c:pt>
                <c:pt idx="983">
                  <c:v>5.2543737517277153E-3</c:v>
                </c:pt>
                <c:pt idx="984">
                  <c:v>3.2931519810588303E-3</c:v>
                </c:pt>
                <c:pt idx="985">
                  <c:v>2.639096272951477E-3</c:v>
                </c:pt>
                <c:pt idx="986">
                  <c:v>5.9757344128964704E-3</c:v>
                </c:pt>
                <c:pt idx="987">
                  <c:v>7.5901001198898088E-3</c:v>
                </c:pt>
                <c:pt idx="988">
                  <c:v>4.4960609686546032E-3</c:v>
                </c:pt>
                <c:pt idx="989">
                  <c:v>-1.7464052985204186E-2</c:v>
                </c:pt>
                <c:pt idx="990">
                  <c:v>1.0337641955234834E-4</c:v>
                </c:pt>
                <c:pt idx="991">
                  <c:v>5.5903965279603804E-3</c:v>
                </c:pt>
                <c:pt idx="992">
                  <c:v>-6.9165229549493534E-4</c:v>
                </c:pt>
                <c:pt idx="993">
                  <c:v>-1.3790347296472709E-3</c:v>
                </c:pt>
                <c:pt idx="994">
                  <c:v>1.9287276325570574E-3</c:v>
                </c:pt>
                <c:pt idx="995">
                  <c:v>-2.3652298411909673E-4</c:v>
                </c:pt>
                <c:pt idx="996">
                  <c:v>8.3087113937566157E-4</c:v>
                </c:pt>
                <c:pt idx="997">
                  <c:v>4.899651213739073E-3</c:v>
                </c:pt>
                <c:pt idx="998">
                  <c:v>1.377771617208313E-3</c:v>
                </c:pt>
                <c:pt idx="999">
                  <c:v>-4.836715859977413E-4</c:v>
                </c:pt>
                <c:pt idx="1000">
                  <c:v>1.9874796087455356E-3</c:v>
                </c:pt>
                <c:pt idx="1001">
                  <c:v>2.5329615013696084E-3</c:v>
                </c:pt>
                <c:pt idx="1002">
                  <c:v>-1.1282346529841907E-3</c:v>
                </c:pt>
                <c:pt idx="1003">
                  <c:v>1.3484907250624523E-3</c:v>
                </c:pt>
                <c:pt idx="1004">
                  <c:v>3.0544866906782918E-4</c:v>
                </c:pt>
                <c:pt idx="1005">
                  <c:v>6.9102638697037064E-3</c:v>
                </c:pt>
                <c:pt idx="1006">
                  <c:v>1.1680386666502156E-2</c:v>
                </c:pt>
                <c:pt idx="1007">
                  <c:v>-2.2550021026057562E-3</c:v>
                </c:pt>
                <c:pt idx="1008">
                  <c:v>8.383228084119905E-3</c:v>
                </c:pt>
                <c:pt idx="1009">
                  <c:v>-9.3060351667948306E-4</c:v>
                </c:pt>
                <c:pt idx="1010">
                  <c:v>-2.1227698960397763E-3</c:v>
                </c:pt>
                <c:pt idx="1011">
                  <c:v>9.4439488151871216E-3</c:v>
                </c:pt>
                <c:pt idx="1012">
                  <c:v>-6.0511177931590358E-3</c:v>
                </c:pt>
                <c:pt idx="1013">
                  <c:v>-2.9830507893195512E-3</c:v>
                </c:pt>
                <c:pt idx="1014">
                  <c:v>-6.4696289060343904E-4</c:v>
                </c:pt>
                <c:pt idx="1015">
                  <c:v>1.4839259270515563E-3</c:v>
                </c:pt>
                <c:pt idx="1016">
                  <c:v>-3.7548153954669312E-5</c:v>
                </c:pt>
                <c:pt idx="1017">
                  <c:v>2.7310741877947307E-3</c:v>
                </c:pt>
                <c:pt idx="1018">
                  <c:v>-2.274955200086142E-3</c:v>
                </c:pt>
                <c:pt idx="1019">
                  <c:v>1.3552257949536451E-3</c:v>
                </c:pt>
                <c:pt idx="1020">
                  <c:v>-8.5611395430788557E-4</c:v>
                </c:pt>
                <c:pt idx="1021">
                  <c:v>-1.4716122674548302E-3</c:v>
                </c:pt>
                <c:pt idx="1022">
                  <c:v>3.7409862321819507E-3</c:v>
                </c:pt>
                <c:pt idx="1023">
                  <c:v>1.8833169773702506E-3</c:v>
                </c:pt>
                <c:pt idx="1024">
                  <c:v>8.0761904648090892E-3</c:v>
                </c:pt>
                <c:pt idx="1025">
                  <c:v>-2.3086692596189942E-4</c:v>
                </c:pt>
                <c:pt idx="1026">
                  <c:v>-5.4474637586650028E-5</c:v>
                </c:pt>
                <c:pt idx="1027">
                  <c:v>-2.7168404881062482E-4</c:v>
                </c:pt>
                <c:pt idx="1028">
                  <c:v>2.6913250606572969E-3</c:v>
                </c:pt>
                <c:pt idx="1029">
                  <c:v>-1.1668713775273894E-2</c:v>
                </c:pt>
                <c:pt idx="1030">
                  <c:v>-1.2254178723384887E-3</c:v>
                </c:pt>
                <c:pt idx="1031">
                  <c:v>-5.2687830989525534E-4</c:v>
                </c:pt>
                <c:pt idx="1032">
                  <c:v>-8.4052845425176402E-4</c:v>
                </c:pt>
                <c:pt idx="1033">
                  <c:v>9.2043162780630471E-3</c:v>
                </c:pt>
                <c:pt idx="1034">
                  <c:v>-2.6005049867712841E-3</c:v>
                </c:pt>
                <c:pt idx="1035">
                  <c:v>1.1614767698114976E-3</c:v>
                </c:pt>
                <c:pt idx="1036">
                  <c:v>4.0760793126350097E-3</c:v>
                </c:pt>
                <c:pt idx="1037">
                  <c:v>1.5965101342593543E-3</c:v>
                </c:pt>
                <c:pt idx="1038">
                  <c:v>-1.5009810747848591E-3</c:v>
                </c:pt>
                <c:pt idx="1039">
                  <c:v>-2.132766320764604E-3</c:v>
                </c:pt>
                <c:pt idx="1040">
                  <c:v>-2.4982601335639572E-3</c:v>
                </c:pt>
                <c:pt idx="1041">
                  <c:v>1.299181482247452E-3</c:v>
                </c:pt>
                <c:pt idx="1042">
                  <c:v>-5.0921304039488755E-3</c:v>
                </c:pt>
                <c:pt idx="1043">
                  <c:v>1.4526440138381204E-2</c:v>
                </c:pt>
                <c:pt idx="1044">
                  <c:v>-1.796337835797242E-3</c:v>
                </c:pt>
                <c:pt idx="1045">
                  <c:v>1.8156409532379559E-3</c:v>
                </c:pt>
                <c:pt idx="1046">
                  <c:v>2.2930380594533228E-3</c:v>
                </c:pt>
                <c:pt idx="1047">
                  <c:v>1.2140085841036308E-3</c:v>
                </c:pt>
                <c:pt idx="1048">
                  <c:v>-2.9378440469086454E-4</c:v>
                </c:pt>
                <c:pt idx="1049">
                  <c:v>6.8675566421815566E-3</c:v>
                </c:pt>
                <c:pt idx="1050">
                  <c:v>2.4790725890899666E-3</c:v>
                </c:pt>
                <c:pt idx="1051">
                  <c:v>-7.4663391111984148E-5</c:v>
                </c:pt>
                <c:pt idx="1052">
                  <c:v>5.8072331803125385E-3</c:v>
                </c:pt>
                <c:pt idx="1053">
                  <c:v>4.8179119157575889E-3</c:v>
                </c:pt>
                <c:pt idx="1054">
                  <c:v>6.0618799050169633E-3</c:v>
                </c:pt>
                <c:pt idx="1055">
                  <c:v>4.3747516728068914E-3</c:v>
                </c:pt>
                <c:pt idx="1056">
                  <c:v>6.570654815448258E-3</c:v>
                </c:pt>
                <c:pt idx="1057">
                  <c:v>1.4896006373590457E-3</c:v>
                </c:pt>
                <c:pt idx="1058">
                  <c:v>1.021003336646272E-3</c:v>
                </c:pt>
                <c:pt idx="1059">
                  <c:v>-1.3314116714815013E-3</c:v>
                </c:pt>
                <c:pt idx="1060">
                  <c:v>8.0896009978565324E-3</c:v>
                </c:pt>
                <c:pt idx="1061">
                  <c:v>1.3659631563525856E-3</c:v>
                </c:pt>
                <c:pt idx="1062">
                  <c:v>1.0928871778122396E-3</c:v>
                </c:pt>
                <c:pt idx="1063">
                  <c:v>-1.0066990635870397E-4</c:v>
                </c:pt>
                <c:pt idx="1064">
                  <c:v>-5.2424429800501555E-3</c:v>
                </c:pt>
                <c:pt idx="1065">
                  <c:v>-7.7036210899283442E-5</c:v>
                </c:pt>
                <c:pt idx="1066">
                  <c:v>5.4698152356301129E-5</c:v>
                </c:pt>
                <c:pt idx="1067">
                  <c:v>8.8541427461744562E-3</c:v>
                </c:pt>
                <c:pt idx="1068">
                  <c:v>7.3862642392170984E-3</c:v>
                </c:pt>
                <c:pt idx="1069">
                  <c:v>-1.9085699016110316E-3</c:v>
                </c:pt>
                <c:pt idx="1070">
                  <c:v>4.1740096989540077E-3</c:v>
                </c:pt>
                <c:pt idx="1071">
                  <c:v>-2.8318165470507467E-3</c:v>
                </c:pt>
                <c:pt idx="1072">
                  <c:v>2.5646151991721073E-3</c:v>
                </c:pt>
                <c:pt idx="1073">
                  <c:v>-2.1872004364953661E-3</c:v>
                </c:pt>
                <c:pt idx="1074">
                  <c:v>2.6510970969034538E-3</c:v>
                </c:pt>
                <c:pt idx="1075">
                  <c:v>-1.3608759930688131E-3</c:v>
                </c:pt>
                <c:pt idx="1076">
                  <c:v>3.6350575675016682E-3</c:v>
                </c:pt>
                <c:pt idx="1077">
                  <c:v>7.9319704233711227E-4</c:v>
                </c:pt>
                <c:pt idx="1078">
                  <c:v>-2.7707827369684557E-3</c:v>
                </c:pt>
                <c:pt idx="1079">
                  <c:v>4.3254474344881612E-3</c:v>
                </c:pt>
                <c:pt idx="1080">
                  <c:v>1.9177702198067592E-5</c:v>
                </c:pt>
                <c:pt idx="1081">
                  <c:v>6.5403712412653641E-3</c:v>
                </c:pt>
                <c:pt idx="1082">
                  <c:v>9.3166500234018335E-3</c:v>
                </c:pt>
                <c:pt idx="1083">
                  <c:v>-3.8640334792834053E-3</c:v>
                </c:pt>
                <c:pt idx="1084">
                  <c:v>4.985785886093266E-4</c:v>
                </c:pt>
                <c:pt idx="1085">
                  <c:v>-7.5996612940931949E-3</c:v>
                </c:pt>
                <c:pt idx="1086">
                  <c:v>3.0514091507545995E-3</c:v>
                </c:pt>
                <c:pt idx="1087">
                  <c:v>2.0503167737878948E-3</c:v>
                </c:pt>
                <c:pt idx="1088">
                  <c:v>-1.077884950046831E-3</c:v>
                </c:pt>
                <c:pt idx="1089">
                  <c:v>-1.6748080421140512E-3</c:v>
                </c:pt>
                <c:pt idx="1090">
                  <c:v>4.4465242844167335E-3</c:v>
                </c:pt>
                <c:pt idx="1091">
                  <c:v>2.7769178299701862E-3</c:v>
                </c:pt>
                <c:pt idx="1092">
                  <c:v>-9.6505006688226661E-4</c:v>
                </c:pt>
                <c:pt idx="1093">
                  <c:v>4.6932991526403437E-3</c:v>
                </c:pt>
                <c:pt idx="1094">
                  <c:v>-7.3592728149859607E-3</c:v>
                </c:pt>
                <c:pt idx="1095">
                  <c:v>7.3613851460119853E-3</c:v>
                </c:pt>
                <c:pt idx="1096">
                  <c:v>-3.4915009577580829E-4</c:v>
                </c:pt>
                <c:pt idx="1097">
                  <c:v>6.7579495261231174E-3</c:v>
                </c:pt>
                <c:pt idx="1098">
                  <c:v>2.96199336762444E-3</c:v>
                </c:pt>
                <c:pt idx="1099">
                  <c:v>1.4013584385682907E-2</c:v>
                </c:pt>
                <c:pt idx="1100">
                  <c:v>4.2188980481677419E-3</c:v>
                </c:pt>
                <c:pt idx="1101">
                  <c:v>6.6397934795815678E-3</c:v>
                </c:pt>
                <c:pt idx="1102">
                  <c:v>1.1919869000355321E-3</c:v>
                </c:pt>
                <c:pt idx="1103">
                  <c:v>-2.7376172592893104E-3</c:v>
                </c:pt>
                <c:pt idx="1104">
                  <c:v>-1.87180367360909E-3</c:v>
                </c:pt>
                <c:pt idx="1105">
                  <c:v>2.134319174090083E-3</c:v>
                </c:pt>
                <c:pt idx="1106">
                  <c:v>-4.4841141737703592E-3</c:v>
                </c:pt>
                <c:pt idx="1107">
                  <c:v>4.7245355512600942E-3</c:v>
                </c:pt>
                <c:pt idx="1108">
                  <c:v>1.6047192708356171E-3</c:v>
                </c:pt>
                <c:pt idx="1109">
                  <c:v>2.9680344138029798E-3</c:v>
                </c:pt>
                <c:pt idx="1110">
                  <c:v>8.2870064751606517E-3</c:v>
                </c:pt>
                <c:pt idx="1111">
                  <c:v>-1.6038743979288048E-3</c:v>
                </c:pt>
                <c:pt idx="1112">
                  <c:v>5.4898060337783298E-3</c:v>
                </c:pt>
                <c:pt idx="1113">
                  <c:v>-7.9596432980042289E-4</c:v>
                </c:pt>
                <c:pt idx="1114">
                  <c:v>8.3065283967380787E-3</c:v>
                </c:pt>
                <c:pt idx="1115">
                  <c:v>6.7719235512721449E-4</c:v>
                </c:pt>
                <c:pt idx="1116">
                  <c:v>-6.1081429996196629E-4</c:v>
                </c:pt>
                <c:pt idx="1117">
                  <c:v>2.7524333373308892E-3</c:v>
                </c:pt>
                <c:pt idx="1118">
                  <c:v>1.1918374895704263E-2</c:v>
                </c:pt>
                <c:pt idx="1119">
                  <c:v>4.5815437914392817E-3</c:v>
                </c:pt>
                <c:pt idx="1120">
                  <c:v>2.3113267708715336E-2</c:v>
                </c:pt>
                <c:pt idx="1121">
                  <c:v>-8.801829839108138E-4</c:v>
                </c:pt>
                <c:pt idx="1122">
                  <c:v>-3.6494110088916803E-3</c:v>
                </c:pt>
                <c:pt idx="1123">
                  <c:v>-5.7606450149253604E-3</c:v>
                </c:pt>
                <c:pt idx="1124">
                  <c:v>-6.023210006443497E-3</c:v>
                </c:pt>
                <c:pt idx="1125">
                  <c:v>6.7039391451106023E-4</c:v>
                </c:pt>
                <c:pt idx="1126">
                  <c:v>-2.3285493269482619E-3</c:v>
                </c:pt>
                <c:pt idx="1127">
                  <c:v>-2.2065584926034784E-3</c:v>
                </c:pt>
                <c:pt idx="1128">
                  <c:v>-9.5478643573017297E-4</c:v>
                </c:pt>
                <c:pt idx="1129">
                  <c:v>-3.0209559523995456E-3</c:v>
                </c:pt>
                <c:pt idx="1130">
                  <c:v>5.5635983780705413E-3</c:v>
                </c:pt>
                <c:pt idx="1131">
                  <c:v>7.087722575915749E-4</c:v>
                </c:pt>
                <c:pt idx="1132">
                  <c:v>-5.8852785202513581E-4</c:v>
                </c:pt>
                <c:pt idx="1133">
                  <c:v>2.9947206152217232E-3</c:v>
                </c:pt>
                <c:pt idx="1134">
                  <c:v>6.9803235366388871E-3</c:v>
                </c:pt>
                <c:pt idx="1135">
                  <c:v>-2.2580074079632125E-3</c:v>
                </c:pt>
                <c:pt idx="1136">
                  <c:v>9.9570976832148044E-4</c:v>
                </c:pt>
                <c:pt idx="1137">
                  <c:v>-2.3195891072809987E-3</c:v>
                </c:pt>
                <c:pt idx="1138">
                  <c:v>1.9447913866243636E-3</c:v>
                </c:pt>
                <c:pt idx="1139">
                  <c:v>-1.1707390438293563E-2</c:v>
                </c:pt>
                <c:pt idx="1140">
                  <c:v>5.4191529045989487E-3</c:v>
                </c:pt>
                <c:pt idx="1141">
                  <c:v>-2.4744103512823711E-3</c:v>
                </c:pt>
                <c:pt idx="1142">
                  <c:v>1.2768311985340815E-3</c:v>
                </c:pt>
                <c:pt idx="1143">
                  <c:v>5.1085629913803794E-3</c:v>
                </c:pt>
                <c:pt idx="1144">
                  <c:v>-4.1839170746900646E-3</c:v>
                </c:pt>
                <c:pt idx="1145">
                  <c:v>-2.4816358166463914E-3</c:v>
                </c:pt>
                <c:pt idx="1146">
                  <c:v>8.7957258662921568E-3</c:v>
                </c:pt>
                <c:pt idx="1147">
                  <c:v>-8.5686116360296546E-3</c:v>
                </c:pt>
                <c:pt idx="1148">
                  <c:v>6.1126801541950869E-3</c:v>
                </c:pt>
                <c:pt idx="1149">
                  <c:v>7.265447458538115E-3</c:v>
                </c:pt>
                <c:pt idx="1150">
                  <c:v>-7.8319551186732152E-3</c:v>
                </c:pt>
                <c:pt idx="1151">
                  <c:v>-4.9685102155687527E-3</c:v>
                </c:pt>
                <c:pt idx="1152">
                  <c:v>7.321312013222646E-3</c:v>
                </c:pt>
                <c:pt idx="1153">
                  <c:v>1.1757748252956451E-2</c:v>
                </c:pt>
                <c:pt idx="1154">
                  <c:v>1.0936855814527586E-3</c:v>
                </c:pt>
                <c:pt idx="1155">
                  <c:v>7.7441685981831506E-4</c:v>
                </c:pt>
                <c:pt idx="1156">
                  <c:v>-2.9954441028908862E-3</c:v>
                </c:pt>
                <c:pt idx="1157">
                  <c:v>1.0946403756188326E-2</c:v>
                </c:pt>
                <c:pt idx="1158">
                  <c:v>2.0296670780444121E-4</c:v>
                </c:pt>
                <c:pt idx="1159">
                  <c:v>-1.4101913329520576E-2</c:v>
                </c:pt>
                <c:pt idx="1160">
                  <c:v>1.553403680073853E-2</c:v>
                </c:pt>
                <c:pt idx="1161">
                  <c:v>-2.3835434702833478E-2</c:v>
                </c:pt>
                <c:pt idx="1162">
                  <c:v>-1.4395391486556495E-3</c:v>
                </c:pt>
                <c:pt idx="1163">
                  <c:v>6.4620712159849092E-4</c:v>
                </c:pt>
                <c:pt idx="1164">
                  <c:v>3.7878323032202593E-3</c:v>
                </c:pt>
                <c:pt idx="1165">
                  <c:v>5.0125524471290499E-3</c:v>
                </c:pt>
                <c:pt idx="1166">
                  <c:v>7.515603928136042E-4</c:v>
                </c:pt>
                <c:pt idx="1167">
                  <c:v>-1.5929147618778923E-3</c:v>
                </c:pt>
                <c:pt idx="1168">
                  <c:v>-1.1690807820539176E-3</c:v>
                </c:pt>
                <c:pt idx="1169">
                  <c:v>6.0440345647907118E-3</c:v>
                </c:pt>
                <c:pt idx="1170">
                  <c:v>-7.9251169314668868E-4</c:v>
                </c:pt>
                <c:pt idx="1171">
                  <c:v>-5.7797650478479633E-4</c:v>
                </c:pt>
                <c:pt idx="1172">
                  <c:v>-4.4698685141190062E-3</c:v>
                </c:pt>
                <c:pt idx="1173">
                  <c:v>2.7534430392699362E-3</c:v>
                </c:pt>
                <c:pt idx="1174">
                  <c:v>2.2752929721524782E-4</c:v>
                </c:pt>
                <c:pt idx="1175">
                  <c:v>-6.5337772603149015E-4</c:v>
                </c:pt>
                <c:pt idx="1176">
                  <c:v>3.0023500280332112E-3</c:v>
                </c:pt>
                <c:pt idx="1177">
                  <c:v>2.6698748195191548E-3</c:v>
                </c:pt>
                <c:pt idx="1178">
                  <c:v>-4.7096884089397597E-3</c:v>
                </c:pt>
                <c:pt idx="1179">
                  <c:v>3.5983099397751159E-3</c:v>
                </c:pt>
                <c:pt idx="1180">
                  <c:v>-6.3129576222535925E-6</c:v>
                </c:pt>
                <c:pt idx="1181">
                  <c:v>5.5483360793078407E-3</c:v>
                </c:pt>
                <c:pt idx="1182">
                  <c:v>-2.0839370940808461E-3</c:v>
                </c:pt>
                <c:pt idx="1183">
                  <c:v>1.1846397899251398E-3</c:v>
                </c:pt>
                <c:pt idx="1184">
                  <c:v>-1.1780721088636571E-4</c:v>
                </c:pt>
                <c:pt idx="1185">
                  <c:v>9.4340245774392744E-3</c:v>
                </c:pt>
                <c:pt idx="1186">
                  <c:v>1.0067107729791491E-3</c:v>
                </c:pt>
                <c:pt idx="1187">
                  <c:v>3.9407539956759097E-3</c:v>
                </c:pt>
                <c:pt idx="1188">
                  <c:v>-5.5960392489557221E-3</c:v>
                </c:pt>
                <c:pt idx="1189">
                  <c:v>-4.8210349656426573E-4</c:v>
                </c:pt>
                <c:pt idx="1190">
                  <c:v>2.4315769251414695E-3</c:v>
                </c:pt>
                <c:pt idx="1191">
                  <c:v>2.406394766687559E-3</c:v>
                </c:pt>
                <c:pt idx="1192">
                  <c:v>-4.1062098586148695E-4</c:v>
                </c:pt>
                <c:pt idx="1193">
                  <c:v>1.1174065193201418E-3</c:v>
                </c:pt>
                <c:pt idx="1194">
                  <c:v>-2.2313415824480468E-3</c:v>
                </c:pt>
                <c:pt idx="1195">
                  <c:v>5.3669004725213432E-3</c:v>
                </c:pt>
                <c:pt idx="1196">
                  <c:v>-2.8349845851998027E-3</c:v>
                </c:pt>
                <c:pt idx="1197">
                  <c:v>5.0820578875974132E-3</c:v>
                </c:pt>
                <c:pt idx="1198">
                  <c:v>-6.4827628334166462E-4</c:v>
                </c:pt>
                <c:pt idx="1199">
                  <c:v>3.1858893697076134E-3</c:v>
                </c:pt>
                <c:pt idx="1200">
                  <c:v>-1.3978237564642778E-4</c:v>
                </c:pt>
                <c:pt idx="1201">
                  <c:v>6.0752223402952806E-3</c:v>
                </c:pt>
                <c:pt idx="1202">
                  <c:v>9.2853217874474994E-4</c:v>
                </c:pt>
                <c:pt idx="1203">
                  <c:v>7.8329571942555212E-3</c:v>
                </c:pt>
                <c:pt idx="1204">
                  <c:v>4.2166194872986671E-3</c:v>
                </c:pt>
                <c:pt idx="1205">
                  <c:v>1.6112827239027704E-2</c:v>
                </c:pt>
                <c:pt idx="1206">
                  <c:v>-8.2130760330272729E-5</c:v>
                </c:pt>
                <c:pt idx="1207">
                  <c:v>6.1694539472493641E-3</c:v>
                </c:pt>
                <c:pt idx="1208">
                  <c:v>-6.0840817732963175E-3</c:v>
                </c:pt>
                <c:pt idx="1209">
                  <c:v>2.7503416865667734E-3</c:v>
                </c:pt>
                <c:pt idx="1210">
                  <c:v>1.441714453540301E-2</c:v>
                </c:pt>
                <c:pt idx="1211">
                  <c:v>1.7899856281623838E-2</c:v>
                </c:pt>
                <c:pt idx="1212">
                  <c:v>1.8640617384807212E-2</c:v>
                </c:pt>
                <c:pt idx="1213">
                  <c:v>-1.7381944041071618E-2</c:v>
                </c:pt>
                <c:pt idx="1214">
                  <c:v>-3.5282673089069912E-2</c:v>
                </c:pt>
                <c:pt idx="1215">
                  <c:v>1.4215290962792006E-2</c:v>
                </c:pt>
                <c:pt idx="1216">
                  <c:v>-8.6556669177918018E-4</c:v>
                </c:pt>
                <c:pt idx="1217">
                  <c:v>3.5170906711539792E-3</c:v>
                </c:pt>
                <c:pt idx="1218">
                  <c:v>6.6266067875798843E-3</c:v>
                </c:pt>
                <c:pt idx="1219">
                  <c:v>-2.4789160231108477E-3</c:v>
                </c:pt>
                <c:pt idx="1220">
                  <c:v>3.9398065148018267E-3</c:v>
                </c:pt>
                <c:pt idx="1221">
                  <c:v>-1.0554814049086934E-3</c:v>
                </c:pt>
                <c:pt idx="1222">
                  <c:v>-1.0135097023761842E-3</c:v>
                </c:pt>
                <c:pt idx="1223">
                  <c:v>-7.357253529234534E-3</c:v>
                </c:pt>
                <c:pt idx="1224">
                  <c:v>-8.4218954396417106E-3</c:v>
                </c:pt>
                <c:pt idx="1225">
                  <c:v>-9.3196113019252704E-4</c:v>
                </c:pt>
                <c:pt idx="1226">
                  <c:v>4.1170332705397841E-3</c:v>
                </c:pt>
                <c:pt idx="1227">
                  <c:v>2.0882603235956869E-3</c:v>
                </c:pt>
                <c:pt idx="1228">
                  <c:v>5.7117444957682402E-3</c:v>
                </c:pt>
                <c:pt idx="1229">
                  <c:v>-2.1312100071852426E-3</c:v>
                </c:pt>
                <c:pt idx="1230">
                  <c:v>3.6301822275593555E-3</c:v>
                </c:pt>
                <c:pt idx="1231">
                  <c:v>1.9283157631496445E-3</c:v>
                </c:pt>
                <c:pt idx="1232">
                  <c:v>-2.1159810403551373E-4</c:v>
                </c:pt>
                <c:pt idx="1233">
                  <c:v>5.0987013785404435E-3</c:v>
                </c:pt>
                <c:pt idx="1234">
                  <c:v>5.818105261223321E-4</c:v>
                </c:pt>
                <c:pt idx="1235">
                  <c:v>7.7982552370959536E-3</c:v>
                </c:pt>
                <c:pt idx="1236">
                  <c:v>1.4534021232075103E-2</c:v>
                </c:pt>
                <c:pt idx="1237">
                  <c:v>-1.3013097745160455E-3</c:v>
                </c:pt>
                <c:pt idx="1238">
                  <c:v>6.8388438324851848E-3</c:v>
                </c:pt>
                <c:pt idx="1239">
                  <c:v>-2.9296344463740349E-3</c:v>
                </c:pt>
                <c:pt idx="1240">
                  <c:v>9.9924579160524723E-4</c:v>
                </c:pt>
                <c:pt idx="1241">
                  <c:v>-8.6590194127225406E-3</c:v>
                </c:pt>
                <c:pt idx="1242">
                  <c:v>1.0632455566222637E-2</c:v>
                </c:pt>
                <c:pt idx="1243">
                  <c:v>-7.7218744248851116E-3</c:v>
                </c:pt>
                <c:pt idx="1244">
                  <c:v>6.2292448519183545E-4</c:v>
                </c:pt>
                <c:pt idx="1245">
                  <c:v>-8.8099019179621284E-3</c:v>
                </c:pt>
                <c:pt idx="1246">
                  <c:v>1.333111012774678E-2</c:v>
                </c:pt>
                <c:pt idx="1247">
                  <c:v>1.5499444394202399E-3</c:v>
                </c:pt>
                <c:pt idx="1248">
                  <c:v>3.9816261737889895E-3</c:v>
                </c:pt>
                <c:pt idx="1249">
                  <c:v>5.5326508484389552E-4</c:v>
                </c:pt>
                <c:pt idx="1250">
                  <c:v>-5.169490656110283E-3</c:v>
                </c:pt>
                <c:pt idx="1251">
                  <c:v>-7.9212336997615991E-3</c:v>
                </c:pt>
                <c:pt idx="1252">
                  <c:v>8.6371378714364157E-3</c:v>
                </c:pt>
                <c:pt idx="1253">
                  <c:v>-4.2918877937190786E-3</c:v>
                </c:pt>
                <c:pt idx="1254">
                  <c:v>-8.4777571457219821E-3</c:v>
                </c:pt>
                <c:pt idx="1255">
                  <c:v>2.4497403153665438E-3</c:v>
                </c:pt>
                <c:pt idx="1256">
                  <c:v>2.6741287641199704E-3</c:v>
                </c:pt>
                <c:pt idx="1257">
                  <c:v>-1.0267041776545771E-3</c:v>
                </c:pt>
                <c:pt idx="1258">
                  <c:v>8.4121784009395784E-4</c:v>
                </c:pt>
                <c:pt idx="1259">
                  <c:v>-4.4234370709209424E-3</c:v>
                </c:pt>
                <c:pt idx="1260">
                  <c:v>1.5581211709937135E-3</c:v>
                </c:pt>
                <c:pt idx="1261">
                  <c:v>3.8911043357005666E-3</c:v>
                </c:pt>
                <c:pt idx="1262">
                  <c:v>7.3625936648711917E-3</c:v>
                </c:pt>
                <c:pt idx="1263">
                  <c:v>-1.9534136829619782E-4</c:v>
                </c:pt>
                <c:pt idx="1264">
                  <c:v>9.6682404223793117E-4</c:v>
                </c:pt>
                <c:pt idx="1265">
                  <c:v>1.0876986007459344E-2</c:v>
                </c:pt>
                <c:pt idx="1266">
                  <c:v>1.0497326036932063E-2</c:v>
                </c:pt>
                <c:pt idx="1267">
                  <c:v>-1.9585013299014665E-3</c:v>
                </c:pt>
                <c:pt idx="1268">
                  <c:v>3.5919125672474908E-3</c:v>
                </c:pt>
                <c:pt idx="1269">
                  <c:v>-1.1234687649833966E-2</c:v>
                </c:pt>
                <c:pt idx="1270">
                  <c:v>1.134654088959818E-2</c:v>
                </c:pt>
                <c:pt idx="1271">
                  <c:v>-9.3954547773510942E-3</c:v>
                </c:pt>
                <c:pt idx="1272">
                  <c:v>-2.4289957534053791E-3</c:v>
                </c:pt>
                <c:pt idx="1273">
                  <c:v>7.1516033301585735E-3</c:v>
                </c:pt>
                <c:pt idx="1274">
                  <c:v>-1.2554446658918088E-3</c:v>
                </c:pt>
                <c:pt idx="1275">
                  <c:v>5.162444737228964E-3</c:v>
                </c:pt>
                <c:pt idx="1276">
                  <c:v>9.6481800036950626E-3</c:v>
                </c:pt>
                <c:pt idx="1277">
                  <c:v>1.3407688631314422E-3</c:v>
                </c:pt>
                <c:pt idx="1278">
                  <c:v>4.1349352867382831E-4</c:v>
                </c:pt>
                <c:pt idx="1279">
                  <c:v>-5.6205413888871488E-3</c:v>
                </c:pt>
                <c:pt idx="1280">
                  <c:v>-8.7979447069584009E-5</c:v>
                </c:pt>
                <c:pt idx="1281">
                  <c:v>1.7830474846085736E-3</c:v>
                </c:pt>
                <c:pt idx="1282">
                  <c:v>5.2179295826937548E-3</c:v>
                </c:pt>
                <c:pt idx="1283">
                  <c:v>7.4170946671546674E-3</c:v>
                </c:pt>
                <c:pt idx="1284">
                  <c:v>6.4179257534810064E-3</c:v>
                </c:pt>
                <c:pt idx="1285">
                  <c:v>-1.0517462957013745E-3</c:v>
                </c:pt>
                <c:pt idx="1286">
                  <c:v>-4.7329162656227161E-4</c:v>
                </c:pt>
                <c:pt idx="1287">
                  <c:v>1.7259944292150629E-2</c:v>
                </c:pt>
                <c:pt idx="1288">
                  <c:v>9.4971105663743107E-4</c:v>
                </c:pt>
                <c:pt idx="1289">
                  <c:v>5.8675449346107106E-3</c:v>
                </c:pt>
                <c:pt idx="1290">
                  <c:v>-1.0495754215974937E-2</c:v>
                </c:pt>
                <c:pt idx="1291">
                  <c:v>1.6820471487073235E-3</c:v>
                </c:pt>
                <c:pt idx="1292">
                  <c:v>4.1134719797822567E-3</c:v>
                </c:pt>
                <c:pt idx="1293">
                  <c:v>4.3071039604256995E-3</c:v>
                </c:pt>
                <c:pt idx="1294">
                  <c:v>4.9053094519219201E-3</c:v>
                </c:pt>
                <c:pt idx="1295">
                  <c:v>2.4765710132556407E-2</c:v>
                </c:pt>
                <c:pt idx="1296">
                  <c:v>-7.3630329960355477E-3</c:v>
                </c:pt>
                <c:pt idx="1297">
                  <c:v>-1.0850940066871335E-3</c:v>
                </c:pt>
                <c:pt idx="1298">
                  <c:v>1.2190836094199037E-2</c:v>
                </c:pt>
                <c:pt idx="1299">
                  <c:v>5.252261150609362E-3</c:v>
                </c:pt>
                <c:pt idx="1300">
                  <c:v>-1.1715303898213342E-2</c:v>
                </c:pt>
                <c:pt idx="1301">
                  <c:v>1.5310218785849601E-2</c:v>
                </c:pt>
                <c:pt idx="1302">
                  <c:v>7.6701262085744105E-4</c:v>
                </c:pt>
                <c:pt idx="1303">
                  <c:v>-3.8927959276996139E-3</c:v>
                </c:pt>
                <c:pt idx="1304">
                  <c:v>1.7345254829470028E-2</c:v>
                </c:pt>
                <c:pt idx="1305">
                  <c:v>1.7381662026155906E-2</c:v>
                </c:pt>
                <c:pt idx="1306">
                  <c:v>2.0396019280327762E-2</c:v>
                </c:pt>
                <c:pt idx="1307">
                  <c:v>-1.1561401997275985E-2</c:v>
                </c:pt>
                <c:pt idx="1308">
                  <c:v>6.0341246967837584E-4</c:v>
                </c:pt>
                <c:pt idx="1309">
                  <c:v>1.266824432461385E-4</c:v>
                </c:pt>
                <c:pt idx="1310">
                  <c:v>-1.3422185839205973E-2</c:v>
                </c:pt>
                <c:pt idx="1311">
                  <c:v>-1.7768408055570038E-2</c:v>
                </c:pt>
                <c:pt idx="1312">
                  <c:v>2.3266048907391338E-3</c:v>
                </c:pt>
                <c:pt idx="1313">
                  <c:v>5.8069283649114867E-3</c:v>
                </c:pt>
                <c:pt idx="1314">
                  <c:v>-1.8031352348017598E-2</c:v>
                </c:pt>
                <c:pt idx="1315">
                  <c:v>3.4802684298218523E-4</c:v>
                </c:pt>
                <c:pt idx="1316">
                  <c:v>2.5661004251646795E-2</c:v>
                </c:pt>
                <c:pt idx="1317">
                  <c:v>6.3457796469952726E-3</c:v>
                </c:pt>
                <c:pt idx="1318">
                  <c:v>-1.011746441895158E-2</c:v>
                </c:pt>
                <c:pt idx="1319">
                  <c:v>1.4998968700225913E-2</c:v>
                </c:pt>
                <c:pt idx="1320">
                  <c:v>-1.4912702196856465E-2</c:v>
                </c:pt>
                <c:pt idx="1321">
                  <c:v>2.1165020000678762E-2</c:v>
                </c:pt>
                <c:pt idx="1322">
                  <c:v>6.0111929762202828E-3</c:v>
                </c:pt>
                <c:pt idx="1323">
                  <c:v>-1.0951472090869533E-2</c:v>
                </c:pt>
                <c:pt idx="1324">
                  <c:v>1.3273295514850884E-3</c:v>
                </c:pt>
                <c:pt idx="1325">
                  <c:v>-2.0899751778711922E-2</c:v>
                </c:pt>
                <c:pt idx="1326">
                  <c:v>1.7561686484128553E-2</c:v>
                </c:pt>
                <c:pt idx="1327">
                  <c:v>-2.4280727708950504E-2</c:v>
                </c:pt>
                <c:pt idx="1328">
                  <c:v>8.6298967713456503E-3</c:v>
                </c:pt>
                <c:pt idx="1329">
                  <c:v>1.6501693188983829E-3</c:v>
                </c:pt>
                <c:pt idx="1330">
                  <c:v>-1.0092306831546742E-2</c:v>
                </c:pt>
                <c:pt idx="1331">
                  <c:v>-2.3010211365753867E-2</c:v>
                </c:pt>
                <c:pt idx="1332">
                  <c:v>-1.2379215116821617E-2</c:v>
                </c:pt>
                <c:pt idx="1333">
                  <c:v>2.8142034680379555E-3</c:v>
                </c:pt>
                <c:pt idx="1334">
                  <c:v>-1.4577079734559632E-2</c:v>
                </c:pt>
                <c:pt idx="1335">
                  <c:v>-8.659534084362137E-3</c:v>
                </c:pt>
                <c:pt idx="1336">
                  <c:v>-6.4553935357592931E-3</c:v>
                </c:pt>
                <c:pt idx="1337">
                  <c:v>1.1469097857822758E-2</c:v>
                </c:pt>
                <c:pt idx="1338">
                  <c:v>-1.3948343214047563E-3</c:v>
                </c:pt>
                <c:pt idx="1339">
                  <c:v>-8.1236213639089138E-4</c:v>
                </c:pt>
                <c:pt idx="1340">
                  <c:v>1.32651927289094E-2</c:v>
                </c:pt>
                <c:pt idx="1341">
                  <c:v>9.6482719690392429E-3</c:v>
                </c:pt>
                <c:pt idx="1342">
                  <c:v>8.6054121167298894E-3</c:v>
                </c:pt>
                <c:pt idx="1343">
                  <c:v>-1.7081375604993006E-2</c:v>
                </c:pt>
                <c:pt idx="1344">
                  <c:v>-1.4312655136932228E-2</c:v>
                </c:pt>
                <c:pt idx="1345">
                  <c:v>1.5371222988314778E-2</c:v>
                </c:pt>
                <c:pt idx="1346">
                  <c:v>1.1457853426050078E-2</c:v>
                </c:pt>
                <c:pt idx="1347">
                  <c:v>5.5694485743434715E-3</c:v>
                </c:pt>
                <c:pt idx="1348">
                  <c:v>-1.8713976560873518E-2</c:v>
                </c:pt>
                <c:pt idx="1349">
                  <c:v>3.054374509869979E-3</c:v>
                </c:pt>
                <c:pt idx="1350">
                  <c:v>-6.9793719919144437E-3</c:v>
                </c:pt>
                <c:pt idx="1351">
                  <c:v>-5.724915363544537E-3</c:v>
                </c:pt>
                <c:pt idx="1352">
                  <c:v>-6.2267387364543956E-3</c:v>
                </c:pt>
                <c:pt idx="1353">
                  <c:v>2.1408145264721734E-2</c:v>
                </c:pt>
                <c:pt idx="1354">
                  <c:v>-1.3642840022107564E-2</c:v>
                </c:pt>
                <c:pt idx="1355">
                  <c:v>-1.0250336630735562E-2</c:v>
                </c:pt>
                <c:pt idx="1356">
                  <c:v>1.1520195261043724E-2</c:v>
                </c:pt>
                <c:pt idx="1357">
                  <c:v>-3.8678735209270137E-3</c:v>
                </c:pt>
                <c:pt idx="1358">
                  <c:v>1.3893989468829553E-3</c:v>
                </c:pt>
                <c:pt idx="1359">
                  <c:v>6.6339566337254136E-4</c:v>
                </c:pt>
                <c:pt idx="1360">
                  <c:v>2.0205971167941593E-3</c:v>
                </c:pt>
                <c:pt idx="1361">
                  <c:v>-4.4710943477558197E-4</c:v>
                </c:pt>
                <c:pt idx="1362">
                  <c:v>4.6199824542765729E-3</c:v>
                </c:pt>
                <c:pt idx="1363">
                  <c:v>-3.3475014057280283E-4</c:v>
                </c:pt>
                <c:pt idx="1364">
                  <c:v>1.7025813419257713E-2</c:v>
                </c:pt>
                <c:pt idx="1365">
                  <c:v>-5.5200228044687764E-4</c:v>
                </c:pt>
                <c:pt idx="1366">
                  <c:v>1.5761271442706708E-2</c:v>
                </c:pt>
                <c:pt idx="1367">
                  <c:v>-1.0462901328918115E-2</c:v>
                </c:pt>
                <c:pt idx="1368">
                  <c:v>-1.3257957853222643E-2</c:v>
                </c:pt>
                <c:pt idx="1369">
                  <c:v>-2.4489301216540321E-3</c:v>
                </c:pt>
                <c:pt idx="1370">
                  <c:v>2.3104080691476337E-3</c:v>
                </c:pt>
                <c:pt idx="1371">
                  <c:v>-9.0722763545270958E-3</c:v>
                </c:pt>
                <c:pt idx="1372">
                  <c:v>4.4405581949825002E-4</c:v>
                </c:pt>
                <c:pt idx="1373">
                  <c:v>-3.4381034791662981E-4</c:v>
                </c:pt>
                <c:pt idx="1374">
                  <c:v>-2.7675855233815975E-3</c:v>
                </c:pt>
                <c:pt idx="1375">
                  <c:v>3.5331236061144611E-3</c:v>
                </c:pt>
                <c:pt idx="1376">
                  <c:v>1.2718639224098317E-2</c:v>
                </c:pt>
                <c:pt idx="1377">
                  <c:v>-4.0376743894583282E-3</c:v>
                </c:pt>
                <c:pt idx="1378">
                  <c:v>3.4155752834633064E-4</c:v>
                </c:pt>
                <c:pt idx="1379">
                  <c:v>1.2684579457399821E-2</c:v>
                </c:pt>
                <c:pt idx="1380">
                  <c:v>-1.7720010887280167E-3</c:v>
                </c:pt>
                <c:pt idx="1381">
                  <c:v>-1.1282308844523616E-3</c:v>
                </c:pt>
                <c:pt idx="1382">
                  <c:v>1.1871525247397308E-2</c:v>
                </c:pt>
                <c:pt idx="1383">
                  <c:v>1.7492987247935694E-2</c:v>
                </c:pt>
                <c:pt idx="1384">
                  <c:v>-5.057493019243635E-3</c:v>
                </c:pt>
                <c:pt idx="1385">
                  <c:v>-6.3406127561016696E-4</c:v>
                </c:pt>
                <c:pt idx="1386">
                  <c:v>1.0648940776718434E-3</c:v>
                </c:pt>
                <c:pt idx="1387">
                  <c:v>5.3835317362224714E-3</c:v>
                </c:pt>
                <c:pt idx="1388">
                  <c:v>1.5710514006710873E-2</c:v>
                </c:pt>
                <c:pt idx="1389">
                  <c:v>-3.9435955002978824E-3</c:v>
                </c:pt>
                <c:pt idx="1390">
                  <c:v>-6.0618761166614677E-3</c:v>
                </c:pt>
                <c:pt idx="1391">
                  <c:v>2.0742434662014506E-3</c:v>
                </c:pt>
                <c:pt idx="1392">
                  <c:v>1.521478758687977E-3</c:v>
                </c:pt>
                <c:pt idx="1393">
                  <c:v>9.649902625628537E-3</c:v>
                </c:pt>
                <c:pt idx="1394">
                  <c:v>8.8637933343768092E-3</c:v>
                </c:pt>
                <c:pt idx="1395">
                  <c:v>-2.8106290143818549E-3</c:v>
                </c:pt>
                <c:pt idx="1396">
                  <c:v>1.9162481359559259E-2</c:v>
                </c:pt>
                <c:pt idx="1397">
                  <c:v>1.5170670917599072E-2</c:v>
                </c:pt>
                <c:pt idx="1398">
                  <c:v>2.7757019999211287E-3</c:v>
                </c:pt>
                <c:pt idx="1399">
                  <c:v>1.9951609321201779E-2</c:v>
                </c:pt>
                <c:pt idx="1400">
                  <c:v>2.0314361915150718E-3</c:v>
                </c:pt>
                <c:pt idx="1401">
                  <c:v>-2.4984449841437738E-2</c:v>
                </c:pt>
                <c:pt idx="1402">
                  <c:v>3.2539239962525962E-4</c:v>
                </c:pt>
                <c:pt idx="1403">
                  <c:v>-2.5843906341357576E-3</c:v>
                </c:pt>
                <c:pt idx="1404">
                  <c:v>-1.2643580685300433E-3</c:v>
                </c:pt>
                <c:pt idx="1405">
                  <c:v>-1.1578770288044608E-2</c:v>
                </c:pt>
                <c:pt idx="1406">
                  <c:v>5.3788508400215663E-3</c:v>
                </c:pt>
                <c:pt idx="1407">
                  <c:v>-1.5441247186581918E-2</c:v>
                </c:pt>
                <c:pt idx="1408">
                  <c:v>-1.7789370604000742E-3</c:v>
                </c:pt>
                <c:pt idx="1409">
                  <c:v>9.5363924781101828E-3</c:v>
                </c:pt>
                <c:pt idx="1410">
                  <c:v>1.3680298236896021E-2</c:v>
                </c:pt>
                <c:pt idx="1411">
                  <c:v>-3.3142198797340918E-3</c:v>
                </c:pt>
                <c:pt idx="1412">
                  <c:v>5.2997332315883857E-3</c:v>
                </c:pt>
                <c:pt idx="1413">
                  <c:v>6.0940869078874062E-3</c:v>
                </c:pt>
                <c:pt idx="1414">
                  <c:v>-1.3164756393437694E-2</c:v>
                </c:pt>
                <c:pt idx="1415">
                  <c:v>2.5985212484000129E-2</c:v>
                </c:pt>
                <c:pt idx="1416">
                  <c:v>-1.460299405897417E-2</c:v>
                </c:pt>
                <c:pt idx="1417">
                  <c:v>1.9630419848690049E-3</c:v>
                </c:pt>
                <c:pt idx="1418">
                  <c:v>1.9165656632286605E-2</c:v>
                </c:pt>
                <c:pt idx="1419">
                  <c:v>-2.8911731549081051E-2</c:v>
                </c:pt>
                <c:pt idx="1420">
                  <c:v>-7.6349678993923361E-3</c:v>
                </c:pt>
                <c:pt idx="1421">
                  <c:v>1.4045983438275499E-3</c:v>
                </c:pt>
                <c:pt idx="1422">
                  <c:v>2.5196516123748035E-2</c:v>
                </c:pt>
                <c:pt idx="1423">
                  <c:v>3.9996659365583116E-2</c:v>
                </c:pt>
                <c:pt idx="1424">
                  <c:v>-1.2787568827117395E-2</c:v>
                </c:pt>
                <c:pt idx="1425">
                  <c:v>-3.8791736257006951E-2</c:v>
                </c:pt>
                <c:pt idx="1426">
                  <c:v>-3.1196189811151433E-2</c:v>
                </c:pt>
                <c:pt idx="1427">
                  <c:v>-2.0398601090505144E-2</c:v>
                </c:pt>
                <c:pt idx="1428">
                  <c:v>-7.4976383466294361E-3</c:v>
                </c:pt>
                <c:pt idx="1429">
                  <c:v>-1.8437326691943898E-3</c:v>
                </c:pt>
                <c:pt idx="1430">
                  <c:v>6.0273138424439161E-3</c:v>
                </c:pt>
                <c:pt idx="1431">
                  <c:v>4.7220893066506238E-3</c:v>
                </c:pt>
                <c:pt idx="1432">
                  <c:v>-4.8748113568540888E-4</c:v>
                </c:pt>
                <c:pt idx="1433">
                  <c:v>1.7473894899199816E-3</c:v>
                </c:pt>
                <c:pt idx="1434">
                  <c:v>-8.8054996520639632E-3</c:v>
                </c:pt>
                <c:pt idx="1435">
                  <c:v>1.3657086387314525E-2</c:v>
                </c:pt>
                <c:pt idx="1436">
                  <c:v>-2.0941826499912062E-3</c:v>
                </c:pt>
                <c:pt idx="1437">
                  <c:v>-6.9934642277968686E-3</c:v>
                </c:pt>
                <c:pt idx="1438">
                  <c:v>3.9214009880494524E-3</c:v>
                </c:pt>
                <c:pt idx="1439">
                  <c:v>-1.4662976279129027E-3</c:v>
                </c:pt>
                <c:pt idx="1440">
                  <c:v>-1.9756462201600323E-3</c:v>
                </c:pt>
                <c:pt idx="1441">
                  <c:v>-1.4882911156784461E-3</c:v>
                </c:pt>
                <c:pt idx="1442">
                  <c:v>8.2177599530307234E-4</c:v>
                </c:pt>
                <c:pt idx="1443">
                  <c:v>8.1437625437292306E-3</c:v>
                </c:pt>
                <c:pt idx="1444">
                  <c:v>1.323312140321198E-2</c:v>
                </c:pt>
                <c:pt idx="1445">
                  <c:v>-5.0069077949784499E-3</c:v>
                </c:pt>
                <c:pt idx="1446">
                  <c:v>-9.9566405386341348E-3</c:v>
                </c:pt>
                <c:pt idx="1447">
                  <c:v>-4.9075075297670316E-3</c:v>
                </c:pt>
                <c:pt idx="1448">
                  <c:v>-1.604860548692728E-3</c:v>
                </c:pt>
                <c:pt idx="1449">
                  <c:v>-3.4869787827424589E-3</c:v>
                </c:pt>
                <c:pt idx="1450">
                  <c:v>1.5677176122122776E-3</c:v>
                </c:pt>
                <c:pt idx="1451">
                  <c:v>1.9042560997993047E-3</c:v>
                </c:pt>
                <c:pt idx="1452">
                  <c:v>8.8426387638151308E-3</c:v>
                </c:pt>
                <c:pt idx="1453">
                  <c:v>5.5040452358531724E-5</c:v>
                </c:pt>
                <c:pt idx="1454">
                  <c:v>5.2657772060155936E-3</c:v>
                </c:pt>
                <c:pt idx="1455">
                  <c:v>1.1907342554603732E-2</c:v>
                </c:pt>
                <c:pt idx="1456">
                  <c:v>1.3185269226083752E-2</c:v>
                </c:pt>
                <c:pt idx="1457">
                  <c:v>3.065227410390791E-3</c:v>
                </c:pt>
                <c:pt idx="1458">
                  <c:v>-1.5931898762721552E-2</c:v>
                </c:pt>
                <c:pt idx="1459">
                  <c:v>6.900558404723746E-3</c:v>
                </c:pt>
                <c:pt idx="1460">
                  <c:v>-3.0853312346242842E-3</c:v>
                </c:pt>
                <c:pt idx="1461">
                  <c:v>4.8378390306214882E-4</c:v>
                </c:pt>
                <c:pt idx="1462">
                  <c:v>7.7594675761687958E-3</c:v>
                </c:pt>
                <c:pt idx="1463">
                  <c:v>3.4631340739200564E-3</c:v>
                </c:pt>
                <c:pt idx="1464">
                  <c:v>-2.016362166896395E-2</c:v>
                </c:pt>
                <c:pt idx="1465">
                  <c:v>4.0145500031684892E-4</c:v>
                </c:pt>
                <c:pt idx="1466">
                  <c:v>-2.1932893790492722E-3</c:v>
                </c:pt>
                <c:pt idx="1467">
                  <c:v>-6.5921126507551822E-3</c:v>
                </c:pt>
                <c:pt idx="1468">
                  <c:v>1.4318979699816732E-3</c:v>
                </c:pt>
                <c:pt idx="1469">
                  <c:v>6.9144969530998829E-3</c:v>
                </c:pt>
                <c:pt idx="1470">
                  <c:v>-4.5333504183082789E-3</c:v>
                </c:pt>
                <c:pt idx="1471">
                  <c:v>1.0738915045833445E-2</c:v>
                </c:pt>
                <c:pt idx="1472">
                  <c:v>2.7814874653432401E-3</c:v>
                </c:pt>
                <c:pt idx="1473">
                  <c:v>6.5077262986731775E-3</c:v>
                </c:pt>
                <c:pt idx="1474">
                  <c:v>-3.8493782222695726E-3</c:v>
                </c:pt>
                <c:pt idx="1475">
                  <c:v>-6.2314960945523907E-3</c:v>
                </c:pt>
                <c:pt idx="1476">
                  <c:v>2.539303870282319E-3</c:v>
                </c:pt>
                <c:pt idx="1477">
                  <c:v>1.2887926649432812E-2</c:v>
                </c:pt>
                <c:pt idx="1478">
                  <c:v>1.2134292772481531E-3</c:v>
                </c:pt>
                <c:pt idx="1479">
                  <c:v>-5.7094237685024257E-3</c:v>
                </c:pt>
                <c:pt idx="1480">
                  <c:v>-6.4922203382703923E-4</c:v>
                </c:pt>
                <c:pt idx="1481">
                  <c:v>-7.8674510413516262E-3</c:v>
                </c:pt>
                <c:pt idx="1482">
                  <c:v>2.921289501921929E-3</c:v>
                </c:pt>
                <c:pt idx="1483">
                  <c:v>-2.1983760762900176E-4</c:v>
                </c:pt>
                <c:pt idx="1484">
                  <c:v>2.8615654759063611E-3</c:v>
                </c:pt>
                <c:pt idx="1485">
                  <c:v>-5.5526590322439503E-3</c:v>
                </c:pt>
                <c:pt idx="1486">
                  <c:v>-4.7909611544700908E-4</c:v>
                </c:pt>
                <c:pt idx="1487">
                  <c:v>9.9956392741861327E-3</c:v>
                </c:pt>
                <c:pt idx="1488">
                  <c:v>-9.5334118149133663E-3</c:v>
                </c:pt>
                <c:pt idx="1489">
                  <c:v>-1.4503918169793324E-3</c:v>
                </c:pt>
                <c:pt idx="1490">
                  <c:v>3.1412444319476049E-3</c:v>
                </c:pt>
                <c:pt idx="1491">
                  <c:v>-1.4137191017965327E-4</c:v>
                </c:pt>
                <c:pt idx="1492">
                  <c:v>1.4696692216576226E-4</c:v>
                </c:pt>
                <c:pt idx="1493">
                  <c:v>3.8544034202523717E-3</c:v>
                </c:pt>
                <c:pt idx="1494">
                  <c:v>1.5650055242142366E-3</c:v>
                </c:pt>
                <c:pt idx="1495">
                  <c:v>1.1619267586992993E-2</c:v>
                </c:pt>
                <c:pt idx="1496">
                  <c:v>4.8698251253766694E-4</c:v>
                </c:pt>
                <c:pt idx="1497">
                  <c:v>-2.1692766865089386E-3</c:v>
                </c:pt>
                <c:pt idx="1498">
                  <c:v>-4.3184705313006472E-3</c:v>
                </c:pt>
                <c:pt idx="1499">
                  <c:v>1.4309530952310693E-2</c:v>
                </c:pt>
                <c:pt idx="1500">
                  <c:v>4.5833618094308914E-3</c:v>
                </c:pt>
                <c:pt idx="1501">
                  <c:v>-3.6818613442423961E-3</c:v>
                </c:pt>
                <c:pt idx="1502">
                  <c:v>-1.1095610606117868E-2</c:v>
                </c:pt>
                <c:pt idx="1503">
                  <c:v>3.7467477216753938E-3</c:v>
                </c:pt>
                <c:pt idx="1504">
                  <c:v>1.1763649247072511E-2</c:v>
                </c:pt>
                <c:pt idx="1505">
                  <c:v>-9.3796821037644227E-3</c:v>
                </c:pt>
                <c:pt idx="1506">
                  <c:v>-2.9634334798621913E-3</c:v>
                </c:pt>
                <c:pt idx="1507">
                  <c:v>3.5744201444979158E-3</c:v>
                </c:pt>
                <c:pt idx="1508">
                  <c:v>-3.3661034174669179E-3</c:v>
                </c:pt>
                <c:pt idx="1509">
                  <c:v>3.0557821791892259E-3</c:v>
                </c:pt>
                <c:pt idx="1510">
                  <c:v>3.1611720244064351E-3</c:v>
                </c:pt>
                <c:pt idx="1511">
                  <c:v>5.9028219461330399E-3</c:v>
                </c:pt>
                <c:pt idx="1512">
                  <c:v>-6.9390738285829044E-4</c:v>
                </c:pt>
                <c:pt idx="1513">
                  <c:v>1.0068472713543466E-2</c:v>
                </c:pt>
                <c:pt idx="1514">
                  <c:v>-1.0567172137493553E-2</c:v>
                </c:pt>
                <c:pt idx="1515">
                  <c:v>1.1319624508985084E-5</c:v>
                </c:pt>
                <c:pt idx="1516">
                  <c:v>5.9638621027392359E-3</c:v>
                </c:pt>
                <c:pt idx="1517">
                  <c:v>2.429962787885917E-3</c:v>
                </c:pt>
                <c:pt idx="1518">
                  <c:v>-3.807930431816335E-3</c:v>
                </c:pt>
                <c:pt idx="1519">
                  <c:v>6.0186093667074399E-3</c:v>
                </c:pt>
                <c:pt idx="1520">
                  <c:v>5.2700331703906846E-3</c:v>
                </c:pt>
                <c:pt idx="1521">
                  <c:v>3.4874719272343529E-3</c:v>
                </c:pt>
                <c:pt idx="1522">
                  <c:v>-1.2776480346943266E-3</c:v>
                </c:pt>
                <c:pt idx="1523">
                  <c:v>7.4306539372220107E-3</c:v>
                </c:pt>
                <c:pt idx="1524">
                  <c:v>4.3381921237975324E-3</c:v>
                </c:pt>
                <c:pt idx="1525">
                  <c:v>-3.1894287857264681E-3</c:v>
                </c:pt>
                <c:pt idx="1526">
                  <c:v>-8.0407519472302218E-3</c:v>
                </c:pt>
                <c:pt idx="1527">
                  <c:v>1.3083029507309499E-2</c:v>
                </c:pt>
                <c:pt idx="1528">
                  <c:v>3.1719933388672053E-3</c:v>
                </c:pt>
                <c:pt idx="1529">
                  <c:v>-1.5945627725815837E-3</c:v>
                </c:pt>
                <c:pt idx="1530">
                  <c:v>-1.3828996048364007E-2</c:v>
                </c:pt>
                <c:pt idx="1531">
                  <c:v>-5.3729400983315639E-3</c:v>
                </c:pt>
                <c:pt idx="1532">
                  <c:v>-9.6003620172532497E-4</c:v>
                </c:pt>
                <c:pt idx="1533">
                  <c:v>9.8450780930579469E-3</c:v>
                </c:pt>
                <c:pt idx="1534">
                  <c:v>-4.1005649233093111E-3</c:v>
                </c:pt>
                <c:pt idx="1535">
                  <c:v>1.3004465775081782E-2</c:v>
                </c:pt>
                <c:pt idx="1536">
                  <c:v>-2.5414463982903939E-3</c:v>
                </c:pt>
                <c:pt idx="1537">
                  <c:v>1.4385657418268702E-2</c:v>
                </c:pt>
                <c:pt idx="1538">
                  <c:v>-5.3078869774228861E-3</c:v>
                </c:pt>
                <c:pt idx="1539">
                  <c:v>1.3449413832328188E-2</c:v>
                </c:pt>
                <c:pt idx="1540">
                  <c:v>-1.1327940215867158E-3</c:v>
                </c:pt>
                <c:pt idx="1541">
                  <c:v>-1.6241885449146409E-2</c:v>
                </c:pt>
                <c:pt idx="1542">
                  <c:v>4.7547961473099962E-3</c:v>
                </c:pt>
                <c:pt idx="1543">
                  <c:v>-1.3442327004792315E-2</c:v>
                </c:pt>
                <c:pt idx="1544">
                  <c:v>1.9944697933220903E-3</c:v>
                </c:pt>
                <c:pt idx="1545">
                  <c:v>-3.6143762212705361E-3</c:v>
                </c:pt>
                <c:pt idx="1546">
                  <c:v>-3.7651314236989701E-3</c:v>
                </c:pt>
                <c:pt idx="1547">
                  <c:v>6.944782673193887E-3</c:v>
                </c:pt>
                <c:pt idx="1548">
                  <c:v>-2.1759584088217867E-3</c:v>
                </c:pt>
                <c:pt idx="1549">
                  <c:v>-6.8918948680386945E-4</c:v>
                </c:pt>
                <c:pt idx="1550">
                  <c:v>2.4085768725282835E-5</c:v>
                </c:pt>
                <c:pt idx="1551">
                  <c:v>3.5639231863558375E-3</c:v>
                </c:pt>
                <c:pt idx="1552">
                  <c:v>4.8860478351459816E-4</c:v>
                </c:pt>
                <c:pt idx="1553">
                  <c:v>6.9463058863628059E-3</c:v>
                </c:pt>
                <c:pt idx="1554">
                  <c:v>-2.7348464223646795E-4</c:v>
                </c:pt>
                <c:pt idx="1555">
                  <c:v>4.7759673409582688E-4</c:v>
                </c:pt>
                <c:pt idx="1556">
                  <c:v>2.3976667947456761E-3</c:v>
                </c:pt>
                <c:pt idx="1557">
                  <c:v>4.8856370904492305E-3</c:v>
                </c:pt>
                <c:pt idx="1558">
                  <c:v>1.0479636373396722E-2</c:v>
                </c:pt>
                <c:pt idx="1559">
                  <c:v>7.6406573895870518E-4</c:v>
                </c:pt>
                <c:pt idx="1560">
                  <c:v>1.1515099469238777E-2</c:v>
                </c:pt>
                <c:pt idx="1561">
                  <c:v>-3.4724624785924655E-3</c:v>
                </c:pt>
                <c:pt idx="1562">
                  <c:v>-2.639804788204934E-3</c:v>
                </c:pt>
                <c:pt idx="1563">
                  <c:v>1.1129319056561109E-2</c:v>
                </c:pt>
                <c:pt idx="1564">
                  <c:v>-3.3808992613711289E-3</c:v>
                </c:pt>
                <c:pt idx="1565">
                  <c:v>1.5295410573982616E-2</c:v>
                </c:pt>
                <c:pt idx="1566">
                  <c:v>1.3811994906361742E-2</c:v>
                </c:pt>
                <c:pt idx="1567">
                  <c:v>-1.2255218395199573E-2</c:v>
                </c:pt>
                <c:pt idx="1568">
                  <c:v>1.0369331478086779E-2</c:v>
                </c:pt>
                <c:pt idx="1569">
                  <c:v>-1.2761048964692703E-2</c:v>
                </c:pt>
                <c:pt idx="1570">
                  <c:v>-1.2652822232807228E-2</c:v>
                </c:pt>
                <c:pt idx="1571">
                  <c:v>3.3728093657772293E-3</c:v>
                </c:pt>
                <c:pt idx="1572">
                  <c:v>-4.7222687094954467E-3</c:v>
                </c:pt>
                <c:pt idx="1573">
                  <c:v>1.6129317532337203E-2</c:v>
                </c:pt>
                <c:pt idx="1574">
                  <c:v>5.5454085058179604E-3</c:v>
                </c:pt>
                <c:pt idx="1575">
                  <c:v>2.3498821510805012E-3</c:v>
                </c:pt>
                <c:pt idx="1576">
                  <c:v>1.4275729995497852E-2</c:v>
                </c:pt>
                <c:pt idx="1577">
                  <c:v>-8.4948767047115827E-3</c:v>
                </c:pt>
                <c:pt idx="1578">
                  <c:v>-5.0451255132808025E-3</c:v>
                </c:pt>
                <c:pt idx="1579">
                  <c:v>-1.7965726825718105E-3</c:v>
                </c:pt>
                <c:pt idx="1580">
                  <c:v>-7.33563451381135E-3</c:v>
                </c:pt>
                <c:pt idx="1581">
                  <c:v>-7.6472121691859869E-3</c:v>
                </c:pt>
                <c:pt idx="1582">
                  <c:v>1.875927463983152E-2</c:v>
                </c:pt>
                <c:pt idx="1583">
                  <c:v>1.2473556134606966E-2</c:v>
                </c:pt>
                <c:pt idx="1584">
                  <c:v>-8.138934570983419E-3</c:v>
                </c:pt>
                <c:pt idx="1585">
                  <c:v>-1.7564335379411117E-2</c:v>
                </c:pt>
                <c:pt idx="1586">
                  <c:v>4.5173229579835542E-4</c:v>
                </c:pt>
                <c:pt idx="1587">
                  <c:v>-9.5623721747974868E-3</c:v>
                </c:pt>
                <c:pt idx="1588">
                  <c:v>-4.1166647623695615E-3</c:v>
                </c:pt>
                <c:pt idx="1589">
                  <c:v>1.6586928535883055E-3</c:v>
                </c:pt>
                <c:pt idx="1590">
                  <c:v>4.1170868316531559E-3</c:v>
                </c:pt>
                <c:pt idx="1591">
                  <c:v>6.5331405465186799E-4</c:v>
                </c:pt>
                <c:pt idx="1592">
                  <c:v>2.5472040533938748E-3</c:v>
                </c:pt>
                <c:pt idx="1593">
                  <c:v>4.6201523730339672E-3</c:v>
                </c:pt>
                <c:pt idx="1594">
                  <c:v>5.3831426031549353E-3</c:v>
                </c:pt>
                <c:pt idx="1595">
                  <c:v>2.4912774224384173E-2</c:v>
                </c:pt>
                <c:pt idx="1596">
                  <c:v>2.1234039243633613E-2</c:v>
                </c:pt>
                <c:pt idx="1597">
                  <c:v>-7.732706509500642E-3</c:v>
                </c:pt>
                <c:pt idx="1598">
                  <c:v>-5.5769748762588018E-3</c:v>
                </c:pt>
                <c:pt idx="1599">
                  <c:v>-1.5490844155190205E-2</c:v>
                </c:pt>
                <c:pt idx="1600">
                  <c:v>5.3486246291333259E-3</c:v>
                </c:pt>
                <c:pt idx="1601">
                  <c:v>-1.5628797321050554E-2</c:v>
                </c:pt>
                <c:pt idx="1602">
                  <c:v>5.5433529985481219E-4</c:v>
                </c:pt>
                <c:pt idx="1603">
                  <c:v>-6.4948727653347553E-3</c:v>
                </c:pt>
                <c:pt idx="1604">
                  <c:v>2.4655548380989999E-3</c:v>
                </c:pt>
                <c:pt idx="1605">
                  <c:v>-3.7367243746215691E-4</c:v>
                </c:pt>
                <c:pt idx="1606">
                  <c:v>4.5742848764593023E-3</c:v>
                </c:pt>
                <c:pt idx="1607">
                  <c:v>7.205348331852224E-3</c:v>
                </c:pt>
                <c:pt idx="1608">
                  <c:v>-6.0657849357807605E-3</c:v>
                </c:pt>
                <c:pt idx="1609">
                  <c:v>-1.7602685855633575E-3</c:v>
                </c:pt>
                <c:pt idx="1610">
                  <c:v>3.6113483073750468E-3</c:v>
                </c:pt>
                <c:pt idx="1611">
                  <c:v>-3.6188677701425194E-4</c:v>
                </c:pt>
                <c:pt idx="1612">
                  <c:v>3.6697084071413847E-3</c:v>
                </c:pt>
                <c:pt idx="1613">
                  <c:v>6.0528306289677402E-3</c:v>
                </c:pt>
                <c:pt idx="1614">
                  <c:v>2.768826647716419E-3</c:v>
                </c:pt>
                <c:pt idx="1615">
                  <c:v>-7.1444686703654194E-4</c:v>
                </c:pt>
                <c:pt idx="1616">
                  <c:v>5.9494388819832768E-3</c:v>
                </c:pt>
                <c:pt idx="1617">
                  <c:v>1.5317514595843927E-3</c:v>
                </c:pt>
                <c:pt idx="1618">
                  <c:v>1.0345161209825539E-3</c:v>
                </c:pt>
                <c:pt idx="1619">
                  <c:v>1.3253658201613479E-3</c:v>
                </c:pt>
                <c:pt idx="1620">
                  <c:v>8.9060170511920736E-5</c:v>
                </c:pt>
                <c:pt idx="1621">
                  <c:v>1.492897002555826E-3</c:v>
                </c:pt>
                <c:pt idx="1622">
                  <c:v>3.9269570895199288E-3</c:v>
                </c:pt>
                <c:pt idx="1623">
                  <c:v>1.1442612949045929E-3</c:v>
                </c:pt>
                <c:pt idx="1624">
                  <c:v>4.585108718372961E-3</c:v>
                </c:pt>
                <c:pt idx="1625">
                  <c:v>6.5184798410166363E-3</c:v>
                </c:pt>
                <c:pt idx="1626">
                  <c:v>-2.0489001447560641E-3</c:v>
                </c:pt>
                <c:pt idx="1627">
                  <c:v>6.7375357392839865E-4</c:v>
                </c:pt>
                <c:pt idx="1628">
                  <c:v>1.2575555808873675E-2</c:v>
                </c:pt>
                <c:pt idx="1629">
                  <c:v>7.0504060694460986E-3</c:v>
                </c:pt>
                <c:pt idx="1630">
                  <c:v>-5.9817838777644127E-4</c:v>
                </c:pt>
                <c:pt idx="1631">
                  <c:v>1.2784127452909176E-2</c:v>
                </c:pt>
                <c:pt idx="1632">
                  <c:v>-7.1492116803454459E-4</c:v>
                </c:pt>
                <c:pt idx="1633">
                  <c:v>7.8772911368941868E-3</c:v>
                </c:pt>
                <c:pt idx="1634">
                  <c:v>1.3150057305508091E-2</c:v>
                </c:pt>
                <c:pt idx="1635">
                  <c:v>-6.5378289032883702E-3</c:v>
                </c:pt>
                <c:pt idx="1636">
                  <c:v>2.0452732626245931E-2</c:v>
                </c:pt>
                <c:pt idx="1637">
                  <c:v>9.9755826244865738E-3</c:v>
                </c:pt>
                <c:pt idx="1638">
                  <c:v>1.3733290850572229E-2</c:v>
                </c:pt>
                <c:pt idx="1639">
                  <c:v>9.3879420143599956E-4</c:v>
                </c:pt>
                <c:pt idx="1640">
                  <c:v>-7.3423375179690834E-3</c:v>
                </c:pt>
                <c:pt idx="1641">
                  <c:v>2.378943507202308E-3</c:v>
                </c:pt>
                <c:pt idx="1642">
                  <c:v>-1.5746284266530724E-2</c:v>
                </c:pt>
                <c:pt idx="1643">
                  <c:v>-1.0707596963943156E-2</c:v>
                </c:pt>
                <c:pt idx="1644">
                  <c:v>-1.9957972447109347E-2</c:v>
                </c:pt>
                <c:pt idx="1645">
                  <c:v>1.8330704365728666E-2</c:v>
                </c:pt>
                <c:pt idx="1646">
                  <c:v>-1.43985990108004E-2</c:v>
                </c:pt>
                <c:pt idx="1647">
                  <c:v>-7.7872417990630931E-4</c:v>
                </c:pt>
                <c:pt idx="1648">
                  <c:v>1.200723544983766E-2</c:v>
                </c:pt>
                <c:pt idx="1649">
                  <c:v>7.9835769398400934E-4</c:v>
                </c:pt>
                <c:pt idx="1650">
                  <c:v>-1.2512931774216427E-2</c:v>
                </c:pt>
                <c:pt idx="1651">
                  <c:v>-2.0048326112695166E-3</c:v>
                </c:pt>
                <c:pt idx="1652">
                  <c:v>-1.7647090895826088E-3</c:v>
                </c:pt>
                <c:pt idx="1653">
                  <c:v>9.4062943227987521E-3</c:v>
                </c:pt>
                <c:pt idx="1654">
                  <c:v>-1.5445805738889044E-2</c:v>
                </c:pt>
                <c:pt idx="1655">
                  <c:v>8.6597089250986369E-3</c:v>
                </c:pt>
                <c:pt idx="1656">
                  <c:v>-5.0083958996468983E-3</c:v>
                </c:pt>
                <c:pt idx="1657">
                  <c:v>-7.2549546124184103E-3</c:v>
                </c:pt>
                <c:pt idx="1658">
                  <c:v>3.1383404133827908E-4</c:v>
                </c:pt>
                <c:pt idx="1659">
                  <c:v>5.7056114366711335E-3</c:v>
                </c:pt>
                <c:pt idx="1660">
                  <c:v>2.0944879690091085E-3</c:v>
                </c:pt>
                <c:pt idx="1661">
                  <c:v>8.3101081856358904E-3</c:v>
                </c:pt>
                <c:pt idx="1662">
                  <c:v>7.9976967644265545E-5</c:v>
                </c:pt>
                <c:pt idx="1663">
                  <c:v>-5.195315054001043E-3</c:v>
                </c:pt>
                <c:pt idx="1664">
                  <c:v>1.6789297314973484E-3</c:v>
                </c:pt>
                <c:pt idx="1665">
                  <c:v>4.4551149336060497E-3</c:v>
                </c:pt>
                <c:pt idx="1666">
                  <c:v>-5.7802036841698313E-3</c:v>
                </c:pt>
                <c:pt idx="1667">
                  <c:v>-2.2933099732749206E-3</c:v>
                </c:pt>
                <c:pt idx="1668">
                  <c:v>5.850997223608748E-3</c:v>
                </c:pt>
                <c:pt idx="1669">
                  <c:v>-7.4791831585552888E-4</c:v>
                </c:pt>
                <c:pt idx="1670">
                  <c:v>1.0699692193930728E-5</c:v>
                </c:pt>
                <c:pt idx="1671">
                  <c:v>2.4674957371704305E-4</c:v>
                </c:pt>
                <c:pt idx="1672">
                  <c:v>4.128037770494284E-3</c:v>
                </c:pt>
                <c:pt idx="1673">
                  <c:v>-9.0404481691650602E-4</c:v>
                </c:pt>
                <c:pt idx="1674">
                  <c:v>8.4341380921570052E-4</c:v>
                </c:pt>
                <c:pt idx="1675">
                  <c:v>1.8488575792680114E-3</c:v>
                </c:pt>
                <c:pt idx="1676">
                  <c:v>5.6017707832428151E-3</c:v>
                </c:pt>
                <c:pt idx="1677">
                  <c:v>-1.2080633471872014E-3</c:v>
                </c:pt>
                <c:pt idx="1678">
                  <c:v>3.7559125243771373E-3</c:v>
                </c:pt>
                <c:pt idx="1679">
                  <c:v>3.2817597292303566E-3</c:v>
                </c:pt>
                <c:pt idx="1680">
                  <c:v>5.8155861280845995E-3</c:v>
                </c:pt>
                <c:pt idx="1681">
                  <c:v>9.3619780280094038E-3</c:v>
                </c:pt>
                <c:pt idx="1682">
                  <c:v>7.3155491950895339E-4</c:v>
                </c:pt>
                <c:pt idx="1683">
                  <c:v>5.15785242299561E-3</c:v>
                </c:pt>
                <c:pt idx="1684">
                  <c:v>7.5295174511864158E-3</c:v>
                </c:pt>
                <c:pt idx="1685">
                  <c:v>-8.5053365254760753E-4</c:v>
                </c:pt>
                <c:pt idx="1686">
                  <c:v>3.5645723757861364E-3</c:v>
                </c:pt>
                <c:pt idx="1687">
                  <c:v>1.2374697216718836E-2</c:v>
                </c:pt>
                <c:pt idx="1688">
                  <c:v>-4.7875455807111196E-3</c:v>
                </c:pt>
                <c:pt idx="1689">
                  <c:v>8.0888822269123428E-4</c:v>
                </c:pt>
                <c:pt idx="1690">
                  <c:v>-8.9343447468383207E-3</c:v>
                </c:pt>
                <c:pt idx="1691">
                  <c:v>8.0134864078505487E-3</c:v>
                </c:pt>
                <c:pt idx="1692">
                  <c:v>-2.0783379702296978E-3</c:v>
                </c:pt>
                <c:pt idx="1693">
                  <c:v>-1.9292996853560326E-2</c:v>
                </c:pt>
                <c:pt idx="1694">
                  <c:v>8.5437699396573904E-4</c:v>
                </c:pt>
                <c:pt idx="1695">
                  <c:v>-3.7542228065183289E-3</c:v>
                </c:pt>
                <c:pt idx="1696">
                  <c:v>1.0825693782996722E-3</c:v>
                </c:pt>
                <c:pt idx="1697">
                  <c:v>-4.0770176842337569E-3</c:v>
                </c:pt>
                <c:pt idx="1698">
                  <c:v>1.2834889983405159E-3</c:v>
                </c:pt>
                <c:pt idx="1699">
                  <c:v>2.5552686649609343E-3</c:v>
                </c:pt>
                <c:pt idx="1700">
                  <c:v>5.8311318483387541E-3</c:v>
                </c:pt>
                <c:pt idx="1701">
                  <c:v>-1.5371531201579984E-3</c:v>
                </c:pt>
                <c:pt idx="1702">
                  <c:v>1.110275016299162E-2</c:v>
                </c:pt>
                <c:pt idx="1703">
                  <c:v>-1.1092277194111032E-2</c:v>
                </c:pt>
                <c:pt idx="1704">
                  <c:v>5.0125795972090883E-3</c:v>
                </c:pt>
                <c:pt idx="1705">
                  <c:v>-1.147321573381847E-3</c:v>
                </c:pt>
                <c:pt idx="1706">
                  <c:v>5.6577820279925771E-3</c:v>
                </c:pt>
                <c:pt idx="1707">
                  <c:v>2.2705664617217588E-3</c:v>
                </c:pt>
                <c:pt idx="1708">
                  <c:v>-3.355875535912448E-3</c:v>
                </c:pt>
                <c:pt idx="1709">
                  <c:v>5.4576484501552922E-3</c:v>
                </c:pt>
                <c:pt idx="1710">
                  <c:v>-6.2862025531984136E-3</c:v>
                </c:pt>
                <c:pt idx="1711">
                  <c:v>-3.1474158784334893E-3</c:v>
                </c:pt>
                <c:pt idx="1712">
                  <c:v>6.2965430135220298E-3</c:v>
                </c:pt>
                <c:pt idx="1713">
                  <c:v>1.4548479632238214E-3</c:v>
                </c:pt>
                <c:pt idx="1714">
                  <c:v>7.5000023847324321E-3</c:v>
                </c:pt>
                <c:pt idx="1715">
                  <c:v>4.1931275705024354E-4</c:v>
                </c:pt>
                <c:pt idx="1716">
                  <c:v>2.7123741019747681E-3</c:v>
                </c:pt>
                <c:pt idx="1717">
                  <c:v>-3.9077964081616538E-4</c:v>
                </c:pt>
                <c:pt idx="1718">
                  <c:v>5.7119646132069825E-3</c:v>
                </c:pt>
                <c:pt idx="1719">
                  <c:v>-5.6700749073101894E-3</c:v>
                </c:pt>
                <c:pt idx="1720">
                  <c:v>6.6016235382446436E-4</c:v>
                </c:pt>
                <c:pt idx="1721">
                  <c:v>2.5307656020261918E-3</c:v>
                </c:pt>
                <c:pt idx="1722">
                  <c:v>2.0762267372321126E-3</c:v>
                </c:pt>
                <c:pt idx="1723">
                  <c:v>8.5456248406693761E-3</c:v>
                </c:pt>
                <c:pt idx="1724">
                  <c:v>2.9752270218492611E-3</c:v>
                </c:pt>
                <c:pt idx="1725">
                  <c:v>1.6335405661679586E-3</c:v>
                </c:pt>
                <c:pt idx="1726">
                  <c:v>3.9413541704818407E-3</c:v>
                </c:pt>
                <c:pt idx="1727">
                  <c:v>-6.3264853209461513E-3</c:v>
                </c:pt>
                <c:pt idx="1728">
                  <c:v>-2.7592012826442667E-3</c:v>
                </c:pt>
                <c:pt idx="1729">
                  <c:v>5.4613447137326484E-4</c:v>
                </c:pt>
                <c:pt idx="1730">
                  <c:v>1.7360073094368279E-3</c:v>
                </c:pt>
                <c:pt idx="1731">
                  <c:v>5.4410751334685314E-3</c:v>
                </c:pt>
                <c:pt idx="1732">
                  <c:v>7.3468543716580445E-3</c:v>
                </c:pt>
                <c:pt idx="1733">
                  <c:v>2.6930729344146172E-3</c:v>
                </c:pt>
                <c:pt idx="1734">
                  <c:v>4.1232246866779653E-4</c:v>
                </c:pt>
                <c:pt idx="1735">
                  <c:v>1.5241730574011923E-3</c:v>
                </c:pt>
                <c:pt idx="1736">
                  <c:v>2.6449299050936383E-3</c:v>
                </c:pt>
                <c:pt idx="1737">
                  <c:v>6.183629529059805E-3</c:v>
                </c:pt>
                <c:pt idx="1738">
                  <c:v>-3.2571318951109122E-4</c:v>
                </c:pt>
                <c:pt idx="1739">
                  <c:v>6.8070197312396236E-3</c:v>
                </c:pt>
                <c:pt idx="1740">
                  <c:v>5.060029026995482E-3</c:v>
                </c:pt>
                <c:pt idx="1741">
                  <c:v>3.1657125208679623E-3</c:v>
                </c:pt>
                <c:pt idx="1742">
                  <c:v>8.9445240661875369E-3</c:v>
                </c:pt>
                <c:pt idx="1743">
                  <c:v>-5.7334389181236713E-3</c:v>
                </c:pt>
                <c:pt idx="1744">
                  <c:v>4.6547062338033575E-3</c:v>
                </c:pt>
                <c:pt idx="1745">
                  <c:v>4.556438948578781E-3</c:v>
                </c:pt>
                <c:pt idx="1746">
                  <c:v>-8.6092621903860588E-3</c:v>
                </c:pt>
                <c:pt idx="1747">
                  <c:v>-3.9282769347697448E-3</c:v>
                </c:pt>
                <c:pt idx="1748">
                  <c:v>1.216826233142346E-3</c:v>
                </c:pt>
                <c:pt idx="1749">
                  <c:v>1.0507942779011627E-2</c:v>
                </c:pt>
                <c:pt idx="1750">
                  <c:v>2.3192892543615882E-3</c:v>
                </c:pt>
                <c:pt idx="1751">
                  <c:v>-5.8642029693243452E-4</c:v>
                </c:pt>
                <c:pt idx="1752">
                  <c:v>6.4340763207704184E-3</c:v>
                </c:pt>
                <c:pt idx="1753">
                  <c:v>-8.2342194428056455E-3</c:v>
                </c:pt>
                <c:pt idx="1754">
                  <c:v>2.6725339023581898E-3</c:v>
                </c:pt>
                <c:pt idx="1755">
                  <c:v>-5.6108673598639751E-4</c:v>
                </c:pt>
                <c:pt idx="1756">
                  <c:v>6.4925837472382076E-4</c:v>
                </c:pt>
                <c:pt idx="1757">
                  <c:v>3.7982180135216655E-3</c:v>
                </c:pt>
                <c:pt idx="1758">
                  <c:v>5.5746940174806209E-3</c:v>
                </c:pt>
                <c:pt idx="1759">
                  <c:v>4.0432789608649319E-3</c:v>
                </c:pt>
                <c:pt idx="1760">
                  <c:v>-7.3383966593288628E-3</c:v>
                </c:pt>
                <c:pt idx="1761">
                  <c:v>2.5176341602602473E-3</c:v>
                </c:pt>
                <c:pt idx="1762">
                  <c:v>-1.4297163064179701E-3</c:v>
                </c:pt>
                <c:pt idx="1763">
                  <c:v>4.9030996636952456E-3</c:v>
                </c:pt>
                <c:pt idx="1764">
                  <c:v>4.5847038561399652E-3</c:v>
                </c:pt>
                <c:pt idx="1765">
                  <c:v>2.1630212217446688E-3</c:v>
                </c:pt>
                <c:pt idx="1766">
                  <c:v>1.1327221401419976E-2</c:v>
                </c:pt>
                <c:pt idx="1767">
                  <c:v>7.5798705348104631E-3</c:v>
                </c:pt>
                <c:pt idx="1768">
                  <c:v>9.0461659320805413E-3</c:v>
                </c:pt>
                <c:pt idx="1769">
                  <c:v>-8.7347920112262247E-3</c:v>
                </c:pt>
                <c:pt idx="1770">
                  <c:v>-2.0182299114129148E-2</c:v>
                </c:pt>
                <c:pt idx="1771">
                  <c:v>1.1758802996206021E-2</c:v>
                </c:pt>
                <c:pt idx="1772">
                  <c:v>4.5600910045324825E-3</c:v>
                </c:pt>
                <c:pt idx="1773">
                  <c:v>-1.000366792802326E-2</c:v>
                </c:pt>
                <c:pt idx="1774">
                  <c:v>-1.1798541824931875E-2</c:v>
                </c:pt>
                <c:pt idx="1775">
                  <c:v>-3.3814552542045138E-4</c:v>
                </c:pt>
                <c:pt idx="1776">
                  <c:v>3.6589201051435913E-3</c:v>
                </c:pt>
                <c:pt idx="1777">
                  <c:v>7.863105349913118E-3</c:v>
                </c:pt>
                <c:pt idx="1778">
                  <c:v>8.7517483107521395E-3</c:v>
                </c:pt>
                <c:pt idx="1779">
                  <c:v>5.4536064268536069E-3</c:v>
                </c:pt>
                <c:pt idx="1780">
                  <c:v>-1.1151329123526002E-3</c:v>
                </c:pt>
                <c:pt idx="1781">
                  <c:v>-6.2375759312028843E-3</c:v>
                </c:pt>
                <c:pt idx="1782">
                  <c:v>5.2162444710431195E-3</c:v>
                </c:pt>
                <c:pt idx="1783">
                  <c:v>-4.092609731128698E-3</c:v>
                </c:pt>
                <c:pt idx="1784">
                  <c:v>-2.1522231964888816E-3</c:v>
                </c:pt>
                <c:pt idx="1785">
                  <c:v>6.859955471165107E-3</c:v>
                </c:pt>
                <c:pt idx="1786">
                  <c:v>-5.365107122722269E-3</c:v>
                </c:pt>
                <c:pt idx="1787">
                  <c:v>8.0441640549358765E-3</c:v>
                </c:pt>
                <c:pt idx="1788">
                  <c:v>1.0448633237713173E-2</c:v>
                </c:pt>
                <c:pt idx="1789">
                  <c:v>-2.0408635503083544E-3</c:v>
                </c:pt>
                <c:pt idx="1790">
                  <c:v>-1.0958751371668936E-2</c:v>
                </c:pt>
                <c:pt idx="1791">
                  <c:v>1.0997228890668133E-3</c:v>
                </c:pt>
                <c:pt idx="1792">
                  <c:v>-4.3110049926599683E-3</c:v>
                </c:pt>
                <c:pt idx="1793">
                  <c:v>3.279351302342727E-4</c:v>
                </c:pt>
                <c:pt idx="1794">
                  <c:v>1.333619323672838E-3</c:v>
                </c:pt>
                <c:pt idx="1795">
                  <c:v>2.5190882087746929E-3</c:v>
                </c:pt>
                <c:pt idx="1796">
                  <c:v>7.3960079807095999E-4</c:v>
                </c:pt>
                <c:pt idx="1797">
                  <c:v>1.6127212762133171E-2</c:v>
                </c:pt>
                <c:pt idx="1798">
                  <c:v>-6.6173913716062174E-3</c:v>
                </c:pt>
                <c:pt idx="1799">
                  <c:v>3.588025340811938E-3</c:v>
                </c:pt>
                <c:pt idx="1800">
                  <c:v>5.7627787197285802E-3</c:v>
                </c:pt>
                <c:pt idx="1801">
                  <c:v>8.1497005180927414E-4</c:v>
                </c:pt>
                <c:pt idx="1802">
                  <c:v>-5.6034618296808153E-4</c:v>
                </c:pt>
                <c:pt idx="1803">
                  <c:v>7.0066012777739578E-3</c:v>
                </c:pt>
                <c:pt idx="1804">
                  <c:v>-1.1338481449512366E-3</c:v>
                </c:pt>
                <c:pt idx="1805">
                  <c:v>6.8508481983811072E-3</c:v>
                </c:pt>
                <c:pt idx="1806">
                  <c:v>-5.7596333238829761E-3</c:v>
                </c:pt>
                <c:pt idx="1807">
                  <c:v>1.956702294276207E-3</c:v>
                </c:pt>
                <c:pt idx="1808">
                  <c:v>5.6232847292535014E-3</c:v>
                </c:pt>
                <c:pt idx="1809">
                  <c:v>6.6284985805391671E-3</c:v>
                </c:pt>
                <c:pt idx="1810">
                  <c:v>5.2275921480372735E-4</c:v>
                </c:pt>
                <c:pt idx="1811">
                  <c:v>1.1903360464774637E-2</c:v>
                </c:pt>
                <c:pt idx="1812">
                  <c:v>2.3692807666205488E-3</c:v>
                </c:pt>
                <c:pt idx="1813">
                  <c:v>1.4152905368038093E-2</c:v>
                </c:pt>
                <c:pt idx="1814">
                  <c:v>1.3287023313934627E-2</c:v>
                </c:pt>
                <c:pt idx="1815">
                  <c:v>-1.2438754030235262E-3</c:v>
                </c:pt>
                <c:pt idx="1816">
                  <c:v>8.4675260872982341E-3</c:v>
                </c:pt>
                <c:pt idx="1817">
                  <c:v>-2.2137963237757949E-2</c:v>
                </c:pt>
                <c:pt idx="1818">
                  <c:v>-5.7002102438162587E-3</c:v>
                </c:pt>
                <c:pt idx="1819">
                  <c:v>1.2109206604232129E-2</c:v>
                </c:pt>
                <c:pt idx="1820">
                  <c:v>-9.460370863352557E-3</c:v>
                </c:pt>
                <c:pt idx="1821">
                  <c:v>6.9605663520052553E-3</c:v>
                </c:pt>
                <c:pt idx="1822">
                  <c:v>-4.1042973163899219E-3</c:v>
                </c:pt>
                <c:pt idx="1823">
                  <c:v>-2.0173005767651492E-2</c:v>
                </c:pt>
                <c:pt idx="1824">
                  <c:v>-8.1349949327661104E-3</c:v>
                </c:pt>
                <c:pt idx="1825">
                  <c:v>1.3705948641081799E-3</c:v>
                </c:pt>
                <c:pt idx="1826">
                  <c:v>3.5789486291774746E-3</c:v>
                </c:pt>
                <c:pt idx="1827">
                  <c:v>-3.1188688385437569E-3</c:v>
                </c:pt>
                <c:pt idx="1828">
                  <c:v>-5.59782322569512E-4</c:v>
                </c:pt>
                <c:pt idx="1829">
                  <c:v>5.9818342121352652E-3</c:v>
                </c:pt>
                <c:pt idx="1830">
                  <c:v>1.1658147073464598E-2</c:v>
                </c:pt>
                <c:pt idx="1831">
                  <c:v>-1.1837643926664287E-2</c:v>
                </c:pt>
                <c:pt idx="1832">
                  <c:v>3.1099126256346451E-3</c:v>
                </c:pt>
                <c:pt idx="1833">
                  <c:v>1.1430117590391577E-3</c:v>
                </c:pt>
                <c:pt idx="1834">
                  <c:v>5.8007393388539964E-4</c:v>
                </c:pt>
                <c:pt idx="1835">
                  <c:v>6.9013974080591109E-3</c:v>
                </c:pt>
                <c:pt idx="1836">
                  <c:v>-1.7294984000148922E-3</c:v>
                </c:pt>
                <c:pt idx="1837">
                  <c:v>4.5877708012948096E-4</c:v>
                </c:pt>
                <c:pt idx="1838">
                  <c:v>-8.1072213499514267E-3</c:v>
                </c:pt>
                <c:pt idx="1839">
                  <c:v>4.7700571437736426E-3</c:v>
                </c:pt>
                <c:pt idx="1840">
                  <c:v>6.1320683070150296E-4</c:v>
                </c:pt>
                <c:pt idx="1841">
                  <c:v>4.5514743583226094E-4</c:v>
                </c:pt>
                <c:pt idx="1842">
                  <c:v>5.5593070580777356E-3</c:v>
                </c:pt>
                <c:pt idx="1843">
                  <c:v>3.7216380514980885E-3</c:v>
                </c:pt>
                <c:pt idx="1844">
                  <c:v>6.1344020192147675E-3</c:v>
                </c:pt>
                <c:pt idx="1845">
                  <c:v>5.6328807965790656E-3</c:v>
                </c:pt>
                <c:pt idx="1846">
                  <c:v>2.1077490113220927E-4</c:v>
                </c:pt>
                <c:pt idx="1847">
                  <c:v>1.7513489318845134E-2</c:v>
                </c:pt>
                <c:pt idx="1848">
                  <c:v>-2.3212439499333162E-3</c:v>
                </c:pt>
                <c:pt idx="1849">
                  <c:v>7.1406471775192024E-3</c:v>
                </c:pt>
                <c:pt idx="1850">
                  <c:v>6.9137661509585213E-4</c:v>
                </c:pt>
                <c:pt idx="1851">
                  <c:v>-2.9937658241013204E-3</c:v>
                </c:pt>
                <c:pt idx="1852">
                  <c:v>-1.0572840043068382E-2</c:v>
                </c:pt>
                <c:pt idx="1853">
                  <c:v>-2.4002788173185592E-3</c:v>
                </c:pt>
                <c:pt idx="1854">
                  <c:v>2.6181768768260543E-3</c:v>
                </c:pt>
                <c:pt idx="1855">
                  <c:v>1.2079936392028008E-2</c:v>
                </c:pt>
                <c:pt idx="1856">
                  <c:v>-3.565216321937657E-3</c:v>
                </c:pt>
                <c:pt idx="1857">
                  <c:v>-5.1597945621029791E-4</c:v>
                </c:pt>
                <c:pt idx="1858">
                  <c:v>-2.413525118985196E-3</c:v>
                </c:pt>
                <c:pt idx="1859">
                  <c:v>-1.9376195000163077E-3</c:v>
                </c:pt>
                <c:pt idx="1860">
                  <c:v>4.0498718523301327E-6</c:v>
                </c:pt>
                <c:pt idx="1861">
                  <c:v>3.2890879348896926E-3</c:v>
                </c:pt>
                <c:pt idx="1862">
                  <c:v>9.436415703484416E-4</c:v>
                </c:pt>
                <c:pt idx="1863">
                  <c:v>-4.7561846139286036E-4</c:v>
                </c:pt>
                <c:pt idx="1864">
                  <c:v>5.776195257139057E-3</c:v>
                </c:pt>
                <c:pt idx="1865">
                  <c:v>8.9570939956993764E-3</c:v>
                </c:pt>
                <c:pt idx="1866">
                  <c:v>-2.8582121630413406E-3</c:v>
                </c:pt>
                <c:pt idx="1867">
                  <c:v>-1.258626870290594E-3</c:v>
                </c:pt>
                <c:pt idx="1868">
                  <c:v>-2.9210566937510861E-3</c:v>
                </c:pt>
                <c:pt idx="1869">
                  <c:v>5.0335445643139411E-3</c:v>
                </c:pt>
                <c:pt idx="1870">
                  <c:v>5.651478290139185E-3</c:v>
                </c:pt>
                <c:pt idx="1871">
                  <c:v>8.923685080994009E-3</c:v>
                </c:pt>
                <c:pt idx="1872">
                  <c:v>-1.5874533365745811E-3</c:v>
                </c:pt>
                <c:pt idx="1873">
                  <c:v>1.5192530838063294E-3</c:v>
                </c:pt>
                <c:pt idx="1874">
                  <c:v>1.4279127063530128E-2</c:v>
                </c:pt>
                <c:pt idx="1875">
                  <c:v>-1.2446878411812018E-2</c:v>
                </c:pt>
                <c:pt idx="1876">
                  <c:v>5.0772615837442955E-3</c:v>
                </c:pt>
                <c:pt idx="1877">
                  <c:v>-2.0245350451289046E-3</c:v>
                </c:pt>
                <c:pt idx="1878">
                  <c:v>4.3792489292297197E-3</c:v>
                </c:pt>
                <c:pt idx="1879">
                  <c:v>3.7092487364195959E-3</c:v>
                </c:pt>
                <c:pt idx="1880">
                  <c:v>-3.0628567592463824E-3</c:v>
                </c:pt>
                <c:pt idx="1881">
                  <c:v>-4.1039750512332912E-3</c:v>
                </c:pt>
                <c:pt idx="1882">
                  <c:v>6.4016769603408279E-3</c:v>
                </c:pt>
                <c:pt idx="1883">
                  <c:v>2.1286944035644379E-3</c:v>
                </c:pt>
                <c:pt idx="1884">
                  <c:v>5.2070957068490751E-3</c:v>
                </c:pt>
                <c:pt idx="1885">
                  <c:v>4.0655233501679031E-3</c:v>
                </c:pt>
                <c:pt idx="1886">
                  <c:v>-3.9518679601293107E-3</c:v>
                </c:pt>
                <c:pt idx="1887">
                  <c:v>6.555636293005305E-3</c:v>
                </c:pt>
                <c:pt idx="1888">
                  <c:v>8.8531241118114379E-4</c:v>
                </c:pt>
                <c:pt idx="1889">
                  <c:v>7.3704235221638869E-3</c:v>
                </c:pt>
                <c:pt idx="1890">
                  <c:v>7.5664639269594509E-3</c:v>
                </c:pt>
                <c:pt idx="1891">
                  <c:v>1.4680827364084499E-2</c:v>
                </c:pt>
                <c:pt idx="1892">
                  <c:v>-6.3012468052942323E-3</c:v>
                </c:pt>
                <c:pt idx="1893">
                  <c:v>4.8855860416488579E-3</c:v>
                </c:pt>
                <c:pt idx="1894">
                  <c:v>7.1068490564780975E-3</c:v>
                </c:pt>
                <c:pt idx="1895">
                  <c:v>2.2718534505685364E-2</c:v>
                </c:pt>
                <c:pt idx="1896">
                  <c:v>1.3695527836036707E-3</c:v>
                </c:pt>
                <c:pt idx="1897">
                  <c:v>-1.1592443021467108E-2</c:v>
                </c:pt>
                <c:pt idx="1898">
                  <c:v>-7.7501253934619523E-3</c:v>
                </c:pt>
                <c:pt idx="1899">
                  <c:v>7.8770909280349768E-3</c:v>
                </c:pt>
                <c:pt idx="1900">
                  <c:v>-8.225259653800561E-3</c:v>
                </c:pt>
                <c:pt idx="1901">
                  <c:v>1.2363345505296661E-4</c:v>
                </c:pt>
                <c:pt idx="1902">
                  <c:v>8.8265266331651569E-3</c:v>
                </c:pt>
                <c:pt idx="1903">
                  <c:v>-5.262262029893985E-3</c:v>
                </c:pt>
                <c:pt idx="1904">
                  <c:v>-3.2982804288662708E-3</c:v>
                </c:pt>
                <c:pt idx="1905">
                  <c:v>4.2937539682423483E-3</c:v>
                </c:pt>
                <c:pt idx="1906">
                  <c:v>-1.9581585569292599E-3</c:v>
                </c:pt>
                <c:pt idx="1907">
                  <c:v>-1.815277657807127E-3</c:v>
                </c:pt>
                <c:pt idx="1908">
                  <c:v>-3.946857828430495E-3</c:v>
                </c:pt>
                <c:pt idx="1909">
                  <c:v>-6.4550890596590154E-3</c:v>
                </c:pt>
                <c:pt idx="1910">
                  <c:v>-1.0577338720222417E-3</c:v>
                </c:pt>
                <c:pt idx="1911">
                  <c:v>1.3023780882893639E-2</c:v>
                </c:pt>
                <c:pt idx="1912">
                  <c:v>5.0292437715026891E-3</c:v>
                </c:pt>
                <c:pt idx="1913">
                  <c:v>6.5110976878980801E-3</c:v>
                </c:pt>
                <c:pt idx="1914">
                  <c:v>3.5197052166682911E-3</c:v>
                </c:pt>
                <c:pt idx="1915">
                  <c:v>-2.6019307009913797E-3</c:v>
                </c:pt>
                <c:pt idx="1916">
                  <c:v>3.8587349956270005E-3</c:v>
                </c:pt>
                <c:pt idx="1917">
                  <c:v>8.1708889133991474E-3</c:v>
                </c:pt>
                <c:pt idx="1918">
                  <c:v>1.0829551374833874E-2</c:v>
                </c:pt>
                <c:pt idx="1919">
                  <c:v>8.478113717250975E-4</c:v>
                </c:pt>
                <c:pt idx="1920">
                  <c:v>2.0083171586364906E-3</c:v>
                </c:pt>
                <c:pt idx="1921">
                  <c:v>8.945460481799429E-3</c:v>
                </c:pt>
                <c:pt idx="1922">
                  <c:v>4.97548366750336E-3</c:v>
                </c:pt>
                <c:pt idx="1923">
                  <c:v>-2.3948701184679424E-3</c:v>
                </c:pt>
                <c:pt idx="1924">
                  <c:v>2.7650793347313621E-3</c:v>
                </c:pt>
                <c:pt idx="1925">
                  <c:v>3.55279379087085E-3</c:v>
                </c:pt>
                <c:pt idx="1926">
                  <c:v>-1.514994780390562E-2</c:v>
                </c:pt>
                <c:pt idx="1927">
                  <c:v>-3.2640322692491885E-3</c:v>
                </c:pt>
                <c:pt idx="1928">
                  <c:v>4.7573354592312846E-3</c:v>
                </c:pt>
                <c:pt idx="1929">
                  <c:v>9.4500819911527891E-3</c:v>
                </c:pt>
                <c:pt idx="1930">
                  <c:v>-5.0115648954150238E-3</c:v>
                </c:pt>
                <c:pt idx="1931">
                  <c:v>4.6310476954272489E-3</c:v>
                </c:pt>
                <c:pt idx="1932">
                  <c:v>-5.1328064553942763E-3</c:v>
                </c:pt>
                <c:pt idx="1933">
                  <c:v>-2.5257638690373983E-3</c:v>
                </c:pt>
                <c:pt idx="1934">
                  <c:v>-1.3550422724537579E-2</c:v>
                </c:pt>
                <c:pt idx="1935">
                  <c:v>-4.4059039816053474E-3</c:v>
                </c:pt>
                <c:pt idx="1936">
                  <c:v>3.5812784149236053E-3</c:v>
                </c:pt>
                <c:pt idx="1937">
                  <c:v>-3.6469011331087943E-4</c:v>
                </c:pt>
                <c:pt idx="1938">
                  <c:v>-2.7923138375628379E-3</c:v>
                </c:pt>
                <c:pt idx="1939">
                  <c:v>4.6955627227606607E-3</c:v>
                </c:pt>
                <c:pt idx="1940">
                  <c:v>-3.0292289229991599E-3</c:v>
                </c:pt>
                <c:pt idx="1941">
                  <c:v>-4.9546937994501845E-3</c:v>
                </c:pt>
                <c:pt idx="1942">
                  <c:v>-6.9305107206110554E-4</c:v>
                </c:pt>
                <c:pt idx="1943">
                  <c:v>2.4407548918473354E-3</c:v>
                </c:pt>
                <c:pt idx="1944">
                  <c:v>1.3388251619747934E-2</c:v>
                </c:pt>
                <c:pt idx="1945">
                  <c:v>6.5618344912426931E-4</c:v>
                </c:pt>
                <c:pt idx="1946">
                  <c:v>1.1686354371818731E-3</c:v>
                </c:pt>
                <c:pt idx="1947">
                  <c:v>-2.9590346884898668E-3</c:v>
                </c:pt>
                <c:pt idx="1948">
                  <c:v>1.6250760740168526E-3</c:v>
                </c:pt>
                <c:pt idx="1949">
                  <c:v>3.3607430948606855E-3</c:v>
                </c:pt>
                <c:pt idx="1950">
                  <c:v>-3.0345422535544243E-3</c:v>
                </c:pt>
                <c:pt idx="1951">
                  <c:v>-1.0667785972021102E-3</c:v>
                </c:pt>
                <c:pt idx="1952">
                  <c:v>2.8350199420564678E-3</c:v>
                </c:pt>
                <c:pt idx="1953">
                  <c:v>2.4102610579874871E-3</c:v>
                </c:pt>
                <c:pt idx="1954">
                  <c:v>5.8480553765935528E-3</c:v>
                </c:pt>
                <c:pt idx="1955">
                  <c:v>3.5792839389443072E-3</c:v>
                </c:pt>
                <c:pt idx="1956">
                  <c:v>-2.9316856780071624E-3</c:v>
                </c:pt>
                <c:pt idx="1957">
                  <c:v>2.1740157770870103E-3</c:v>
                </c:pt>
                <c:pt idx="1958">
                  <c:v>3.8931395023605688E-3</c:v>
                </c:pt>
                <c:pt idx="1959">
                  <c:v>1.4406330450347603E-2</c:v>
                </c:pt>
                <c:pt idx="1960">
                  <c:v>9.7554889565726528E-4</c:v>
                </c:pt>
                <c:pt idx="1961">
                  <c:v>8.0542922337982579E-3</c:v>
                </c:pt>
                <c:pt idx="1962">
                  <c:v>6.067596612490323E-3</c:v>
                </c:pt>
                <c:pt idx="1963">
                  <c:v>1.1039271956856046E-2</c:v>
                </c:pt>
                <c:pt idx="1964">
                  <c:v>1.620776441519207E-3</c:v>
                </c:pt>
                <c:pt idx="1965">
                  <c:v>2.4592408497899336E-4</c:v>
                </c:pt>
                <c:pt idx="1966">
                  <c:v>6.2204686926341391E-3</c:v>
                </c:pt>
                <c:pt idx="1967">
                  <c:v>-3.5150536618590036E-3</c:v>
                </c:pt>
                <c:pt idx="1968">
                  <c:v>7.020005598907017E-3</c:v>
                </c:pt>
                <c:pt idx="1969">
                  <c:v>1.0425370333462363E-2</c:v>
                </c:pt>
                <c:pt idx="1970">
                  <c:v>1.0331697694579995E-2</c:v>
                </c:pt>
                <c:pt idx="1971">
                  <c:v>-1.1404538284874784E-2</c:v>
                </c:pt>
                <c:pt idx="1972">
                  <c:v>3.4745036965328148E-3</c:v>
                </c:pt>
                <c:pt idx="1973">
                  <c:v>-2.4325764987296987E-2</c:v>
                </c:pt>
                <c:pt idx="1974">
                  <c:v>-1.3118464901585344E-2</c:v>
                </c:pt>
                <c:pt idx="1975">
                  <c:v>8.6181985764223357E-3</c:v>
                </c:pt>
                <c:pt idx="1976">
                  <c:v>8.393408287719617E-3</c:v>
                </c:pt>
                <c:pt idx="1977">
                  <c:v>-5.1173886590481577E-3</c:v>
                </c:pt>
                <c:pt idx="1978">
                  <c:v>1.5641753265689232E-2</c:v>
                </c:pt>
                <c:pt idx="1979">
                  <c:v>-7.6127364527740909E-3</c:v>
                </c:pt>
                <c:pt idx="1980">
                  <c:v>-9.4042579000166836E-3</c:v>
                </c:pt>
                <c:pt idx="1981">
                  <c:v>4.4484372957429648E-4</c:v>
                </c:pt>
                <c:pt idx="1982">
                  <c:v>1.3680529918090699E-2</c:v>
                </c:pt>
                <c:pt idx="1983">
                  <c:v>9.32036336930042E-3</c:v>
                </c:pt>
                <c:pt idx="1984">
                  <c:v>-1.3046425953666306E-2</c:v>
                </c:pt>
                <c:pt idx="1985">
                  <c:v>-4.7415332362332847E-3</c:v>
                </c:pt>
                <c:pt idx="1986">
                  <c:v>6.754946485758701E-3</c:v>
                </c:pt>
                <c:pt idx="1987">
                  <c:v>-1.3576188518994283E-2</c:v>
                </c:pt>
                <c:pt idx="1988">
                  <c:v>4.4794606950606178E-3</c:v>
                </c:pt>
                <c:pt idx="1989">
                  <c:v>-6.285366959467709E-3</c:v>
                </c:pt>
                <c:pt idx="1990">
                  <c:v>7.1616819383650597E-3</c:v>
                </c:pt>
                <c:pt idx="1991">
                  <c:v>2.3945650356852822E-4</c:v>
                </c:pt>
                <c:pt idx="1992">
                  <c:v>-2.1433611741624075E-3</c:v>
                </c:pt>
                <c:pt idx="1993">
                  <c:v>-7.5163776602621083E-3</c:v>
                </c:pt>
                <c:pt idx="1994">
                  <c:v>2.5230707397477475E-3</c:v>
                </c:pt>
                <c:pt idx="1995">
                  <c:v>8.246308640811207E-5</c:v>
                </c:pt>
                <c:pt idx="1996">
                  <c:v>1.1138051220689263E-2</c:v>
                </c:pt>
                <c:pt idx="1997">
                  <c:v>-4.2382779667034694E-3</c:v>
                </c:pt>
                <c:pt idx="1998">
                  <c:v>5.9295174460216454E-3</c:v>
                </c:pt>
                <c:pt idx="1999">
                  <c:v>1.0979455182679079E-2</c:v>
                </c:pt>
                <c:pt idx="2000">
                  <c:v>8.362307551760251E-4</c:v>
                </c:pt>
                <c:pt idx="2001">
                  <c:v>5.1336889847169052E-3</c:v>
                </c:pt>
                <c:pt idx="2002">
                  <c:v>-2.9099916788380563E-3</c:v>
                </c:pt>
                <c:pt idx="2003">
                  <c:v>4.9502761916599258E-3</c:v>
                </c:pt>
                <c:pt idx="2004">
                  <c:v>6.0462183237191807E-3</c:v>
                </c:pt>
                <c:pt idx="2005">
                  <c:v>2.7092930850351497E-3</c:v>
                </c:pt>
                <c:pt idx="2006">
                  <c:v>1.1373591737463874E-2</c:v>
                </c:pt>
                <c:pt idx="2007">
                  <c:v>1.024205198767752E-2</c:v>
                </c:pt>
                <c:pt idx="2008">
                  <c:v>-8.5551356218791317E-3</c:v>
                </c:pt>
                <c:pt idx="2009">
                  <c:v>3.2889191502980439E-3</c:v>
                </c:pt>
                <c:pt idx="2010">
                  <c:v>8.0104377777061118E-3</c:v>
                </c:pt>
                <c:pt idx="2011">
                  <c:v>-1.0568928617132331E-3</c:v>
                </c:pt>
                <c:pt idx="2012">
                  <c:v>4.8454649668235195E-3</c:v>
                </c:pt>
                <c:pt idx="2013">
                  <c:v>7.9955857073830418E-4</c:v>
                </c:pt>
                <c:pt idx="2014">
                  <c:v>1.1257672435283049E-2</c:v>
                </c:pt>
                <c:pt idx="2015">
                  <c:v>5.4750835632917149E-3</c:v>
                </c:pt>
                <c:pt idx="2016">
                  <c:v>9.6795372943029676E-3</c:v>
                </c:pt>
                <c:pt idx="2017">
                  <c:v>-5.9369090533917509E-3</c:v>
                </c:pt>
                <c:pt idx="2018">
                  <c:v>-1.3596783583290355E-2</c:v>
                </c:pt>
                <c:pt idx="2019">
                  <c:v>1.5162615804976017E-2</c:v>
                </c:pt>
                <c:pt idx="2020">
                  <c:v>-2.227289664177131E-2</c:v>
                </c:pt>
                <c:pt idx="2021">
                  <c:v>-2.0558845405885232E-3</c:v>
                </c:pt>
                <c:pt idx="2022">
                  <c:v>4.3608741337969378E-3</c:v>
                </c:pt>
                <c:pt idx="2023">
                  <c:v>1.3035299083831419E-2</c:v>
                </c:pt>
                <c:pt idx="2024">
                  <c:v>4.3529054433241237E-3</c:v>
                </c:pt>
                <c:pt idx="2025">
                  <c:v>7.1233765845105639E-3</c:v>
                </c:pt>
                <c:pt idx="2026">
                  <c:v>-3.5203929089477341E-3</c:v>
                </c:pt>
                <c:pt idx="2027">
                  <c:v>4.8592156470946175E-3</c:v>
                </c:pt>
                <c:pt idx="2028">
                  <c:v>-9.7987211287421088E-3</c:v>
                </c:pt>
                <c:pt idx="2029">
                  <c:v>5.9879650111774319E-3</c:v>
                </c:pt>
                <c:pt idx="2030">
                  <c:v>-3.6998882909250693E-3</c:v>
                </c:pt>
                <c:pt idx="2031">
                  <c:v>4.8675162124890564E-3</c:v>
                </c:pt>
                <c:pt idx="2032">
                  <c:v>2.0231874792538834E-4</c:v>
                </c:pt>
                <c:pt idx="2033">
                  <c:v>8.6120862544786184E-3</c:v>
                </c:pt>
                <c:pt idx="2034">
                  <c:v>-2.5613084017315252E-3</c:v>
                </c:pt>
                <c:pt idx="2035">
                  <c:v>7.9986507067640981E-3</c:v>
                </c:pt>
                <c:pt idx="2036">
                  <c:v>-7.5252835395266792E-3</c:v>
                </c:pt>
                <c:pt idx="2037">
                  <c:v>7.5197955931750214E-3</c:v>
                </c:pt>
                <c:pt idx="2038">
                  <c:v>-1.639854070530875E-3</c:v>
                </c:pt>
                <c:pt idx="2039">
                  <c:v>-4.7410954392193162E-3</c:v>
                </c:pt>
                <c:pt idx="2040">
                  <c:v>-8.3227957578257993E-4</c:v>
                </c:pt>
                <c:pt idx="2041">
                  <c:v>6.4205600018789402E-3</c:v>
                </c:pt>
                <c:pt idx="2042">
                  <c:v>2.1129335781309945E-3</c:v>
                </c:pt>
                <c:pt idx="2043">
                  <c:v>-1.6205052135546166E-3</c:v>
                </c:pt>
                <c:pt idx="2044">
                  <c:v>4.0564551554302525E-3</c:v>
                </c:pt>
                <c:pt idx="2045">
                  <c:v>5.2937798690691476E-3</c:v>
                </c:pt>
                <c:pt idx="2046">
                  <c:v>2.6175499717632248E-3</c:v>
                </c:pt>
                <c:pt idx="2047">
                  <c:v>1.8824733632295042E-3</c:v>
                </c:pt>
                <c:pt idx="2048">
                  <c:v>1.0400723339027801E-2</c:v>
                </c:pt>
                <c:pt idx="2049">
                  <c:v>5.423955615965829E-3</c:v>
                </c:pt>
                <c:pt idx="2050">
                  <c:v>3.1272185788068234E-3</c:v>
                </c:pt>
                <c:pt idx="2051">
                  <c:v>-7.4679691027373365E-5</c:v>
                </c:pt>
                <c:pt idx="2052">
                  <c:v>1.3574457150720498E-2</c:v>
                </c:pt>
                <c:pt idx="2053">
                  <c:v>6.9292319333671302E-3</c:v>
                </c:pt>
                <c:pt idx="2054">
                  <c:v>-1.7595945423155714E-2</c:v>
                </c:pt>
                <c:pt idx="2055">
                  <c:v>9.6038306338805529E-3</c:v>
                </c:pt>
                <c:pt idx="2056">
                  <c:v>-5.5373108978899683E-3</c:v>
                </c:pt>
                <c:pt idx="2057">
                  <c:v>-1.1664847547122889E-2</c:v>
                </c:pt>
                <c:pt idx="2058">
                  <c:v>8.1616170196542968E-3</c:v>
                </c:pt>
                <c:pt idx="2059">
                  <c:v>-2.5644811907731154E-4</c:v>
                </c:pt>
                <c:pt idx="2060">
                  <c:v>1.4868376663942672E-3</c:v>
                </c:pt>
                <c:pt idx="2061">
                  <c:v>1.3880983163895922E-3</c:v>
                </c:pt>
                <c:pt idx="2062">
                  <c:v>2.3953722566345116E-3</c:v>
                </c:pt>
                <c:pt idx="2063">
                  <c:v>1.84474801883224E-4</c:v>
                </c:pt>
                <c:pt idx="2064">
                  <c:v>6.4756976241015195E-3</c:v>
                </c:pt>
                <c:pt idx="2065">
                  <c:v>-1.0200604305673172E-3</c:v>
                </c:pt>
                <c:pt idx="2066">
                  <c:v>1.3447832145267551E-3</c:v>
                </c:pt>
                <c:pt idx="2067">
                  <c:v>1.1254918254891418E-2</c:v>
                </c:pt>
                <c:pt idx="2068">
                  <c:v>-1.0795633261575118E-2</c:v>
                </c:pt>
                <c:pt idx="2069">
                  <c:v>1.088954606660646E-2</c:v>
                </c:pt>
                <c:pt idx="2070">
                  <c:v>-1.781258813055733E-3</c:v>
                </c:pt>
                <c:pt idx="2071">
                  <c:v>-3.12336627992897E-3</c:v>
                </c:pt>
                <c:pt idx="2072">
                  <c:v>5.9214387319304826E-3</c:v>
                </c:pt>
                <c:pt idx="2073">
                  <c:v>-1.0645238277956267E-3</c:v>
                </c:pt>
                <c:pt idx="2074">
                  <c:v>6.2623313867658098E-3</c:v>
                </c:pt>
                <c:pt idx="2075">
                  <c:v>7.9991592554575289E-4</c:v>
                </c:pt>
                <c:pt idx="2076">
                  <c:v>2.3072246908631086E-3</c:v>
                </c:pt>
                <c:pt idx="2077">
                  <c:v>5.2404928380369422E-3</c:v>
                </c:pt>
                <c:pt idx="2078">
                  <c:v>4.2112293190450225E-3</c:v>
                </c:pt>
                <c:pt idx="2079">
                  <c:v>6.4606831831168421E-3</c:v>
                </c:pt>
                <c:pt idx="2080">
                  <c:v>9.9101830676578441E-4</c:v>
                </c:pt>
                <c:pt idx="2081">
                  <c:v>1.9268313695443764E-3</c:v>
                </c:pt>
                <c:pt idx="2082">
                  <c:v>-1.4152200380175073E-4</c:v>
                </c:pt>
                <c:pt idx="2083">
                  <c:v>7.4543994599663192E-4</c:v>
                </c:pt>
                <c:pt idx="2084">
                  <c:v>8.4236427092549034E-3</c:v>
                </c:pt>
                <c:pt idx="2085">
                  <c:v>3.4606071402571103E-3</c:v>
                </c:pt>
                <c:pt idx="2086">
                  <c:v>-2.4632703427534671E-3</c:v>
                </c:pt>
                <c:pt idx="2087">
                  <c:v>-2.3435202751952936E-3</c:v>
                </c:pt>
                <c:pt idx="2088">
                  <c:v>5.6794508399182573E-3</c:v>
                </c:pt>
                <c:pt idx="2089">
                  <c:v>-1.3014497840362353E-3</c:v>
                </c:pt>
                <c:pt idx="2090">
                  <c:v>2.6306931643585725E-2</c:v>
                </c:pt>
                <c:pt idx="2091">
                  <c:v>1.7808838643561805E-2</c:v>
                </c:pt>
                <c:pt idx="2092">
                  <c:v>-1.0304815875731337E-2</c:v>
                </c:pt>
                <c:pt idx="2093">
                  <c:v>-4.3055334256970814E-4</c:v>
                </c:pt>
                <c:pt idx="2094">
                  <c:v>-4.0150116070437935E-3</c:v>
                </c:pt>
                <c:pt idx="2095">
                  <c:v>-1.6577104704638182E-3</c:v>
                </c:pt>
                <c:pt idx="2096">
                  <c:v>-8.6263019205566963E-3</c:v>
                </c:pt>
                <c:pt idx="2097">
                  <c:v>6.3052366587893847E-3</c:v>
                </c:pt>
                <c:pt idx="2098">
                  <c:v>-6.8289957310227337E-3</c:v>
                </c:pt>
                <c:pt idx="2099">
                  <c:v>1.2329729529694794E-2</c:v>
                </c:pt>
                <c:pt idx="2100">
                  <c:v>1.2715348948802309E-2</c:v>
                </c:pt>
                <c:pt idx="2101">
                  <c:v>-3.3601774238552055E-3</c:v>
                </c:pt>
                <c:pt idx="2102">
                  <c:v>-5.5556764383999481E-3</c:v>
                </c:pt>
                <c:pt idx="2103">
                  <c:v>1.2433742637293645E-3</c:v>
                </c:pt>
                <c:pt idx="2104">
                  <c:v>7.3705955047133898E-3</c:v>
                </c:pt>
                <c:pt idx="2105">
                  <c:v>1.1331561295786271E-3</c:v>
                </c:pt>
                <c:pt idx="2106">
                  <c:v>3.7268055570017274E-3</c:v>
                </c:pt>
                <c:pt idx="2107">
                  <c:v>4.1142187520868696E-3</c:v>
                </c:pt>
                <c:pt idx="2108">
                  <c:v>2.3849600923106814E-3</c:v>
                </c:pt>
                <c:pt idx="2109">
                  <c:v>-9.2410771837421371E-4</c:v>
                </c:pt>
                <c:pt idx="2110">
                  <c:v>-3.9725819969261729E-3</c:v>
                </c:pt>
                <c:pt idx="2111">
                  <c:v>9.5633799901843842E-4</c:v>
                </c:pt>
                <c:pt idx="2112">
                  <c:v>5.0814661005000221E-3</c:v>
                </c:pt>
                <c:pt idx="2113">
                  <c:v>8.6832822042301507E-3</c:v>
                </c:pt>
                <c:pt idx="2114">
                  <c:v>-4.4560321705615523E-3</c:v>
                </c:pt>
                <c:pt idx="2115">
                  <c:v>-1.2452146167829361E-3</c:v>
                </c:pt>
                <c:pt idx="2116">
                  <c:v>1.3876119986042252E-2</c:v>
                </c:pt>
                <c:pt idx="2117">
                  <c:v>3.1234815384730548E-3</c:v>
                </c:pt>
                <c:pt idx="2118">
                  <c:v>1.4594342712824114E-3</c:v>
                </c:pt>
                <c:pt idx="2119">
                  <c:v>2.0741551852184854E-2</c:v>
                </c:pt>
                <c:pt idx="2120">
                  <c:v>5.6541417085060599E-3</c:v>
                </c:pt>
                <c:pt idx="2121">
                  <c:v>-8.0724709432235047E-4</c:v>
                </c:pt>
                <c:pt idx="2122">
                  <c:v>-1.3119002802580111E-2</c:v>
                </c:pt>
                <c:pt idx="2123">
                  <c:v>-3.2095417351488084E-3</c:v>
                </c:pt>
                <c:pt idx="2124">
                  <c:v>9.2421285461141082E-4</c:v>
                </c:pt>
                <c:pt idx="2125">
                  <c:v>2.499295866568693E-3</c:v>
                </c:pt>
                <c:pt idx="2126">
                  <c:v>-1.1464666455302462E-2</c:v>
                </c:pt>
                <c:pt idx="2127">
                  <c:v>-2.3014820794640178E-2</c:v>
                </c:pt>
                <c:pt idx="2128">
                  <c:v>8.6805035984440695E-3</c:v>
                </c:pt>
                <c:pt idx="2129">
                  <c:v>2.9663669374254903E-3</c:v>
                </c:pt>
                <c:pt idx="2130">
                  <c:v>-8.627003891124958E-3</c:v>
                </c:pt>
                <c:pt idx="2131">
                  <c:v>1.1767200857549669E-2</c:v>
                </c:pt>
                <c:pt idx="2132">
                  <c:v>9.4968809989171661E-4</c:v>
                </c:pt>
                <c:pt idx="2133">
                  <c:v>6.106844629191646E-5</c:v>
                </c:pt>
                <c:pt idx="2134">
                  <c:v>3.801777349352949E-3</c:v>
                </c:pt>
                <c:pt idx="2135">
                  <c:v>-2.3056033771900021E-3</c:v>
                </c:pt>
                <c:pt idx="2136">
                  <c:v>-1.3713500338771322E-2</c:v>
                </c:pt>
                <c:pt idx="2137">
                  <c:v>1.2346860214559152E-3</c:v>
                </c:pt>
                <c:pt idx="2138">
                  <c:v>-1.5850098927969538E-2</c:v>
                </c:pt>
                <c:pt idx="2139">
                  <c:v>-1.6611040507531517E-3</c:v>
                </c:pt>
                <c:pt idx="2140">
                  <c:v>4.9281521132328206E-3</c:v>
                </c:pt>
                <c:pt idx="2141">
                  <c:v>1.110772988582894E-2</c:v>
                </c:pt>
                <c:pt idx="2142">
                  <c:v>8.9061935605039659E-3</c:v>
                </c:pt>
                <c:pt idx="2143">
                  <c:v>-2.1858291356982901E-3</c:v>
                </c:pt>
                <c:pt idx="2144">
                  <c:v>9.8950065730566967E-4</c:v>
                </c:pt>
                <c:pt idx="2145">
                  <c:v>-5.4217770106233599E-3</c:v>
                </c:pt>
                <c:pt idx="2146">
                  <c:v>-9.1407078710738499E-3</c:v>
                </c:pt>
                <c:pt idx="2147">
                  <c:v>-2.6785258832493822E-3</c:v>
                </c:pt>
                <c:pt idx="2148">
                  <c:v>4.7019011128789941E-4</c:v>
                </c:pt>
                <c:pt idx="2149">
                  <c:v>7.9987845484132715E-3</c:v>
                </c:pt>
                <c:pt idx="2150">
                  <c:v>4.4333629050747666E-3</c:v>
                </c:pt>
                <c:pt idx="2151">
                  <c:v>1.6692676139347016E-3</c:v>
                </c:pt>
                <c:pt idx="2152">
                  <c:v>3.4562630846216133E-3</c:v>
                </c:pt>
                <c:pt idx="2153">
                  <c:v>-3.7040272042175464E-3</c:v>
                </c:pt>
                <c:pt idx="2154">
                  <c:v>1.048405227229897E-2</c:v>
                </c:pt>
                <c:pt idx="2155">
                  <c:v>-4.9684524559664165E-3</c:v>
                </c:pt>
                <c:pt idx="2156">
                  <c:v>-9.7542597513607769E-3</c:v>
                </c:pt>
                <c:pt idx="2157">
                  <c:v>-1.4491519915424693E-3</c:v>
                </c:pt>
                <c:pt idx="2158">
                  <c:v>7.175406579249153E-4</c:v>
                </c:pt>
                <c:pt idx="2159">
                  <c:v>2.501404385715552E-4</c:v>
                </c:pt>
                <c:pt idx="2160">
                  <c:v>1.9838320702969645E-3</c:v>
                </c:pt>
                <c:pt idx="2161">
                  <c:v>-4.9214289451713917E-4</c:v>
                </c:pt>
                <c:pt idx="2162">
                  <c:v>-2.3450182606379886E-3</c:v>
                </c:pt>
                <c:pt idx="2163">
                  <c:v>4.7693313321289814E-3</c:v>
                </c:pt>
                <c:pt idx="2164">
                  <c:v>1.7173864940023178E-2</c:v>
                </c:pt>
                <c:pt idx="2165">
                  <c:v>2.8949829060460454E-3</c:v>
                </c:pt>
                <c:pt idx="2166">
                  <c:v>3.9417032886977666E-3</c:v>
                </c:pt>
                <c:pt idx="2167">
                  <c:v>-5.3812863554787782E-3</c:v>
                </c:pt>
                <c:pt idx="2168">
                  <c:v>4.8607355233107902E-3</c:v>
                </c:pt>
                <c:pt idx="2169">
                  <c:v>2.1317498419640233E-2</c:v>
                </c:pt>
                <c:pt idx="2170">
                  <c:v>-2.7910360494267912E-4</c:v>
                </c:pt>
                <c:pt idx="2171">
                  <c:v>-3.7781806147408443E-4</c:v>
                </c:pt>
                <c:pt idx="2172">
                  <c:v>5.8885554644478805E-3</c:v>
                </c:pt>
                <c:pt idx="2173">
                  <c:v>-7.0465201084381982E-3</c:v>
                </c:pt>
                <c:pt idx="2174">
                  <c:v>1.6412570744822603E-3</c:v>
                </c:pt>
                <c:pt idx="2175">
                  <c:v>-1.8573564179930123E-5</c:v>
                </c:pt>
                <c:pt idx="2176">
                  <c:v>3.0210244946537058E-4</c:v>
                </c:pt>
                <c:pt idx="2177">
                  <c:v>7.2759410351063737E-3</c:v>
                </c:pt>
                <c:pt idx="2178">
                  <c:v>-7.3140982313242425E-3</c:v>
                </c:pt>
                <c:pt idx="2179">
                  <c:v>1.0206222791424773E-3</c:v>
                </c:pt>
                <c:pt idx="2180">
                  <c:v>-2.7195648972550726E-3</c:v>
                </c:pt>
                <c:pt idx="2181">
                  <c:v>7.7195094780067722E-4</c:v>
                </c:pt>
                <c:pt idx="2182">
                  <c:v>2.6734488663824277E-3</c:v>
                </c:pt>
                <c:pt idx="2183">
                  <c:v>7.9245758828051915E-3</c:v>
                </c:pt>
                <c:pt idx="2184">
                  <c:v>1.9378072504540995E-3</c:v>
                </c:pt>
                <c:pt idx="2185">
                  <c:v>6.644449014317729E-4</c:v>
                </c:pt>
                <c:pt idx="2186">
                  <c:v>-4.6413675839132031E-4</c:v>
                </c:pt>
                <c:pt idx="2187">
                  <c:v>2.9911870048714663E-3</c:v>
                </c:pt>
                <c:pt idx="2188">
                  <c:v>1.2086242370263488E-3</c:v>
                </c:pt>
                <c:pt idx="2189">
                  <c:v>1.4167246988154268E-3</c:v>
                </c:pt>
                <c:pt idx="2190">
                  <c:v>5.9221493042983849E-3</c:v>
                </c:pt>
                <c:pt idx="2191">
                  <c:v>3.1325949058738077E-3</c:v>
                </c:pt>
                <c:pt idx="2192">
                  <c:v>1.9916227408836019E-2</c:v>
                </c:pt>
                <c:pt idx="2193">
                  <c:v>-6.6126395725467618E-3</c:v>
                </c:pt>
                <c:pt idx="2194">
                  <c:v>-2.2504503290279435E-3</c:v>
                </c:pt>
                <c:pt idx="2195">
                  <c:v>-3.5423153939138133E-3</c:v>
                </c:pt>
                <c:pt idx="2196">
                  <c:v>3.0768046894759067E-4</c:v>
                </c:pt>
                <c:pt idx="2197">
                  <c:v>1.9956711281123161E-2</c:v>
                </c:pt>
                <c:pt idx="2198">
                  <c:v>1.7406045094042359E-2</c:v>
                </c:pt>
                <c:pt idx="2199">
                  <c:v>4.7800470275299672E-4</c:v>
                </c:pt>
                <c:pt idx="2200">
                  <c:v>-8.287051381313363E-3</c:v>
                </c:pt>
                <c:pt idx="2201">
                  <c:v>-8.1545616975127067E-3</c:v>
                </c:pt>
                <c:pt idx="2202">
                  <c:v>-9.3122025013111231E-3</c:v>
                </c:pt>
                <c:pt idx="2203">
                  <c:v>3.522118115527796E-3</c:v>
                </c:pt>
                <c:pt idx="2204">
                  <c:v>7.5027282487412769E-3</c:v>
                </c:pt>
                <c:pt idx="2205">
                  <c:v>8.2350458135683723E-3</c:v>
                </c:pt>
                <c:pt idx="2206">
                  <c:v>-1.5311624677588598E-3</c:v>
                </c:pt>
                <c:pt idx="2207">
                  <c:v>1.7362232140777228E-2</c:v>
                </c:pt>
                <c:pt idx="2208">
                  <c:v>-4.2156147645853285E-3</c:v>
                </c:pt>
                <c:pt idx="2209">
                  <c:v>7.7822323925649773E-4</c:v>
                </c:pt>
                <c:pt idx="2210">
                  <c:v>-7.3680467182018258E-3</c:v>
                </c:pt>
                <c:pt idx="2211">
                  <c:v>-8.5268740687310712E-4</c:v>
                </c:pt>
                <c:pt idx="2212">
                  <c:v>-8.6805122938241521E-3</c:v>
                </c:pt>
                <c:pt idx="2213">
                  <c:v>-3.914146557584681E-3</c:v>
                </c:pt>
                <c:pt idx="2214">
                  <c:v>7.0523816632344777E-3</c:v>
                </c:pt>
                <c:pt idx="2215">
                  <c:v>3.2632130654933712E-3</c:v>
                </c:pt>
                <c:pt idx="2216">
                  <c:v>2.5821728174789577E-2</c:v>
                </c:pt>
                <c:pt idx="2217">
                  <c:v>-1.3258182524801803E-3</c:v>
                </c:pt>
                <c:pt idx="2218">
                  <c:v>9.8171564797451382E-3</c:v>
                </c:pt>
                <c:pt idx="2219">
                  <c:v>5.5866427829873869E-3</c:v>
                </c:pt>
                <c:pt idx="2220">
                  <c:v>-1.5230949872111467E-2</c:v>
                </c:pt>
                <c:pt idx="2221">
                  <c:v>7.9989703466561077E-3</c:v>
                </c:pt>
                <c:pt idx="2222">
                  <c:v>-2.1565265140279618E-2</c:v>
                </c:pt>
                <c:pt idx="2223">
                  <c:v>-9.0045891895895616E-4</c:v>
                </c:pt>
                <c:pt idx="2224">
                  <c:v>1.0651582077975241E-2</c:v>
                </c:pt>
                <c:pt idx="2225">
                  <c:v>2.2441741051270141E-3</c:v>
                </c:pt>
                <c:pt idx="2226">
                  <c:v>1.1175941406136244E-2</c:v>
                </c:pt>
                <c:pt idx="2227">
                  <c:v>1.1654866028685458E-2</c:v>
                </c:pt>
                <c:pt idx="2228">
                  <c:v>-6.2605358660388693E-3</c:v>
                </c:pt>
                <c:pt idx="2229">
                  <c:v>1.2494561560778899E-2</c:v>
                </c:pt>
                <c:pt idx="2230">
                  <c:v>-1.1881771066299151E-2</c:v>
                </c:pt>
                <c:pt idx="2231">
                  <c:v>8.9425861741800096E-3</c:v>
                </c:pt>
                <c:pt idx="2232">
                  <c:v>6.8628110754000767E-4</c:v>
                </c:pt>
                <c:pt idx="2233">
                  <c:v>2.394275257469216E-2</c:v>
                </c:pt>
                <c:pt idx="2234">
                  <c:v>6.5449754995023091E-3</c:v>
                </c:pt>
                <c:pt idx="2235">
                  <c:v>9.0321578457500638E-4</c:v>
                </c:pt>
                <c:pt idx="2236">
                  <c:v>-2.3956531919150259E-2</c:v>
                </c:pt>
                <c:pt idx="2237">
                  <c:v>-1.493368828105167E-3</c:v>
                </c:pt>
                <c:pt idx="2238">
                  <c:v>-1.3603912559507499E-2</c:v>
                </c:pt>
                <c:pt idx="2239">
                  <c:v>1.192024213310984E-2</c:v>
                </c:pt>
                <c:pt idx="2240">
                  <c:v>-1.3817641817663682E-3</c:v>
                </c:pt>
                <c:pt idx="2241">
                  <c:v>2.1791732591348294E-3</c:v>
                </c:pt>
                <c:pt idx="2242">
                  <c:v>2.4942749453662578E-3</c:v>
                </c:pt>
                <c:pt idx="2243">
                  <c:v>1.2816361974924428E-3</c:v>
                </c:pt>
                <c:pt idx="2244">
                  <c:v>1.6898764870070047E-2</c:v>
                </c:pt>
                <c:pt idx="2245">
                  <c:v>-6.6266713513051531E-3</c:v>
                </c:pt>
                <c:pt idx="2246">
                  <c:v>-1.4323535215866209E-2</c:v>
                </c:pt>
                <c:pt idx="2247">
                  <c:v>-3.6297689536554305E-3</c:v>
                </c:pt>
                <c:pt idx="2248">
                  <c:v>-4.9776521221728768E-3</c:v>
                </c:pt>
                <c:pt idx="2249">
                  <c:v>-1.0367927636528315E-2</c:v>
                </c:pt>
                <c:pt idx="2250">
                  <c:v>-2.6088815828812437E-3</c:v>
                </c:pt>
                <c:pt idx="2251">
                  <c:v>3.3215215037631089E-3</c:v>
                </c:pt>
                <c:pt idx="2252">
                  <c:v>-5.9381824062778891E-3</c:v>
                </c:pt>
                <c:pt idx="2253">
                  <c:v>-3.5040794455111685E-3</c:v>
                </c:pt>
                <c:pt idx="2254">
                  <c:v>1.1453157939583431E-3</c:v>
                </c:pt>
                <c:pt idx="2255">
                  <c:v>-1.5424198208646191E-2</c:v>
                </c:pt>
                <c:pt idx="2256">
                  <c:v>-6.8988748897941586E-3</c:v>
                </c:pt>
                <c:pt idx="2257">
                  <c:v>-1.7144158007372113E-3</c:v>
                </c:pt>
                <c:pt idx="2258">
                  <c:v>6.4762324045033173E-3</c:v>
                </c:pt>
                <c:pt idx="2259">
                  <c:v>-3.1072150586543539E-3</c:v>
                </c:pt>
                <c:pt idx="2260">
                  <c:v>3.218008387878044E-3</c:v>
                </c:pt>
                <c:pt idx="2261">
                  <c:v>7.502361981183381E-3</c:v>
                </c:pt>
                <c:pt idx="2262">
                  <c:v>1.4497101304775694E-2</c:v>
                </c:pt>
                <c:pt idx="2263">
                  <c:v>4.488938820365781E-3</c:v>
                </c:pt>
                <c:pt idx="2264">
                  <c:v>-7.6508433230768162E-3</c:v>
                </c:pt>
                <c:pt idx="2265">
                  <c:v>1.9675543494363464E-3</c:v>
                </c:pt>
                <c:pt idx="2266">
                  <c:v>-5.1670084467925993E-3</c:v>
                </c:pt>
                <c:pt idx="2267">
                  <c:v>-3.279703019803138E-3</c:v>
                </c:pt>
                <c:pt idx="2268">
                  <c:v>1.6347104859713409E-2</c:v>
                </c:pt>
                <c:pt idx="2269">
                  <c:v>2.8745483805535626E-4</c:v>
                </c:pt>
                <c:pt idx="2270">
                  <c:v>-1.1736058089895373E-2</c:v>
                </c:pt>
                <c:pt idx="2271">
                  <c:v>1.4632471895496119E-2</c:v>
                </c:pt>
                <c:pt idx="2272">
                  <c:v>8.2744645733603336E-3</c:v>
                </c:pt>
                <c:pt idx="2273">
                  <c:v>-1.6362492759187174E-2</c:v>
                </c:pt>
                <c:pt idx="2274">
                  <c:v>-1.0614594106314891E-2</c:v>
                </c:pt>
                <c:pt idx="2275">
                  <c:v>1.614249150316922E-4</c:v>
                </c:pt>
                <c:pt idx="2276">
                  <c:v>-9.4536299914085107E-3</c:v>
                </c:pt>
                <c:pt idx="2277">
                  <c:v>-3.2127470156470858E-3</c:v>
                </c:pt>
                <c:pt idx="2278">
                  <c:v>8.3304045628305682E-3</c:v>
                </c:pt>
                <c:pt idx="2279">
                  <c:v>4.5077461893403602E-3</c:v>
                </c:pt>
                <c:pt idx="2280">
                  <c:v>-8.2171292884340643E-4</c:v>
                </c:pt>
                <c:pt idx="2281">
                  <c:v>-4.1697987091316438E-3</c:v>
                </c:pt>
                <c:pt idx="2282">
                  <c:v>-2.035825040031082E-3</c:v>
                </c:pt>
                <c:pt idx="2283">
                  <c:v>1.4739343294219585E-2</c:v>
                </c:pt>
                <c:pt idx="2284">
                  <c:v>3.9155964876265393E-3</c:v>
                </c:pt>
                <c:pt idx="2285">
                  <c:v>-6.444670360783296E-3</c:v>
                </c:pt>
                <c:pt idx="2286">
                  <c:v>-1.0861275861531448E-3</c:v>
                </c:pt>
                <c:pt idx="2287">
                  <c:v>-2.2203734214455537E-3</c:v>
                </c:pt>
                <c:pt idx="2288">
                  <c:v>4.7843428619798838E-3</c:v>
                </c:pt>
                <c:pt idx="2289">
                  <c:v>1.9174108224984973E-3</c:v>
                </c:pt>
                <c:pt idx="2290">
                  <c:v>6.786364533304127E-3</c:v>
                </c:pt>
                <c:pt idx="2291">
                  <c:v>-4.0831933442908315E-4</c:v>
                </c:pt>
                <c:pt idx="2292">
                  <c:v>1.9003545137520159E-2</c:v>
                </c:pt>
                <c:pt idx="2293">
                  <c:v>9.5437642754791412E-4</c:v>
                </c:pt>
                <c:pt idx="2294">
                  <c:v>4.4402551130691709E-3</c:v>
                </c:pt>
                <c:pt idx="2295">
                  <c:v>1.0653769895740796E-2</c:v>
                </c:pt>
                <c:pt idx="2296">
                  <c:v>7.7237902423622756E-3</c:v>
                </c:pt>
                <c:pt idx="2297">
                  <c:v>-1.4643773952965858E-2</c:v>
                </c:pt>
                <c:pt idx="2298">
                  <c:v>-3.0932763255862314E-3</c:v>
                </c:pt>
                <c:pt idx="2299">
                  <c:v>-2.466691610466172E-3</c:v>
                </c:pt>
                <c:pt idx="2300">
                  <c:v>6.9780607392419354E-3</c:v>
                </c:pt>
                <c:pt idx="2301">
                  <c:v>-3.9643748330874737E-3</c:v>
                </c:pt>
                <c:pt idx="2302">
                  <c:v>4.1640503671283805E-3</c:v>
                </c:pt>
                <c:pt idx="2303">
                  <c:v>2.1536602012937173E-3</c:v>
                </c:pt>
                <c:pt idx="2304">
                  <c:v>2.4726797323402641E-3</c:v>
                </c:pt>
                <c:pt idx="2305">
                  <c:v>5.0838170866573445E-3</c:v>
                </c:pt>
                <c:pt idx="2306">
                  <c:v>-2.5614777018022122E-3</c:v>
                </c:pt>
                <c:pt idx="2307">
                  <c:v>1.5162625590446534E-3</c:v>
                </c:pt>
                <c:pt idx="2308">
                  <c:v>3.1523777477319576E-3</c:v>
                </c:pt>
                <c:pt idx="2309">
                  <c:v>1.1866769767422432E-2</c:v>
                </c:pt>
                <c:pt idx="2310">
                  <c:v>-4.6133863855289661E-3</c:v>
                </c:pt>
                <c:pt idx="2311">
                  <c:v>-1.5039442202157305E-4</c:v>
                </c:pt>
                <c:pt idx="2312">
                  <c:v>7.6227815384460051E-3</c:v>
                </c:pt>
                <c:pt idx="2313">
                  <c:v>-6.123076116006352E-3</c:v>
                </c:pt>
                <c:pt idx="2314">
                  <c:v>2.2737203971350756E-3</c:v>
                </c:pt>
                <c:pt idx="2315">
                  <c:v>2.9628604241679975E-3</c:v>
                </c:pt>
                <c:pt idx="2316">
                  <c:v>2.8253018351478204E-3</c:v>
                </c:pt>
                <c:pt idx="2317">
                  <c:v>3.675320359216682E-4</c:v>
                </c:pt>
                <c:pt idx="2318">
                  <c:v>1.5462031309677795E-2</c:v>
                </c:pt>
                <c:pt idx="2319">
                  <c:v>1.8930473563965509E-3</c:v>
                </c:pt>
                <c:pt idx="2320">
                  <c:v>9.7315273272462026E-3</c:v>
                </c:pt>
                <c:pt idx="2321">
                  <c:v>3.3424606058094695E-4</c:v>
                </c:pt>
                <c:pt idx="2322">
                  <c:v>-1.7399266156170583E-3</c:v>
                </c:pt>
                <c:pt idx="2323">
                  <c:v>-8.0652785769174849E-4</c:v>
                </c:pt>
                <c:pt idx="2324">
                  <c:v>-4.9781628631394874E-3</c:v>
                </c:pt>
                <c:pt idx="2325">
                  <c:v>9.5023875816883426E-3</c:v>
                </c:pt>
                <c:pt idx="2326">
                  <c:v>-2.3709647153088347E-4</c:v>
                </c:pt>
                <c:pt idx="2327">
                  <c:v>1.2665919063110922E-3</c:v>
                </c:pt>
                <c:pt idx="2328">
                  <c:v>1.4655621509071168E-3</c:v>
                </c:pt>
                <c:pt idx="2329">
                  <c:v>5.7533444084597318E-3</c:v>
                </c:pt>
                <c:pt idx="2330">
                  <c:v>1.19493984877667E-2</c:v>
                </c:pt>
                <c:pt idx="2331">
                  <c:v>4.361529621630938E-3</c:v>
                </c:pt>
                <c:pt idx="2332">
                  <c:v>-4.1762000180541195E-3</c:v>
                </c:pt>
                <c:pt idx="2333">
                  <c:v>3.1399436460732835E-3</c:v>
                </c:pt>
                <c:pt idx="2334">
                  <c:v>1.1041206324944295E-3</c:v>
                </c:pt>
                <c:pt idx="2335">
                  <c:v>9.7175746756153827E-3</c:v>
                </c:pt>
                <c:pt idx="2336">
                  <c:v>3.0647070092937223E-3</c:v>
                </c:pt>
                <c:pt idx="2337">
                  <c:v>-1.7547886008099974E-3</c:v>
                </c:pt>
                <c:pt idx="2338">
                  <c:v>3.7496979679476745E-3</c:v>
                </c:pt>
                <c:pt idx="2339">
                  <c:v>9.8194533248977065E-4</c:v>
                </c:pt>
                <c:pt idx="2340">
                  <c:v>1.6334355688029812E-2</c:v>
                </c:pt>
                <c:pt idx="2341">
                  <c:v>-3.5167520991015197E-3</c:v>
                </c:pt>
                <c:pt idx="2342">
                  <c:v>1.1546807039449781E-2</c:v>
                </c:pt>
                <c:pt idx="2343">
                  <c:v>-1.173899641350328E-2</c:v>
                </c:pt>
                <c:pt idx="2344">
                  <c:v>8.7257122780080322E-4</c:v>
                </c:pt>
                <c:pt idx="2345">
                  <c:v>9.8675456594769229E-3</c:v>
                </c:pt>
                <c:pt idx="2346">
                  <c:v>9.0946399040108573E-3</c:v>
                </c:pt>
                <c:pt idx="2347">
                  <c:v>2.7512376625267901E-3</c:v>
                </c:pt>
                <c:pt idx="2348">
                  <c:v>3.0748161529245838E-2</c:v>
                </c:pt>
                <c:pt idx="2349">
                  <c:v>-1.0990564334647923E-2</c:v>
                </c:pt>
                <c:pt idx="2350">
                  <c:v>4.0232940519371926E-3</c:v>
                </c:pt>
                <c:pt idx="2351">
                  <c:v>4.050345254975803E-3</c:v>
                </c:pt>
                <c:pt idx="2352">
                  <c:v>-1.0604455172002883E-2</c:v>
                </c:pt>
                <c:pt idx="2353">
                  <c:v>-7.9305644651373828E-3</c:v>
                </c:pt>
                <c:pt idx="2354">
                  <c:v>-1.4185687055638316E-2</c:v>
                </c:pt>
                <c:pt idx="2355">
                  <c:v>1.774994167595096E-2</c:v>
                </c:pt>
                <c:pt idx="2356">
                  <c:v>-2.0440455232816606E-2</c:v>
                </c:pt>
                <c:pt idx="2357">
                  <c:v>2.8202912659200281E-3</c:v>
                </c:pt>
                <c:pt idx="2358">
                  <c:v>1.9037389962998311E-3</c:v>
                </c:pt>
                <c:pt idx="2359">
                  <c:v>1.1124971944975507E-2</c:v>
                </c:pt>
                <c:pt idx="2360">
                  <c:v>5.5110443737976193E-4</c:v>
                </c:pt>
                <c:pt idx="2361">
                  <c:v>-1.123738550307674E-3</c:v>
                </c:pt>
                <c:pt idx="2362">
                  <c:v>4.4296707254560481E-2</c:v>
                </c:pt>
                <c:pt idx="2363">
                  <c:v>3.0165602603533588E-3</c:v>
                </c:pt>
                <c:pt idx="2364">
                  <c:v>3.0160680023495062E-2</c:v>
                </c:pt>
                <c:pt idx="2365">
                  <c:v>-1.9039836774913119E-3</c:v>
                </c:pt>
                <c:pt idx="2366">
                  <c:v>-2.139803073560953E-2</c:v>
                </c:pt>
                <c:pt idx="2367">
                  <c:v>-3.3656875842076168E-3</c:v>
                </c:pt>
                <c:pt idx="2368">
                  <c:v>-1.7936297290403577E-2</c:v>
                </c:pt>
                <c:pt idx="2369">
                  <c:v>3.9678729761853231E-4</c:v>
                </c:pt>
                <c:pt idx="2370">
                  <c:v>-1.6079733903039316E-2</c:v>
                </c:pt>
                <c:pt idx="2371">
                  <c:v>-1.5895188692675824E-2</c:v>
                </c:pt>
                <c:pt idx="2372">
                  <c:v>5.6312697443970938E-3</c:v>
                </c:pt>
                <c:pt idx="2373">
                  <c:v>-8.7984861065956762E-3</c:v>
                </c:pt>
                <c:pt idx="2374">
                  <c:v>2.0366626208641547E-2</c:v>
                </c:pt>
                <c:pt idx="2375">
                  <c:v>9.446697639528788E-3</c:v>
                </c:pt>
                <c:pt idx="2376">
                  <c:v>-3.606134770573724E-2</c:v>
                </c:pt>
                <c:pt idx="2377">
                  <c:v>1.2579792796672432E-2</c:v>
                </c:pt>
                <c:pt idx="2378">
                  <c:v>7.1162862242966987E-3</c:v>
                </c:pt>
                <c:pt idx="2379">
                  <c:v>-5.5140744296806633E-3</c:v>
                </c:pt>
                <c:pt idx="2380">
                  <c:v>1.9656619052623354E-2</c:v>
                </c:pt>
                <c:pt idx="2381">
                  <c:v>1.696785013831793E-2</c:v>
                </c:pt>
                <c:pt idx="2382">
                  <c:v>-2.7270455108013299E-2</c:v>
                </c:pt>
                <c:pt idx="2383">
                  <c:v>-2.4051864128197761E-2</c:v>
                </c:pt>
                <c:pt idx="2384">
                  <c:v>1.184117639930914E-3</c:v>
                </c:pt>
                <c:pt idx="2385">
                  <c:v>3.5233671900344515E-2</c:v>
                </c:pt>
                <c:pt idx="2386">
                  <c:v>1.1375575857677367E-2</c:v>
                </c:pt>
                <c:pt idx="2387">
                  <c:v>-1.9338715089384367E-2</c:v>
                </c:pt>
                <c:pt idx="2388">
                  <c:v>1.3722141417029748E-2</c:v>
                </c:pt>
                <c:pt idx="2389">
                  <c:v>1.9683705774490499E-2</c:v>
                </c:pt>
                <c:pt idx="2390">
                  <c:v>5.3671573102175921E-3</c:v>
                </c:pt>
                <c:pt idx="2391">
                  <c:v>-1.1910905688534536E-2</c:v>
                </c:pt>
                <c:pt idx="2392">
                  <c:v>2.1300624003273153E-2</c:v>
                </c:pt>
                <c:pt idx="2393">
                  <c:v>-1.8660878996442355E-2</c:v>
                </c:pt>
                <c:pt idx="2394">
                  <c:v>1.8249044515024813E-2</c:v>
                </c:pt>
                <c:pt idx="2395">
                  <c:v>-2.1934253784745518E-3</c:v>
                </c:pt>
                <c:pt idx="2396">
                  <c:v>1.0630496012380369E-2</c:v>
                </c:pt>
                <c:pt idx="2397">
                  <c:v>1.3395439844003038E-3</c:v>
                </c:pt>
                <c:pt idx="2398">
                  <c:v>3.5066420148215746E-2</c:v>
                </c:pt>
                <c:pt idx="2399">
                  <c:v>-7.4055759497638346E-3</c:v>
                </c:pt>
                <c:pt idx="2400">
                  <c:v>1.9176449471551293E-2</c:v>
                </c:pt>
                <c:pt idx="2401">
                  <c:v>1.8736393135577328E-2</c:v>
                </c:pt>
                <c:pt idx="2402">
                  <c:v>2.3379387208630649E-2</c:v>
                </c:pt>
                <c:pt idx="2403">
                  <c:v>-2.7781406386993439E-2</c:v>
                </c:pt>
                <c:pt idx="2404">
                  <c:v>-2.4289471984929548E-2</c:v>
                </c:pt>
                <c:pt idx="2405">
                  <c:v>8.9427164921055576E-3</c:v>
                </c:pt>
                <c:pt idx="2406">
                  <c:v>-1.9987894744254834E-2</c:v>
                </c:pt>
                <c:pt idx="2407">
                  <c:v>1.1527977630421076E-2</c:v>
                </c:pt>
                <c:pt idx="2408">
                  <c:v>2.4230839045946407E-2</c:v>
                </c:pt>
                <c:pt idx="2409">
                  <c:v>6.9016399466209754E-3</c:v>
                </c:pt>
                <c:pt idx="2410">
                  <c:v>-3.1228511081401452E-2</c:v>
                </c:pt>
                <c:pt idx="2411">
                  <c:v>-2.872499403164341E-2</c:v>
                </c:pt>
                <c:pt idx="2412">
                  <c:v>-8.7502606544740617E-4</c:v>
                </c:pt>
                <c:pt idx="2413">
                  <c:v>-9.0519497415214797E-3</c:v>
                </c:pt>
                <c:pt idx="2414">
                  <c:v>6.5246715387770517E-3</c:v>
                </c:pt>
                <c:pt idx="2415">
                  <c:v>1.8055013622342856E-2</c:v>
                </c:pt>
                <c:pt idx="2416">
                  <c:v>1.433152650122245E-2</c:v>
                </c:pt>
                <c:pt idx="2417">
                  <c:v>9.9529112548842006E-3</c:v>
                </c:pt>
                <c:pt idx="2418">
                  <c:v>7.789148336833222E-3</c:v>
                </c:pt>
                <c:pt idx="2419">
                  <c:v>-2.6028304107786514E-2</c:v>
                </c:pt>
                <c:pt idx="2420">
                  <c:v>-9.8651210612992427E-3</c:v>
                </c:pt>
                <c:pt idx="2421">
                  <c:v>2.9564135917860723E-2</c:v>
                </c:pt>
                <c:pt idx="2422">
                  <c:v>-6.6754224074660499E-3</c:v>
                </c:pt>
                <c:pt idx="2423">
                  <c:v>-2.4598540764409402E-2</c:v>
                </c:pt>
                <c:pt idx="2424">
                  <c:v>-1.1129845776950599E-2</c:v>
                </c:pt>
                <c:pt idx="2425">
                  <c:v>5.7365914328404398E-3</c:v>
                </c:pt>
                <c:pt idx="2426">
                  <c:v>3.1503477115741533E-3</c:v>
                </c:pt>
                <c:pt idx="2427">
                  <c:v>2.919616634657124E-2</c:v>
                </c:pt>
                <c:pt idx="2428">
                  <c:v>1.5980491225431253E-2</c:v>
                </c:pt>
                <c:pt idx="2429">
                  <c:v>-1.4839998297656504E-2</c:v>
                </c:pt>
                <c:pt idx="2430">
                  <c:v>1.3970180790023996E-2</c:v>
                </c:pt>
                <c:pt idx="2431">
                  <c:v>3.5227027662084916E-2</c:v>
                </c:pt>
                <c:pt idx="2432">
                  <c:v>1.0524336986512679E-3</c:v>
                </c:pt>
                <c:pt idx="2433">
                  <c:v>-1.4281008824016294E-2</c:v>
                </c:pt>
                <c:pt idx="2434">
                  <c:v>-4.3994302710997635E-2</c:v>
                </c:pt>
                <c:pt idx="2435">
                  <c:v>1.7446963216948628E-3</c:v>
                </c:pt>
                <c:pt idx="2436">
                  <c:v>-8.9876822661369218E-3</c:v>
                </c:pt>
                <c:pt idx="2437">
                  <c:v>2.2672540941849187E-2</c:v>
                </c:pt>
                <c:pt idx="2438">
                  <c:v>6.0776927104997597E-3</c:v>
                </c:pt>
                <c:pt idx="2439">
                  <c:v>4.7284362289534851E-2</c:v>
                </c:pt>
                <c:pt idx="2440">
                  <c:v>-4.3551050329199162E-2</c:v>
                </c:pt>
                <c:pt idx="2441">
                  <c:v>4.8405982997843724E-2</c:v>
                </c:pt>
                <c:pt idx="2442">
                  <c:v>-6.6130782716887576E-2</c:v>
                </c:pt>
                <c:pt idx="2443">
                  <c:v>2.1573213375773704E-4</c:v>
                </c:pt>
                <c:pt idx="2444">
                  <c:v>-4.7235030347430519E-2</c:v>
                </c:pt>
                <c:pt idx="2445">
                  <c:v>5.8307413555826818E-3</c:v>
                </c:pt>
                <c:pt idx="2446">
                  <c:v>-2.4874603770957671E-2</c:v>
                </c:pt>
                <c:pt idx="2447">
                  <c:v>-3.3569904821511456E-3</c:v>
                </c:pt>
                <c:pt idx="2448">
                  <c:v>-5.6853545856473875E-3</c:v>
                </c:pt>
                <c:pt idx="2449">
                  <c:v>-2.4548449439670082E-3</c:v>
                </c:pt>
                <c:pt idx="2450">
                  <c:v>-1.9603774708682121E-2</c:v>
                </c:pt>
                <c:pt idx="2451">
                  <c:v>-3.3295279909615855E-3</c:v>
                </c:pt>
                <c:pt idx="2452">
                  <c:v>-4.8743628759016413E-3</c:v>
                </c:pt>
                <c:pt idx="2453">
                  <c:v>1.705015292619811E-3</c:v>
                </c:pt>
                <c:pt idx="2454">
                  <c:v>1.4398189380352144E-2</c:v>
                </c:pt>
                <c:pt idx="2455">
                  <c:v>1.1945981696019354E-4</c:v>
                </c:pt>
                <c:pt idx="2456">
                  <c:v>1.7172741992635878E-2</c:v>
                </c:pt>
                <c:pt idx="2457">
                  <c:v>-7.3719643963472449E-3</c:v>
                </c:pt>
                <c:pt idx="2458">
                  <c:v>6.371742596390245E-3</c:v>
                </c:pt>
                <c:pt idx="2459">
                  <c:v>-5.9521332411804325E-3</c:v>
                </c:pt>
                <c:pt idx="2460">
                  <c:v>3.9125670022793881E-3</c:v>
                </c:pt>
                <c:pt idx="2461">
                  <c:v>-3.6595994763314386E-3</c:v>
                </c:pt>
                <c:pt idx="2462">
                  <c:v>-1.7375902682558609E-2</c:v>
                </c:pt>
                <c:pt idx="2463">
                  <c:v>-6.1982259992411429E-3</c:v>
                </c:pt>
                <c:pt idx="2464">
                  <c:v>1.1292469255241839E-2</c:v>
                </c:pt>
                <c:pt idx="2465">
                  <c:v>1.7991339054646773E-3</c:v>
                </c:pt>
                <c:pt idx="2466">
                  <c:v>-5.4875898553377936E-4</c:v>
                </c:pt>
                <c:pt idx="2467">
                  <c:v>1.5265492746711448E-2</c:v>
                </c:pt>
                <c:pt idx="2468">
                  <c:v>1.0956412399151941E-2</c:v>
                </c:pt>
                <c:pt idx="2469">
                  <c:v>9.1119438253635717E-3</c:v>
                </c:pt>
                <c:pt idx="2470">
                  <c:v>1.3793746188455818E-2</c:v>
                </c:pt>
                <c:pt idx="2471">
                  <c:v>1.0017544622288736E-2</c:v>
                </c:pt>
                <c:pt idx="2472">
                  <c:v>-1.0983505710244626E-2</c:v>
                </c:pt>
                <c:pt idx="2473">
                  <c:v>-2.047066787993134E-3</c:v>
                </c:pt>
                <c:pt idx="2474">
                  <c:v>-5.7033559187604282E-3</c:v>
                </c:pt>
                <c:pt idx="2475">
                  <c:v>1.4274975834455857E-2</c:v>
                </c:pt>
                <c:pt idx="2476">
                  <c:v>6.211843769158564E-3</c:v>
                </c:pt>
                <c:pt idx="2477">
                  <c:v>3.8514574083517257E-3</c:v>
                </c:pt>
                <c:pt idx="2478">
                  <c:v>2.5551786339478499E-3</c:v>
                </c:pt>
                <c:pt idx="2479">
                  <c:v>-1.671443478524804E-2</c:v>
                </c:pt>
                <c:pt idx="2480">
                  <c:v>1.3459748318887878E-2</c:v>
                </c:pt>
                <c:pt idx="2481">
                  <c:v>1.4648784014358097E-3</c:v>
                </c:pt>
                <c:pt idx="2482">
                  <c:v>-1.3247379966421139E-2</c:v>
                </c:pt>
                <c:pt idx="2483">
                  <c:v>8.2027912746850205E-3</c:v>
                </c:pt>
                <c:pt idx="2484">
                  <c:v>-3.4119628479168294E-3</c:v>
                </c:pt>
                <c:pt idx="2485">
                  <c:v>-1.6728626744248461E-4</c:v>
                </c:pt>
                <c:pt idx="2486">
                  <c:v>-1.0013774314385972E-2</c:v>
                </c:pt>
                <c:pt idx="2487">
                  <c:v>-8.9829800626610272E-3</c:v>
                </c:pt>
                <c:pt idx="2488">
                  <c:v>-4.3687869711057654E-4</c:v>
                </c:pt>
                <c:pt idx="2489">
                  <c:v>-2.209052725545272E-2</c:v>
                </c:pt>
                <c:pt idx="2490">
                  <c:v>1.1431969389312572E-2</c:v>
                </c:pt>
                <c:pt idx="2491">
                  <c:v>4.8918238033524826E-3</c:v>
                </c:pt>
                <c:pt idx="2492">
                  <c:v>4.7635128302266653E-3</c:v>
                </c:pt>
                <c:pt idx="2493">
                  <c:v>3.9902426147689699E-3</c:v>
                </c:pt>
                <c:pt idx="2494">
                  <c:v>-3.7804472202757262E-5</c:v>
                </c:pt>
                <c:pt idx="2495">
                  <c:v>-1.118419055111812E-2</c:v>
                </c:pt>
                <c:pt idx="2496">
                  <c:v>-6.9285116395377986E-3</c:v>
                </c:pt>
                <c:pt idx="2497">
                  <c:v>2.9806605028975535E-3</c:v>
                </c:pt>
                <c:pt idx="2498">
                  <c:v>9.6351968894650471E-3</c:v>
                </c:pt>
                <c:pt idx="2499">
                  <c:v>4.2302754873909206E-4</c:v>
                </c:pt>
                <c:pt idx="2500">
                  <c:v>-5.4381182522853953E-3</c:v>
                </c:pt>
                <c:pt idx="2501">
                  <c:v>-7.3091851505793295E-3</c:v>
                </c:pt>
                <c:pt idx="2502">
                  <c:v>5.7098556265385301E-3</c:v>
                </c:pt>
                <c:pt idx="2503">
                  <c:v>-1.0366524983339074E-2</c:v>
                </c:pt>
                <c:pt idx="2504">
                  <c:v>8.9023223353034229E-3</c:v>
                </c:pt>
                <c:pt idx="2505">
                  <c:v>5.3570407744967215E-3</c:v>
                </c:pt>
                <c:pt idx="2506">
                  <c:v>4.6297347119674936E-3</c:v>
                </c:pt>
                <c:pt idx="2507">
                  <c:v>-8.3160721401270826E-3</c:v>
                </c:pt>
                <c:pt idx="2508">
                  <c:v>-6.0918643916777985E-3</c:v>
                </c:pt>
                <c:pt idx="2509">
                  <c:v>-2.6008088878288118E-3</c:v>
                </c:pt>
                <c:pt idx="2510">
                  <c:v>-9.6711966142228772E-4</c:v>
                </c:pt>
                <c:pt idx="2511">
                  <c:v>3.1038528713818389E-3</c:v>
                </c:pt>
                <c:pt idx="2512">
                  <c:v>4.3641106460902135E-3</c:v>
                </c:pt>
                <c:pt idx="2513">
                  <c:v>7.0701693022152887E-3</c:v>
                </c:pt>
                <c:pt idx="2514">
                  <c:v>9.8118086261639783E-3</c:v>
                </c:pt>
                <c:pt idx="2515">
                  <c:v>-8.0638995714906673E-4</c:v>
                </c:pt>
                <c:pt idx="2516">
                  <c:v>6.0928937966757734E-3</c:v>
                </c:pt>
                <c:pt idx="2517">
                  <c:v>1.4366879492421793E-2</c:v>
                </c:pt>
                <c:pt idx="2518">
                  <c:v>6.5492871547600112E-3</c:v>
                </c:pt>
                <c:pt idx="2519">
                  <c:v>-1.027250209583754E-2</c:v>
                </c:pt>
                <c:pt idx="2520">
                  <c:v>4.7356415586466381E-3</c:v>
                </c:pt>
                <c:pt idx="2521">
                  <c:v>8.7724843566319428E-4</c:v>
                </c:pt>
                <c:pt idx="2522">
                  <c:v>9.8425927618349222E-4</c:v>
                </c:pt>
                <c:pt idx="2523">
                  <c:v>-7.0173502173305445E-3</c:v>
                </c:pt>
                <c:pt idx="2524">
                  <c:v>-2.0122581051485538E-3</c:v>
                </c:pt>
                <c:pt idx="2525">
                  <c:v>-3.2286733104503677E-3</c:v>
                </c:pt>
                <c:pt idx="2526">
                  <c:v>-7.3339229476999262E-4</c:v>
                </c:pt>
                <c:pt idx="2527">
                  <c:v>2.9863377179147567E-3</c:v>
                </c:pt>
                <c:pt idx="2528">
                  <c:v>6.1235203012882005E-4</c:v>
                </c:pt>
                <c:pt idx="2529">
                  <c:v>1.1399363157032737E-3</c:v>
                </c:pt>
                <c:pt idx="2530">
                  <c:v>5.7776917411253136E-3</c:v>
                </c:pt>
                <c:pt idx="2531">
                  <c:v>-1.0442137625133034E-3</c:v>
                </c:pt>
                <c:pt idx="2532">
                  <c:v>7.5068985064193228E-3</c:v>
                </c:pt>
                <c:pt idx="2533">
                  <c:v>7.8839203523661545E-3</c:v>
                </c:pt>
                <c:pt idx="2534">
                  <c:v>-1.966497603075748E-3</c:v>
                </c:pt>
                <c:pt idx="2535">
                  <c:v>3.9680591264154574E-3</c:v>
                </c:pt>
                <c:pt idx="2536">
                  <c:v>1.0174538670976858E-2</c:v>
                </c:pt>
                <c:pt idx="2537">
                  <c:v>3.7198239436346046E-3</c:v>
                </c:pt>
                <c:pt idx="2538">
                  <c:v>-2.7728099864754818E-3</c:v>
                </c:pt>
                <c:pt idx="2539">
                  <c:v>1.5852096671921206E-2</c:v>
                </c:pt>
                <c:pt idx="2540">
                  <c:v>5.114250874792785E-3</c:v>
                </c:pt>
                <c:pt idx="2541">
                  <c:v>1.4249673567380508E-2</c:v>
                </c:pt>
                <c:pt idx="2542">
                  <c:v>-1.8786472557032963E-2</c:v>
                </c:pt>
                <c:pt idx="2543">
                  <c:v>-1.0455805905115488E-2</c:v>
                </c:pt>
                <c:pt idx="2544">
                  <c:v>-5.2824040981443981E-3</c:v>
                </c:pt>
                <c:pt idx="2545">
                  <c:v>7.9044440739351081E-3</c:v>
                </c:pt>
                <c:pt idx="2546">
                  <c:v>-1.8159730518511011E-2</c:v>
                </c:pt>
                <c:pt idx="2547">
                  <c:v>-5.7447910544935631E-4</c:v>
                </c:pt>
                <c:pt idx="2548">
                  <c:v>9.7547485700685589E-3</c:v>
                </c:pt>
                <c:pt idx="2549">
                  <c:v>-7.5842666050959934E-3</c:v>
                </c:pt>
                <c:pt idx="2550">
                  <c:v>-6.6169411581444267E-3</c:v>
                </c:pt>
                <c:pt idx="2551">
                  <c:v>1.8086998387654044E-2</c:v>
                </c:pt>
                <c:pt idx="2552">
                  <c:v>2.4154278368181026E-3</c:v>
                </c:pt>
                <c:pt idx="2553">
                  <c:v>-1.5014864174000567E-2</c:v>
                </c:pt>
                <c:pt idx="2554">
                  <c:v>6.3784738068899741E-3</c:v>
                </c:pt>
                <c:pt idx="2555">
                  <c:v>1.1389536793629312E-2</c:v>
                </c:pt>
                <c:pt idx="2556">
                  <c:v>-2.0546365462186086E-4</c:v>
                </c:pt>
                <c:pt idx="2557">
                  <c:v>-5.3453853807656814E-3</c:v>
                </c:pt>
                <c:pt idx="2558">
                  <c:v>-1.9824521479590632E-2</c:v>
                </c:pt>
                <c:pt idx="2559">
                  <c:v>2.7263163270362825E-3</c:v>
                </c:pt>
                <c:pt idx="2560">
                  <c:v>3.8821723742985949E-3</c:v>
                </c:pt>
                <c:pt idx="2561">
                  <c:v>7.0778711904959475E-3</c:v>
                </c:pt>
                <c:pt idx="2562">
                  <c:v>-2.4558186534355043E-3</c:v>
                </c:pt>
                <c:pt idx="2563">
                  <c:v>3.1885435852674381E-3</c:v>
                </c:pt>
                <c:pt idx="2564">
                  <c:v>6.3244780103164097E-3</c:v>
                </c:pt>
                <c:pt idx="2565">
                  <c:v>1.5459542398998179E-3</c:v>
                </c:pt>
                <c:pt idx="2566">
                  <c:v>-2.0047180966267387E-3</c:v>
                </c:pt>
                <c:pt idx="2567">
                  <c:v>4.9962117140421262E-3</c:v>
                </c:pt>
                <c:pt idx="2568">
                  <c:v>7.0604433871127486E-3</c:v>
                </c:pt>
                <c:pt idx="2569">
                  <c:v>3.6899777676767929E-3</c:v>
                </c:pt>
                <c:pt idx="2570">
                  <c:v>3.1576674298613465E-3</c:v>
                </c:pt>
                <c:pt idx="2571">
                  <c:v>-1.9411994857008005E-3</c:v>
                </c:pt>
                <c:pt idx="2572">
                  <c:v>1.7559358309158887E-2</c:v>
                </c:pt>
                <c:pt idx="2573">
                  <c:v>8.4890287372285777E-3</c:v>
                </c:pt>
                <c:pt idx="2574">
                  <c:v>-1.7136849618394383E-2</c:v>
                </c:pt>
                <c:pt idx="2575">
                  <c:v>3.0472286924571024E-3</c:v>
                </c:pt>
                <c:pt idx="2576">
                  <c:v>5.0324838389476465E-3</c:v>
                </c:pt>
                <c:pt idx="2577">
                  <c:v>1.057735970101186E-3</c:v>
                </c:pt>
                <c:pt idx="2578">
                  <c:v>6.6548457766161286E-3</c:v>
                </c:pt>
                <c:pt idx="2579">
                  <c:v>3.2172571762643424E-3</c:v>
                </c:pt>
                <c:pt idx="2580">
                  <c:v>-5.0736253418672982E-4</c:v>
                </c:pt>
                <c:pt idx="2581">
                  <c:v>-9.3664333032426293E-3</c:v>
                </c:pt>
                <c:pt idx="2582">
                  <c:v>2.1755659592036587E-3</c:v>
                </c:pt>
                <c:pt idx="2583">
                  <c:v>8.2098436204982271E-3</c:v>
                </c:pt>
                <c:pt idx="2584">
                  <c:v>-9.2502112777521678E-4</c:v>
                </c:pt>
                <c:pt idx="2585">
                  <c:v>9.8399337294819596E-3</c:v>
                </c:pt>
                <c:pt idx="2586">
                  <c:v>4.5345269512016353E-3</c:v>
                </c:pt>
                <c:pt idx="2587">
                  <c:v>-5.8911079613769332E-4</c:v>
                </c:pt>
                <c:pt idx="2588">
                  <c:v>-1.0596205148135709E-3</c:v>
                </c:pt>
                <c:pt idx="2589">
                  <c:v>-1.3389205097638392E-3</c:v>
                </c:pt>
                <c:pt idx="2590">
                  <c:v>5.8220402345038969E-3</c:v>
                </c:pt>
                <c:pt idx="2591">
                  <c:v>-5.255358361383164E-4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29-4BFC-BE59-3A228BB0B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6923951"/>
        <c:axId val="1356927695"/>
      </c:scatterChart>
      <c:valAx>
        <c:axId val="1356923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Return SP 500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356927695"/>
        <c:crosses val="autoZero"/>
        <c:crossBetween val="midCat"/>
      </c:valAx>
      <c:valAx>
        <c:axId val="13569276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Return AMZN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13569239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image" Target="../media/image7.png"/><Relationship Id="rId4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30480</xdr:rowOff>
    </xdr:from>
    <xdr:to>
      <xdr:col>0</xdr:col>
      <xdr:colOff>821197</xdr:colOff>
      <xdr:row>1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587159-3921-4AF7-9005-53A6304A5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821197" cy="295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825007</xdr:colOff>
      <xdr:row>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E025B0-CAEE-43C4-AE9E-CE5243504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825007" cy="297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161108</xdr:rowOff>
    </xdr:from>
    <xdr:to>
      <xdr:col>10</xdr:col>
      <xdr:colOff>84675</xdr:colOff>
      <xdr:row>36</xdr:row>
      <xdr:rowOff>87086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D956A7-3986-475A-941E-9C47B934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9451"/>
          <a:ext cx="10513189" cy="58695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825007</xdr:colOff>
      <xdr:row>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8EEAAC-F039-49C6-AE39-9C7DB8F61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825007" cy="297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19049</xdr:rowOff>
    </xdr:from>
    <xdr:to>
      <xdr:col>9</xdr:col>
      <xdr:colOff>857249</xdr:colOff>
      <xdr:row>36</xdr:row>
      <xdr:rowOff>135135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607888-B75C-45B5-B69F-E082511D6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3399"/>
          <a:ext cx="10315574" cy="58025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817387</xdr:colOff>
      <xdr:row>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F2767A-58D8-439B-B8DB-26AF70A0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825007" cy="2971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821197</xdr:colOff>
      <xdr:row>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54752F-ADE1-4338-83EC-AAD15B61A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821197" cy="295275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</xdr:colOff>
      <xdr:row>2</xdr:row>
      <xdr:rowOff>85725</xdr:rowOff>
    </xdr:from>
    <xdr:to>
      <xdr:col>12</xdr:col>
      <xdr:colOff>129548</xdr:colOff>
      <xdr:row>25</xdr:row>
      <xdr:rowOff>169545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C1198D-E4B3-4560-AB54-A8AF60571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5290" y="436245"/>
          <a:ext cx="6046478" cy="4145280"/>
        </a:xfrm>
        <a:prstGeom prst="rect">
          <a:avLst/>
        </a:prstGeom>
      </xdr:spPr>
    </xdr:pic>
    <xdr:clientData/>
  </xdr:twoCellAnchor>
  <xdr:twoCellAnchor editAs="oneCell">
    <xdr:from>
      <xdr:col>5</xdr:col>
      <xdr:colOff>3211</xdr:colOff>
      <xdr:row>28</xdr:row>
      <xdr:rowOff>102475</xdr:rowOff>
    </xdr:from>
    <xdr:to>
      <xdr:col>12</xdr:col>
      <xdr:colOff>423961</xdr:colOff>
      <xdr:row>52</xdr:row>
      <xdr:rowOff>167245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1A4802-D6B7-48C0-B8F2-27E3B26EE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9211" y="5114742"/>
          <a:ext cx="6381283" cy="43489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817387</xdr:colOff>
      <xdr:row>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894AAD-266A-4221-919C-E7A9448D1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825007" cy="2971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821197</xdr:colOff>
      <xdr:row>2</xdr:row>
      <xdr:rowOff>131445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42B0BF-2A91-4358-A826-48FE81CA5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825007" cy="2971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821197</xdr:colOff>
      <xdr:row>2</xdr:row>
      <xdr:rowOff>131445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1C9CAD-58EC-471F-8B3A-D968CD1F4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825007" cy="28956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821197</xdr:colOff>
      <xdr:row>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159A80-F16B-47BE-8498-D0709BD44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825007" cy="297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100971</xdr:rowOff>
    </xdr:from>
    <xdr:to>
      <xdr:col>10</xdr:col>
      <xdr:colOff>230505</xdr:colOff>
      <xdr:row>39</xdr:row>
      <xdr:rowOff>54471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C865D6-D967-4A37-9B49-5FCD4D46D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10871"/>
          <a:ext cx="10631805" cy="3725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12</xdr:col>
      <xdr:colOff>91440</xdr:colOff>
      <xdr:row>20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8D603-B983-4641-8626-3659ADE03C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68580</xdr:rowOff>
    </xdr:from>
    <xdr:to>
      <xdr:col>15</xdr:col>
      <xdr:colOff>87086</xdr:colOff>
      <xdr:row>37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53B4EF-F562-4E09-9D92-93DCFBBE7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97971</xdr:colOff>
      <xdr:row>0</xdr:row>
      <xdr:rowOff>10885</xdr:rowOff>
    </xdr:from>
    <xdr:to>
      <xdr:col>23</xdr:col>
      <xdr:colOff>228600</xdr:colOff>
      <xdr:row>20</xdr:row>
      <xdr:rowOff>54428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D7A813-F730-4315-9733-B00F41F31F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87086</xdr:colOff>
      <xdr:row>20</xdr:row>
      <xdr:rowOff>54428</xdr:rowOff>
    </xdr:from>
    <xdr:to>
      <xdr:col>23</xdr:col>
      <xdr:colOff>206828</xdr:colOff>
      <xdr:row>37</xdr:row>
      <xdr:rowOff>65314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1B32261-1EBE-4E20-877B-2354307C1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23</xdr:col>
      <xdr:colOff>293915</xdr:colOff>
      <xdr:row>0</xdr:row>
      <xdr:rowOff>0</xdr:rowOff>
    </xdr:from>
    <xdr:to>
      <xdr:col>44</xdr:col>
      <xdr:colOff>512871</xdr:colOff>
      <xdr:row>37</xdr:row>
      <xdr:rowOff>97972</xdr:rowOff>
    </xdr:to>
    <xdr:pic>
      <xdr:nvPicPr>
        <xdr:cNvPr id="6" name="Picture 5" descr="Chart, treemap chart&#10;&#10;Description automatically generated">
          <a:extLst>
            <a:ext uri="{FF2B5EF4-FFF2-40B4-BE49-F238E27FC236}">
              <a16:creationId xmlns:a16="http://schemas.microsoft.com/office/drawing/2014/main" id="{4F237657-05AD-4B00-AE60-EAD893B2B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14715" y="0"/>
          <a:ext cx="13020556" cy="69450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68581</xdr:rowOff>
    </xdr:from>
    <xdr:to>
      <xdr:col>11</xdr:col>
      <xdr:colOff>478970</xdr:colOff>
      <xdr:row>45</xdr:row>
      <xdr:rowOff>10887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3540FB-A386-453C-9E83-54FC2B29DC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490945</xdr:colOff>
      <xdr:row>25</xdr:row>
      <xdr:rowOff>127362</xdr:rowOff>
    </xdr:from>
    <xdr:to>
      <xdr:col>23</xdr:col>
      <xdr:colOff>478970</xdr:colOff>
      <xdr:row>45</xdr:row>
      <xdr:rowOff>43543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73FBE-16E1-40E4-8FCD-F297C2C9D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</xdr:colOff>
      <xdr:row>0</xdr:row>
      <xdr:rowOff>1</xdr:rowOff>
    </xdr:from>
    <xdr:to>
      <xdr:col>11</xdr:col>
      <xdr:colOff>511629</xdr:colOff>
      <xdr:row>22</xdr:row>
      <xdr:rowOff>87086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A1A3A6-B24E-497D-B137-F6D8E5F936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484415</xdr:colOff>
      <xdr:row>0</xdr:row>
      <xdr:rowOff>0</xdr:rowOff>
    </xdr:from>
    <xdr:to>
      <xdr:col>23</xdr:col>
      <xdr:colOff>468086</xdr:colOff>
      <xdr:row>25</xdr:row>
      <xdr:rowOff>122464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C5D0FC-B944-412A-A535-49CA02D1D2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19</xdr:row>
      <xdr:rowOff>19050</xdr:rowOff>
    </xdr:from>
    <xdr:to>
      <xdr:col>18</xdr:col>
      <xdr:colOff>228600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A644FC-EE15-419F-BE7C-C3F50AA7E4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39</xdr:row>
      <xdr:rowOff>72390</xdr:rowOff>
    </xdr:from>
    <xdr:to>
      <xdr:col>19</xdr:col>
      <xdr:colOff>205740</xdr:colOff>
      <xdr:row>56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1FDAB3-D18B-44DC-A528-69A9FAAD8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152400</xdr:colOff>
      <xdr:row>56</xdr:row>
      <xdr:rowOff>110490</xdr:rowOff>
    </xdr:from>
    <xdr:to>
      <xdr:col>17</xdr:col>
      <xdr:colOff>601980</xdr:colOff>
      <xdr:row>71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B0C5CF-21A4-4728-B385-3A5E8B540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279797</xdr:colOff>
      <xdr:row>0</xdr:row>
      <xdr:rowOff>75010</xdr:rowOff>
    </xdr:from>
    <xdr:to>
      <xdr:col>19</xdr:col>
      <xdr:colOff>601266</xdr:colOff>
      <xdr:row>15</xdr:row>
      <xdr:rowOff>139304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90B924-A65F-4AB5-B07C-ADF9D1192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101203</xdr:colOff>
      <xdr:row>0</xdr:row>
      <xdr:rowOff>75009</xdr:rowOff>
    </xdr:from>
    <xdr:to>
      <xdr:col>27</xdr:col>
      <xdr:colOff>422672</xdr:colOff>
      <xdr:row>15</xdr:row>
      <xdr:rowOff>139303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518A86C-C9F1-422B-8538-3FD18A5CF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217714</xdr:colOff>
      <xdr:row>31</xdr:row>
      <xdr:rowOff>152401</xdr:rowOff>
    </xdr:from>
    <xdr:to>
      <xdr:col>1</xdr:col>
      <xdr:colOff>707571</xdr:colOff>
      <xdr:row>42</xdr:row>
      <xdr:rowOff>48986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FCB0C-9371-483C-859D-3479266964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212271</xdr:colOff>
      <xdr:row>32</xdr:row>
      <xdr:rowOff>16329</xdr:rowOff>
    </xdr:from>
    <xdr:to>
      <xdr:col>7</xdr:col>
      <xdr:colOff>1017813</xdr:colOff>
      <xdr:row>46</xdr:row>
      <xdr:rowOff>168729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B9674C-AB60-40A0-A5ED-42F013EF9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1153884</xdr:colOff>
      <xdr:row>32</xdr:row>
      <xdr:rowOff>32658</xdr:rowOff>
    </xdr:from>
    <xdr:to>
      <xdr:col>14</xdr:col>
      <xdr:colOff>1524001</xdr:colOff>
      <xdr:row>53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6E00F8-2A79-4E1D-A2A9-334D2A0AC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1632857</xdr:colOff>
      <xdr:row>32</xdr:row>
      <xdr:rowOff>54429</xdr:rowOff>
    </xdr:from>
    <xdr:to>
      <xdr:col>25</xdr:col>
      <xdr:colOff>364671</xdr:colOff>
      <xdr:row>57</xdr:row>
      <xdr:rowOff>70758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A84996-36F7-4D28-B891-1859191BD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825007</xdr:colOff>
      <xdr:row>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1685D-A241-4107-B111-4A8EF337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825007" cy="297180"/>
        </a:xfrm>
        <a:prstGeom prst="rect">
          <a:avLst/>
        </a:prstGeom>
      </xdr:spPr>
    </xdr:pic>
    <xdr:clientData/>
  </xdr:twoCellAnchor>
  <xdr:twoCellAnchor>
    <xdr:from>
      <xdr:col>4</xdr:col>
      <xdr:colOff>730843</xdr:colOff>
      <xdr:row>1</xdr:row>
      <xdr:rowOff>66675</xdr:rowOff>
    </xdr:from>
    <xdr:to>
      <xdr:col>19</xdr:col>
      <xdr:colOff>102193</xdr:colOff>
      <xdr:row>8</xdr:row>
      <xdr:rowOff>163513</xdr:rowOff>
    </xdr:to>
    <xdr:sp macro="" textlink="">
      <xdr:nvSpPr>
        <xdr:cNvPr id="6" name="Title 1">
          <a:extLst>
            <a:ext uri="{FF2B5EF4-FFF2-40B4-BE49-F238E27FC236}">
              <a16:creationId xmlns:a16="http://schemas.microsoft.com/office/drawing/2014/main" id="{51CCA4FA-A787-44B5-A187-2B60FF8407B8}"/>
            </a:ext>
          </a:extLst>
        </xdr:cNvPr>
        <xdr:cNvSpPr>
          <a:spLocks noGrp="1"/>
        </xdr:cNvSpPr>
      </xdr:nvSpPr>
      <xdr:spPr>
        <a:xfrm>
          <a:off x="5474293" y="238125"/>
          <a:ext cx="10515600" cy="1325563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lvl1pPr algn="l" defTabSz="914400" rtl="0" eaLnBrk="1" latinLnBrk="0" hangingPunct="1">
            <a:lnSpc>
              <a:spcPct val="90000"/>
            </a:lnSpc>
            <a:spcBef>
              <a:spcPct val="0"/>
            </a:spcBef>
            <a:buNone/>
            <a:defRPr sz="4400" kern="1200">
              <a:solidFill>
                <a:schemeClr val="tx1"/>
              </a:solidFill>
              <a:latin typeface="+mj-lt"/>
              <a:ea typeface="+mj-ea"/>
              <a:cs typeface="+mj-cs"/>
            </a:defRPr>
          </a:lvl1pPr>
        </a:lstStyle>
        <a:p>
          <a:r>
            <a:rPr lang="en-US">
              <a:latin typeface="Aharoni"/>
              <a:cs typeface="Aharoni"/>
            </a:rPr>
            <a:t>Profitability Ratios</a:t>
          </a:r>
          <a:endParaRPr lang="en-US"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 editAs="oneCell">
    <xdr:from>
      <xdr:col>3</xdr:col>
      <xdr:colOff>457200</xdr:colOff>
      <xdr:row>2</xdr:row>
      <xdr:rowOff>54804</xdr:rowOff>
    </xdr:from>
    <xdr:to>
      <xdr:col>9</xdr:col>
      <xdr:colOff>27116</xdr:colOff>
      <xdr:row>13</xdr:row>
      <xdr:rowOff>84555</xdr:rowOff>
    </xdr:to>
    <xdr:pic>
      <xdr:nvPicPr>
        <xdr:cNvPr id="7" name="Picture 6" descr="Amazon logo meaning - Design, History and evolution">
          <a:extLst>
            <a:ext uri="{FF2B5EF4-FFF2-40B4-BE49-F238E27FC236}">
              <a16:creationId xmlns:a16="http://schemas.microsoft.com/office/drawing/2014/main" id="{A04574D7-7D5D-B34F-92B1-9C4AE8ED7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675" y="397704"/>
          <a:ext cx="5227766" cy="1944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1147169</xdr:colOff>
      <xdr:row>10</xdr:row>
      <xdr:rowOff>6304</xdr:rowOff>
    </xdr:from>
    <xdr:to>
      <xdr:col>3</xdr:col>
      <xdr:colOff>470894</xdr:colOff>
      <xdr:row>20</xdr:row>
      <xdr:rowOff>163029</xdr:rowOff>
    </xdr:to>
    <xdr:pic>
      <xdr:nvPicPr>
        <xdr:cNvPr id="8" name="Picture 7" descr="Chart, line chart&#10;&#10;Description automatically generated">
          <a:extLst>
            <a:ext uri="{FF2B5EF4-FFF2-40B4-BE49-F238E27FC236}">
              <a16:creationId xmlns:a16="http://schemas.microsoft.com/office/drawing/2014/main" id="{AFE06297-03CE-468D-8421-38CC20485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7169" y="1749379"/>
          <a:ext cx="3124200" cy="1871225"/>
        </a:xfrm>
        <a:prstGeom prst="rect">
          <a:avLst/>
        </a:prstGeom>
      </xdr:spPr>
    </xdr:pic>
    <xdr:clientData/>
  </xdr:twoCellAnchor>
  <xdr:twoCellAnchor editAs="oneCell">
    <xdr:from>
      <xdr:col>0</xdr:col>
      <xdr:colOff>1137644</xdr:colOff>
      <xdr:row>22</xdr:row>
      <xdr:rowOff>39260</xdr:rowOff>
    </xdr:from>
    <xdr:to>
      <xdr:col>3</xdr:col>
      <xdr:colOff>461369</xdr:colOff>
      <xdr:row>33</xdr:row>
      <xdr:rowOff>33828</xdr:rowOff>
    </xdr:to>
    <xdr:pic>
      <xdr:nvPicPr>
        <xdr:cNvPr id="9" name="Picture 8" descr="Chart, line chart&#10;&#10;Description automatically generated">
          <a:extLst>
            <a:ext uri="{FF2B5EF4-FFF2-40B4-BE49-F238E27FC236}">
              <a16:creationId xmlns:a16="http://schemas.microsoft.com/office/drawing/2014/main" id="{96B88B48-1AB8-4434-9600-53828C3DB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644" y="3839735"/>
          <a:ext cx="3124200" cy="1880518"/>
        </a:xfrm>
        <a:prstGeom prst="rect">
          <a:avLst/>
        </a:prstGeom>
      </xdr:spPr>
    </xdr:pic>
    <xdr:clientData/>
  </xdr:twoCellAnchor>
  <xdr:twoCellAnchor editAs="oneCell">
    <xdr:from>
      <xdr:col>3</xdr:col>
      <xdr:colOff>751799</xdr:colOff>
      <xdr:row>10</xdr:row>
      <xdr:rowOff>22401</xdr:rowOff>
    </xdr:from>
    <xdr:to>
      <xdr:col>7</xdr:col>
      <xdr:colOff>113391</xdr:colOff>
      <xdr:row>21</xdr:row>
      <xdr:rowOff>16969</xdr:rowOff>
    </xdr:to>
    <xdr:pic>
      <xdr:nvPicPr>
        <xdr:cNvPr id="10" name="Picture 9" descr="Chart, line chart&#10;&#10;Description automatically generated">
          <a:extLst>
            <a:ext uri="{FF2B5EF4-FFF2-40B4-BE49-F238E27FC236}">
              <a16:creationId xmlns:a16="http://schemas.microsoft.com/office/drawing/2014/main" id="{FF2ABB68-7F1B-46BD-9999-FCAC2680D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52274" y="1765476"/>
          <a:ext cx="3133492" cy="1880518"/>
        </a:xfrm>
        <a:prstGeom prst="rect">
          <a:avLst/>
        </a:prstGeom>
      </xdr:spPr>
    </xdr:pic>
    <xdr:clientData/>
  </xdr:twoCellAnchor>
  <xdr:twoCellAnchor editAs="oneCell">
    <xdr:from>
      <xdr:col>3</xdr:col>
      <xdr:colOff>700192</xdr:colOff>
      <xdr:row>22</xdr:row>
      <xdr:rowOff>63918</xdr:rowOff>
    </xdr:from>
    <xdr:to>
      <xdr:col>7</xdr:col>
      <xdr:colOff>126834</xdr:colOff>
      <xdr:row>33</xdr:row>
      <xdr:rowOff>114242</xdr:rowOff>
    </xdr:to>
    <xdr:pic>
      <xdr:nvPicPr>
        <xdr:cNvPr id="11" name="Picture 10" descr="Chart, line chart&#10;&#10;Description automatically generated">
          <a:extLst>
            <a:ext uri="{FF2B5EF4-FFF2-40B4-BE49-F238E27FC236}">
              <a16:creationId xmlns:a16="http://schemas.microsoft.com/office/drawing/2014/main" id="{17B315A2-355D-4611-BF4E-BCA505CD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0667" y="3864393"/>
          <a:ext cx="3198542" cy="1936274"/>
        </a:xfrm>
        <a:prstGeom prst="rect">
          <a:avLst/>
        </a:prstGeom>
      </xdr:spPr>
    </xdr:pic>
    <xdr:clientData/>
  </xdr:twoCellAnchor>
  <xdr:twoCellAnchor editAs="oneCell">
    <xdr:from>
      <xdr:col>12</xdr:col>
      <xdr:colOff>21373</xdr:colOff>
      <xdr:row>13</xdr:row>
      <xdr:rowOff>123825</xdr:rowOff>
    </xdr:from>
    <xdr:to>
      <xdr:col>17</xdr:col>
      <xdr:colOff>497158</xdr:colOff>
      <xdr:row>26</xdr:row>
      <xdr:rowOff>7810</xdr:rowOff>
    </xdr:to>
    <xdr:pic>
      <xdr:nvPicPr>
        <xdr:cNvPr id="12" name="Picture 11" descr="Chart, line chart, scatter chart&#10;&#10;Description automatically generated">
          <a:extLst>
            <a:ext uri="{FF2B5EF4-FFF2-40B4-BE49-F238E27FC236}">
              <a16:creationId xmlns:a16="http://schemas.microsoft.com/office/drawing/2014/main" id="{3EC146F5-F8CE-49CC-8D55-35780752A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41873" y="2381250"/>
          <a:ext cx="3523785" cy="2112835"/>
        </a:xfrm>
        <a:prstGeom prst="rect">
          <a:avLst/>
        </a:prstGeom>
      </xdr:spPr>
    </xdr:pic>
    <xdr:clientData/>
  </xdr:twoCellAnchor>
  <xdr:twoCellAnchor editAs="oneCell">
    <xdr:from>
      <xdr:col>7</xdr:col>
      <xdr:colOff>433171</xdr:colOff>
      <xdr:row>22</xdr:row>
      <xdr:rowOff>89408</xdr:rowOff>
    </xdr:from>
    <xdr:to>
      <xdr:col>11</xdr:col>
      <xdr:colOff>333375</xdr:colOff>
      <xdr:row>34</xdr:row>
      <xdr:rowOff>35653</xdr:rowOff>
    </xdr:to>
    <xdr:pic>
      <xdr:nvPicPr>
        <xdr:cNvPr id="13" name="Picture 12" descr="Chart, line chart&#10;&#10;Description automatically generated">
          <a:extLst>
            <a:ext uri="{FF2B5EF4-FFF2-40B4-BE49-F238E27FC236}">
              <a16:creationId xmlns:a16="http://schemas.microsoft.com/office/drawing/2014/main" id="{890AA0F0-2F5D-4704-B980-7B5FC3D8B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5546" y="3889883"/>
          <a:ext cx="3338729" cy="2003645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10</xdr:row>
      <xdr:rowOff>10289</xdr:rowOff>
    </xdr:from>
    <xdr:to>
      <xdr:col>11</xdr:col>
      <xdr:colOff>318739</xdr:colOff>
      <xdr:row>21</xdr:row>
      <xdr:rowOff>116369</xdr:rowOff>
    </xdr:to>
    <xdr:pic>
      <xdr:nvPicPr>
        <xdr:cNvPr id="14" name="Picture 13" descr="Chart, line chart&#10;&#10;Description automatically generated">
          <a:extLst>
            <a:ext uri="{FF2B5EF4-FFF2-40B4-BE49-F238E27FC236}">
              <a16:creationId xmlns:a16="http://schemas.microsoft.com/office/drawing/2014/main" id="{571A1CD8-135A-407C-8449-0F6319EBD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01000" y="1753364"/>
          <a:ext cx="3328639" cy="199203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2</xdr:row>
      <xdr:rowOff>38100</xdr:rowOff>
    </xdr:from>
    <xdr:to>
      <xdr:col>17</xdr:col>
      <xdr:colOff>581025</xdr:colOff>
      <xdr:row>29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DA16F-968C-4B11-A9CF-6360D9B50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0</xdr:col>
      <xdr:colOff>825007</xdr:colOff>
      <xdr:row>2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5BDE31-8D4E-4B26-AA85-A916BD439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5740"/>
          <a:ext cx="825007" cy="2971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Red Violet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cnbc.com/quotes/US30Y" TargetMode="External"/><Relationship Id="rId1" Type="http://schemas.openxmlformats.org/officeDocument/2006/relationships/hyperlink" Target="https://www.cnbc.com/quotes/US10Y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5DB07-CF8D-4D40-AEAA-135B5D3DF01E}">
  <dimension ref="A3:G23"/>
  <sheetViews>
    <sheetView showGridLines="0" zoomScale="106" zoomScaleNormal="115" workbookViewId="0">
      <selection activeCell="D20" sqref="D20"/>
    </sheetView>
  </sheetViews>
  <sheetFormatPr defaultRowHeight="13.8" x14ac:dyDescent="0.25"/>
  <cols>
    <col min="1" max="1" width="16.44140625" style="9" customWidth="1"/>
    <col min="2" max="2" width="17.109375" style="9" bestFit="1" customWidth="1"/>
    <col min="3" max="10" width="13.77734375" style="9" customWidth="1"/>
    <col min="11" max="16384" width="8.88671875" style="9"/>
  </cols>
  <sheetData>
    <row r="3" spans="1:3" ht="16.2" thickBot="1" x14ac:dyDescent="0.35">
      <c r="A3" s="50" t="s">
        <v>121</v>
      </c>
    </row>
    <row r="5" spans="1:3" x14ac:dyDescent="0.25">
      <c r="A5" s="9">
        <v>1</v>
      </c>
      <c r="B5" s="9" t="s">
        <v>184</v>
      </c>
    </row>
    <row r="6" spans="1:3" x14ac:dyDescent="0.25">
      <c r="A6" s="9">
        <v>2</v>
      </c>
      <c r="B6" s="9" t="s">
        <v>185</v>
      </c>
    </row>
    <row r="7" spans="1:3" x14ac:dyDescent="0.25">
      <c r="A7" s="9">
        <v>3</v>
      </c>
      <c r="B7" s="9" t="s">
        <v>186</v>
      </c>
    </row>
    <row r="8" spans="1:3" x14ac:dyDescent="0.25">
      <c r="B8" s="9" t="s">
        <v>187</v>
      </c>
    </row>
    <row r="9" spans="1:3" x14ac:dyDescent="0.25">
      <c r="A9" s="9">
        <v>4</v>
      </c>
      <c r="B9" s="49" t="s">
        <v>110</v>
      </c>
    </row>
    <row r="10" spans="1:3" x14ac:dyDescent="0.25">
      <c r="C10" s="9" t="s">
        <v>188</v>
      </c>
    </row>
    <row r="11" spans="1:3" x14ac:dyDescent="0.25">
      <c r="C11" s="9" t="s">
        <v>189</v>
      </c>
    </row>
    <row r="12" spans="1:3" x14ac:dyDescent="0.25">
      <c r="C12" s="9" t="s">
        <v>190</v>
      </c>
    </row>
    <row r="13" spans="1:3" x14ac:dyDescent="0.25">
      <c r="C13" s="9" t="s">
        <v>191</v>
      </c>
    </row>
    <row r="14" spans="1:3" x14ac:dyDescent="0.25">
      <c r="C14" s="9" t="s">
        <v>192</v>
      </c>
    </row>
    <row r="16" spans="1:3" x14ac:dyDescent="0.25">
      <c r="A16" s="9">
        <v>5</v>
      </c>
      <c r="B16" s="49" t="s">
        <v>146</v>
      </c>
    </row>
    <row r="17" spans="2:7" x14ac:dyDescent="0.25">
      <c r="C17" s="9" t="s">
        <v>193</v>
      </c>
    </row>
    <row r="18" spans="2:7" x14ac:dyDescent="0.25">
      <c r="C18" s="9" t="s">
        <v>211</v>
      </c>
      <c r="G18" s="112">
        <v>503564743</v>
      </c>
    </row>
    <row r="20" spans="2:7" x14ac:dyDescent="0.25">
      <c r="B20" s="49" t="s">
        <v>286</v>
      </c>
    </row>
    <row r="22" spans="2:7" x14ac:dyDescent="0.25">
      <c r="B22" s="9" t="s">
        <v>202</v>
      </c>
      <c r="C22" s="96">
        <f>WACC!C34</f>
        <v>6.1771496657179306E-2</v>
      </c>
      <c r="D22" s="9" t="s">
        <v>288</v>
      </c>
    </row>
    <row r="23" spans="2:7" x14ac:dyDescent="0.25">
      <c r="B23" s="9" t="s">
        <v>203</v>
      </c>
      <c r="C23" s="96">
        <v>0.03</v>
      </c>
      <c r="D23" s="9" t="s">
        <v>287</v>
      </c>
    </row>
  </sheetData>
  <pageMargins left="0.7" right="0.7" top="0.75" bottom="0.75" header="0.3" footer="0.3"/>
  <pageSetup scale="7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639-3F8E-4C69-82E9-BD084057A280}">
  <dimension ref="A1:J4"/>
  <sheetViews>
    <sheetView showGridLines="0" zoomScale="80" zoomScaleNormal="80" workbookViewId="0">
      <pane ySplit="1" topLeftCell="A2" activePane="bottomLeft" state="frozen"/>
      <selection pane="bottomLeft" activeCell="L31" sqref="L31"/>
    </sheetView>
  </sheetViews>
  <sheetFormatPr defaultRowHeight="13.8" x14ac:dyDescent="0.25"/>
  <cols>
    <col min="1" max="1" width="31.77734375" style="9" customWidth="1"/>
    <col min="2" max="2" width="9.88671875" style="9" bestFit="1" customWidth="1"/>
    <col min="3" max="10" width="13.77734375" style="9" customWidth="1"/>
    <col min="11" max="16384" width="8.88671875" style="9"/>
  </cols>
  <sheetData>
    <row r="1" spans="1:10" x14ac:dyDescent="0.25">
      <c r="A1" s="10" t="s">
        <v>280</v>
      </c>
      <c r="B1" s="10"/>
      <c r="C1" s="11"/>
      <c r="D1" s="11"/>
      <c r="E1" s="11"/>
      <c r="F1" s="12"/>
      <c r="G1" s="12"/>
      <c r="H1" s="12"/>
      <c r="I1" s="12"/>
      <c r="J1" s="12"/>
    </row>
    <row r="4" spans="1:10" ht="15.6" x14ac:dyDescent="0.3">
      <c r="A4" s="180"/>
    </row>
  </sheetData>
  <pageMargins left="0.7" right="0.7" top="0.75" bottom="0.75" header="0.3" footer="0.3"/>
  <pageSetup scale="7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3E07E-59AF-4BC0-8DB5-2B90EABE3EDB}">
  <dimension ref="A1:J4"/>
  <sheetViews>
    <sheetView showGridLines="0" zoomScale="80" zoomScaleNormal="80" workbookViewId="0">
      <pane ySplit="1" topLeftCell="A2" activePane="bottomLeft" state="frozen"/>
      <selection pane="bottomLeft" activeCell="N26" sqref="N26"/>
    </sheetView>
  </sheetViews>
  <sheetFormatPr defaultRowHeight="13.8" x14ac:dyDescent="0.25"/>
  <cols>
    <col min="1" max="1" width="31.77734375" style="9" customWidth="1"/>
    <col min="2" max="2" width="9.88671875" style="9" bestFit="1" customWidth="1"/>
    <col min="3" max="10" width="13.77734375" style="9" customWidth="1"/>
    <col min="11" max="16384" width="8.88671875" style="9"/>
  </cols>
  <sheetData>
    <row r="1" spans="1:10" x14ac:dyDescent="0.25">
      <c r="A1" s="10" t="s">
        <v>281</v>
      </c>
      <c r="B1" s="10"/>
      <c r="C1" s="11"/>
      <c r="D1" s="11"/>
      <c r="E1" s="11"/>
      <c r="F1" s="12"/>
      <c r="G1" s="12"/>
      <c r="H1" s="12"/>
      <c r="I1" s="12"/>
      <c r="J1" s="12"/>
    </row>
    <row r="4" spans="1:10" ht="15.6" x14ac:dyDescent="0.3">
      <c r="A4" s="180"/>
    </row>
  </sheetData>
  <pageMargins left="0.7" right="0.7" top="0.75" bottom="0.75" header="0.3" footer="0.3"/>
  <pageSetup scale="7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92293-F11C-45F1-9F74-3F3A00541046}">
  <dimension ref="A1:K45"/>
  <sheetViews>
    <sheetView showGridLines="0" tabSelected="1" zoomScale="90" zoomScaleNormal="90" workbookViewId="0">
      <pane ySplit="1" topLeftCell="A2" activePane="bottomLeft" state="frozen"/>
      <selection pane="bottomLeft" activeCell="J5" sqref="J5"/>
    </sheetView>
  </sheetViews>
  <sheetFormatPr defaultRowHeight="13.8" x14ac:dyDescent="0.25"/>
  <cols>
    <col min="1" max="1" width="31.77734375" style="9" customWidth="1"/>
    <col min="2" max="2" width="9.88671875" style="9" bestFit="1" customWidth="1"/>
    <col min="3" max="8" width="13.77734375" style="9" customWidth="1"/>
    <col min="9" max="9" width="8.88671875" style="9"/>
    <col min="10" max="10" width="18.33203125" style="9" bestFit="1" customWidth="1"/>
    <col min="11" max="16384" width="8.88671875" style="9"/>
  </cols>
  <sheetData>
    <row r="1" spans="1:11" x14ac:dyDescent="0.25">
      <c r="A1" s="10" t="s">
        <v>283</v>
      </c>
      <c r="B1" s="10"/>
      <c r="C1" s="11">
        <v>2020</v>
      </c>
      <c r="D1" s="12">
        <v>2021</v>
      </c>
      <c r="E1" s="12">
        <v>2022</v>
      </c>
      <c r="F1" s="12">
        <v>2023</v>
      </c>
      <c r="G1" s="12">
        <v>2024</v>
      </c>
      <c r="H1" s="12">
        <v>2025</v>
      </c>
    </row>
    <row r="3" spans="1:11" x14ac:dyDescent="0.25">
      <c r="D3" s="38" t="s">
        <v>292</v>
      </c>
    </row>
    <row r="4" spans="1:11" ht="16.2" thickBot="1" x14ac:dyDescent="0.35">
      <c r="A4" s="50" t="s">
        <v>212</v>
      </c>
      <c r="D4" s="136">
        <f ca="1">D33</f>
        <v>0.43055555555555558</v>
      </c>
      <c r="E4" s="136">
        <f ca="1">E33</f>
        <v>1.4305555555555556</v>
      </c>
      <c r="F4" s="136">
        <f ca="1">F33</f>
        <v>2.4305555555555554</v>
      </c>
      <c r="G4" s="136">
        <f ca="1">G33</f>
        <v>3.4305555555555554</v>
      </c>
      <c r="H4" s="136">
        <f ca="1">H33</f>
        <v>4.4305555555555554</v>
      </c>
      <c r="J4" s="9" t="s">
        <v>294</v>
      </c>
      <c r="K4" s="96">
        <v>0.03</v>
      </c>
    </row>
    <row r="5" spans="1:11" x14ac:dyDescent="0.25">
      <c r="A5" s="20" t="s">
        <v>162</v>
      </c>
      <c r="B5" s="20"/>
      <c r="C5" s="85"/>
      <c r="D5" s="29">
        <f>IS!F12</f>
        <v>31827.963249857006</v>
      </c>
      <c r="E5" s="29">
        <f>IS!G12</f>
        <v>41376.352224814094</v>
      </c>
      <c r="F5" s="29">
        <f>IS!H12</f>
        <v>49651.622669776851</v>
      </c>
      <c r="G5" s="29">
        <f>IS!I12</f>
        <v>54616.78493675455</v>
      </c>
      <c r="H5" s="29">
        <f>IS!J12</f>
        <v>57347.624183592387</v>
      </c>
      <c r="J5" s="9" t="s">
        <v>202</v>
      </c>
      <c r="K5" s="96">
        <f>WACC!C34</f>
        <v>6.1771496657179306E-2</v>
      </c>
    </row>
    <row r="6" spans="1:11" x14ac:dyDescent="0.25">
      <c r="A6" s="9" t="s">
        <v>163</v>
      </c>
      <c r="C6" s="51"/>
      <c r="D6" s="51">
        <f>IS!F11</f>
        <v>33759.739640629727</v>
      </c>
      <c r="E6" s="51">
        <f>IS!G11</f>
        <v>43887.661532818645</v>
      </c>
      <c r="F6" s="51">
        <f>IS!H11</f>
        <v>52665.193839382373</v>
      </c>
      <c r="G6" s="51">
        <f>IS!I11</f>
        <v>57931.713223320614</v>
      </c>
      <c r="H6" s="51">
        <f>IS!J11</f>
        <v>60828.298884486649</v>
      </c>
    </row>
    <row r="7" spans="1:11" x14ac:dyDescent="0.25">
      <c r="A7" s="9" t="s">
        <v>165</v>
      </c>
      <c r="C7" s="83"/>
      <c r="D7" s="51">
        <f>'Operational BS'!F14-'Operational BS'!E14</f>
        <v>-12738.34333130224</v>
      </c>
      <c r="E7" s="51">
        <f>'Operational BS'!G14-'Operational BS'!F14</f>
        <v>-27235.90299939063</v>
      </c>
      <c r="F7" s="51">
        <f>'Operational BS'!H14-'Operational BS'!G14</f>
        <v>-23604.449266138603</v>
      </c>
      <c r="G7" s="51">
        <f>'Operational BS'!I14-'Operational BS'!H14</f>
        <v>-14162.669559683214</v>
      </c>
      <c r="H7" s="51">
        <f>'Operational BS'!J14-'Operational BS'!I14</f>
        <v>-7789.4682578256761</v>
      </c>
    </row>
    <row r="8" spans="1:11" x14ac:dyDescent="0.25">
      <c r="A8" s="9" t="s">
        <v>164</v>
      </c>
      <c r="C8" s="84"/>
      <c r="D8" s="19">
        <f>'Operational BS'!F15-'Operational BS'!E15</f>
        <v>30305.923873810039</v>
      </c>
      <c r="E8" s="19">
        <f>'Operational BS'!G15-'Operational BS'!F15</f>
        <v>43025.977162143012</v>
      </c>
      <c r="F8" s="19">
        <f>'Operational BS'!H15-'Operational BS'!G15</f>
        <v>37289.180207190599</v>
      </c>
      <c r="G8" s="19">
        <f>'Operational BS'!I15-'Operational BS'!H15</f>
        <v>22373.508124314394</v>
      </c>
      <c r="H8" s="19">
        <f>'Operational BS'!J15-'Operational BS'!I15</f>
        <v>12305.429468372924</v>
      </c>
    </row>
    <row r="9" spans="1:11" ht="14.4" thickBot="1" x14ac:dyDescent="0.3">
      <c r="A9" s="72" t="s">
        <v>166</v>
      </c>
      <c r="B9" s="68"/>
      <c r="C9" s="82"/>
      <c r="D9" s="31">
        <f t="shared" ref="D9:H9" si="0">D5+D6-D7-D8</f>
        <v>48020.122347978933</v>
      </c>
      <c r="E9" s="31">
        <f t="shared" si="0"/>
        <v>69473.939594880358</v>
      </c>
      <c r="F9" s="31">
        <f t="shared" si="0"/>
        <v>88632.085568107228</v>
      </c>
      <c r="G9" s="31">
        <f t="shared" si="0"/>
        <v>104337.65959544398</v>
      </c>
      <c r="H9" s="31">
        <f t="shared" si="0"/>
        <v>113659.96185753179</v>
      </c>
    </row>
    <row r="10" spans="1:11" ht="14.4" thickTop="1" x14ac:dyDescent="0.25">
      <c r="A10" s="68"/>
      <c r="B10" s="68"/>
      <c r="C10" s="51"/>
      <c r="D10" s="70"/>
      <c r="E10" s="70"/>
      <c r="F10" s="70"/>
      <c r="G10" s="70"/>
      <c r="H10" s="70"/>
    </row>
    <row r="11" spans="1:11" x14ac:dyDescent="0.25">
      <c r="A11" s="68" t="s">
        <v>200</v>
      </c>
      <c r="B11" s="68"/>
      <c r="C11" s="51"/>
      <c r="D11" s="70">
        <f ca="1">D9/(1+$K$5)^D4</f>
        <v>46796.723167077573</v>
      </c>
      <c r="E11" s="70">
        <f ca="1">E9/(1+$K$5)^E4</f>
        <v>63765.100079227894</v>
      </c>
      <c r="F11" s="70">
        <f ca="1">F9/(1+$K$5)^F4</f>
        <v>76616.273563165363</v>
      </c>
      <c r="G11" s="70">
        <f ca="1">G9/(1+$K$5)^G4</f>
        <v>84945.442840022122</v>
      </c>
      <c r="H11" s="70">
        <f ca="1">H9/(1+$K$5)^H4</f>
        <v>87151.614605178169</v>
      </c>
    </row>
    <row r="12" spans="1:11" x14ac:dyDescent="0.25">
      <c r="A12" s="68" t="s">
        <v>201</v>
      </c>
      <c r="B12" s="68"/>
      <c r="C12" s="51"/>
      <c r="D12" s="70"/>
      <c r="E12" s="70"/>
      <c r="F12" s="70"/>
      <c r="G12" s="70"/>
      <c r="H12" s="70">
        <f>(H9*(1+K4)/(K5-K4))</f>
        <v>3684741.7663846142</v>
      </c>
    </row>
    <row r="13" spans="1:11" x14ac:dyDescent="0.25">
      <c r="A13" s="68"/>
      <c r="B13" s="68"/>
      <c r="C13" s="70"/>
      <c r="D13" s="70"/>
      <c r="E13" s="70"/>
      <c r="F13" s="70"/>
      <c r="G13" s="70"/>
    </row>
    <row r="14" spans="1:11" x14ac:dyDescent="0.25">
      <c r="A14" s="9" t="s">
        <v>205</v>
      </c>
      <c r="B14" s="68"/>
      <c r="C14" s="111">
        <f ca="1">SUM(D11:H11)</f>
        <v>359275.15425467113</v>
      </c>
      <c r="D14" s="51"/>
      <c r="E14" s="51"/>
      <c r="F14" s="81"/>
      <c r="G14" s="81"/>
      <c r="H14" s="81"/>
    </row>
    <row r="15" spans="1:11" x14ac:dyDescent="0.25">
      <c r="A15" s="68" t="s">
        <v>204</v>
      </c>
      <c r="B15" s="72"/>
      <c r="C15" s="14">
        <f ca="1">H12/(1+Assumptions!C22)^H4</f>
        <v>2825367.7820698237</v>
      </c>
      <c r="D15" s="82"/>
      <c r="E15" s="82"/>
      <c r="F15" s="82"/>
      <c r="G15" s="82"/>
      <c r="H15" s="82"/>
    </row>
    <row r="16" spans="1:11" x14ac:dyDescent="0.25">
      <c r="A16" s="9" t="s">
        <v>157</v>
      </c>
      <c r="C16" s="13">
        <f ca="1">SUM(C14:C15)</f>
        <v>3184642.9363244949</v>
      </c>
    </row>
    <row r="17" spans="1:9" x14ac:dyDescent="0.25">
      <c r="A17" s="9" t="s">
        <v>206</v>
      </c>
      <c r="C17" s="13">
        <f>BS!E6</f>
        <v>84396</v>
      </c>
    </row>
    <row r="18" spans="1:9" x14ac:dyDescent="0.25">
      <c r="A18" s="9" t="s">
        <v>207</v>
      </c>
      <c r="C18" s="14">
        <f>BS!E22</f>
        <v>31816</v>
      </c>
    </row>
    <row r="19" spans="1:9" x14ac:dyDescent="0.25">
      <c r="A19" s="9" t="s">
        <v>208</v>
      </c>
      <c r="C19" s="98">
        <f ca="1">C16+C17-C18</f>
        <v>3237222.9363244949</v>
      </c>
    </row>
    <row r="20" spans="1:9" x14ac:dyDescent="0.25">
      <c r="C20" s="13"/>
    </row>
    <row r="21" spans="1:9" x14ac:dyDescent="0.25">
      <c r="A21" s="9" t="s">
        <v>209</v>
      </c>
      <c r="C21" s="13">
        <f>Assumptions!G18/1000000</f>
        <v>503.56474300000002</v>
      </c>
    </row>
    <row r="22" spans="1:9" x14ac:dyDescent="0.25">
      <c r="C22" s="13"/>
    </row>
    <row r="23" spans="1:9" ht="14.4" thickBot="1" x14ac:dyDescent="0.3">
      <c r="A23" s="9" t="s">
        <v>210</v>
      </c>
      <c r="C23" s="103">
        <f ca="1">C19/C21</f>
        <v>6428.6131650890711</v>
      </c>
    </row>
    <row r="24" spans="1:9" ht="14.4" thickTop="1" x14ac:dyDescent="0.25">
      <c r="A24" s="9" t="s">
        <v>291</v>
      </c>
      <c r="C24" s="98">
        <v>3705</v>
      </c>
    </row>
    <row r="25" spans="1:9" x14ac:dyDescent="0.25">
      <c r="C25" s="98"/>
    </row>
    <row r="26" spans="1:9" x14ac:dyDescent="0.25">
      <c r="A26" s="9" t="s">
        <v>289</v>
      </c>
      <c r="C26" s="184" t="str">
        <f ca="1">IF(C23&gt;C24, "BUY", "SELL")</f>
        <v>BUY</v>
      </c>
    </row>
    <row r="27" spans="1:9" x14ac:dyDescent="0.25">
      <c r="C27" s="98"/>
    </row>
    <row r="28" spans="1:9" x14ac:dyDescent="0.25">
      <c r="A28" s="20" t="s">
        <v>130</v>
      </c>
      <c r="B28" s="26"/>
      <c r="C28" s="190">
        <f ca="1">TODAY()</f>
        <v>44403</v>
      </c>
      <c r="D28" s="9">
        <v>0</v>
      </c>
      <c r="E28" s="9">
        <f>D28+1</f>
        <v>1</v>
      </c>
      <c r="F28" s="9">
        <f>E28+1</f>
        <v>2</v>
      </c>
      <c r="G28" s="9">
        <f t="shared" ref="G28:H28" si="1">F28+1</f>
        <v>3</v>
      </c>
      <c r="H28" s="9">
        <f t="shared" si="1"/>
        <v>4</v>
      </c>
    </row>
    <row r="29" spans="1:9" x14ac:dyDescent="0.25">
      <c r="A29" s="9" t="s">
        <v>131</v>
      </c>
      <c r="D29" s="26">
        <f ca="1">EOMONTH($C$28,D28)</f>
        <v>44408</v>
      </c>
      <c r="E29" s="26">
        <f ca="1">EOMONTH($C$28,E28)</f>
        <v>44439</v>
      </c>
      <c r="F29" s="26">
        <f ca="1">EOMONTH($C$28,F28)</f>
        <v>44469</v>
      </c>
      <c r="G29" s="26">
        <f ca="1">EOMONTH($C$28,G28)</f>
        <v>44500</v>
      </c>
      <c r="H29" s="26">
        <f ca="1">EOMONTH($C$28,H28)</f>
        <v>44530</v>
      </c>
      <c r="I29" s="26"/>
    </row>
    <row r="30" spans="1:9" x14ac:dyDescent="0.25">
      <c r="A30" s="9" t="s">
        <v>132</v>
      </c>
      <c r="D30" s="26">
        <f ca="1">DATE(YEAR($C$28)+D28,12,31)</f>
        <v>44561</v>
      </c>
      <c r="E30" s="26">
        <f ca="1">DATE(YEAR($C$28)+E28,12,31)</f>
        <v>44926</v>
      </c>
      <c r="F30" s="26">
        <f ca="1">DATE(YEAR($C$28)+F28,12,31)</f>
        <v>45291</v>
      </c>
      <c r="G30" s="26">
        <f ca="1">DATE(YEAR($C$28)+G28,12,31)</f>
        <v>45657</v>
      </c>
      <c r="H30" s="26">
        <f ca="1">DATE(YEAR($C$28)+H28,12,31)</f>
        <v>46022</v>
      </c>
      <c r="I30" s="26"/>
    </row>
    <row r="32" spans="1:9" x14ac:dyDescent="0.25">
      <c r="A32" s="9" t="s">
        <v>133</v>
      </c>
      <c r="D32" s="28">
        <f t="shared" ref="D32:H33" ca="1" si="2">YEARFRAC($C$28,D29)</f>
        <v>1.3888888888888888E-2</v>
      </c>
      <c r="E32" s="28">
        <f t="shared" ca="1" si="2"/>
        <v>9.7222222222222224E-2</v>
      </c>
      <c r="F32" s="28">
        <f t="shared" ca="1" si="2"/>
        <v>0.17777777777777778</v>
      </c>
      <c r="G32" s="28">
        <f t="shared" ca="1" si="2"/>
        <v>0.2638888888888889</v>
      </c>
      <c r="H32" s="28">
        <f t="shared" ca="1" si="2"/>
        <v>0.34444444444444444</v>
      </c>
      <c r="I32" s="28"/>
    </row>
    <row r="33" spans="1:9" x14ac:dyDescent="0.25">
      <c r="A33" s="9" t="s">
        <v>134</v>
      </c>
      <c r="D33" s="28">
        <f t="shared" ca="1" si="2"/>
        <v>0.43055555555555558</v>
      </c>
      <c r="E33" s="28">
        <f t="shared" ca="1" si="2"/>
        <v>1.4305555555555556</v>
      </c>
      <c r="F33" s="28">
        <f t="shared" ca="1" si="2"/>
        <v>2.4305555555555554</v>
      </c>
      <c r="G33" s="28">
        <f t="shared" ca="1" si="2"/>
        <v>3.4305555555555554</v>
      </c>
      <c r="H33" s="28">
        <f t="shared" ca="1" si="2"/>
        <v>4.4305555555555554</v>
      </c>
      <c r="I33" s="28"/>
    </row>
    <row r="34" spans="1:9" x14ac:dyDescent="0.25">
      <c r="A34" s="9" t="s">
        <v>141</v>
      </c>
      <c r="D34" s="36" t="str">
        <f ca="1">IF(D33&lt;1,"Stub","Full year")</f>
        <v>Stub</v>
      </c>
      <c r="E34" s="36" t="str">
        <f t="shared" ref="E34:H34" ca="1" si="3">IF(E33&lt;1,"Stub","Full year")</f>
        <v>Full year</v>
      </c>
      <c r="F34" s="36" t="str">
        <f t="shared" ca="1" si="3"/>
        <v>Full year</v>
      </c>
      <c r="G34" s="36" t="str">
        <f t="shared" ca="1" si="3"/>
        <v>Full year</v>
      </c>
      <c r="H34" s="36" t="str">
        <f t="shared" ca="1" si="3"/>
        <v>Full year</v>
      </c>
      <c r="I34" s="36"/>
    </row>
    <row r="37" spans="1:9" ht="16.2" thickBot="1" x14ac:dyDescent="0.35">
      <c r="A37" s="50" t="s">
        <v>290</v>
      </c>
    </row>
    <row r="38" spans="1:9" ht="14.4" thickBot="1" x14ac:dyDescent="0.3">
      <c r="C38" s="191" t="s">
        <v>296</v>
      </c>
      <c r="D38" s="191"/>
      <c r="E38" s="191"/>
      <c r="F38" s="191"/>
      <c r="G38" s="191"/>
      <c r="H38" s="191"/>
    </row>
    <row r="39" spans="1:9" ht="14.4" thickBot="1" x14ac:dyDescent="0.3">
      <c r="A39" s="204" t="s">
        <v>295</v>
      </c>
      <c r="B39" s="202">
        <f ca="1">C23</f>
        <v>6428.6131650890711</v>
      </c>
      <c r="C39" s="196">
        <v>5.0999999999999997E-2</v>
      </c>
      <c r="D39" s="197">
        <v>6.0999999999999999E-2</v>
      </c>
      <c r="E39" s="197">
        <v>7.0999999999999994E-2</v>
      </c>
      <c r="F39" s="197">
        <v>8.1000000000000003E-2</v>
      </c>
      <c r="G39" s="197">
        <v>9.0999999999999998E-2</v>
      </c>
      <c r="H39" s="198">
        <v>0.10100000000000001</v>
      </c>
    </row>
    <row r="40" spans="1:9" x14ac:dyDescent="0.25">
      <c r="A40" s="203" t="s">
        <v>293</v>
      </c>
      <c r="B40" s="199">
        <v>5.0000000000000001E-3</v>
      </c>
      <c r="C40" s="192">
        <f t="dataTable" ref="C40:H45" dt2D="1" dtr="1" r1="K5" r2="K4" ca="1"/>
        <v>4619.1585262046592</v>
      </c>
      <c r="D40" s="192">
        <v>3925.2649822612425</v>
      </c>
      <c r="E40" s="192">
        <v>3436.7379927975253</v>
      </c>
      <c r="F40" s="192">
        <v>3072.7715088604673</v>
      </c>
      <c r="G40" s="192">
        <v>2790.127935800489</v>
      </c>
      <c r="H40" s="193">
        <v>2563.5723099523511</v>
      </c>
    </row>
    <row r="41" spans="1:9" x14ac:dyDescent="0.25">
      <c r="A41" s="203"/>
      <c r="B41" s="200">
        <f>B40+0.5%</f>
        <v>0.01</v>
      </c>
      <c r="C41" s="192">
        <v>5101.3851164554135</v>
      </c>
      <c r="D41" s="192">
        <v>4246.7400578578163</v>
      </c>
      <c r="E41" s="192">
        <v>3666.9382616983467</v>
      </c>
      <c r="F41" s="192">
        <v>3246.1295053922686</v>
      </c>
      <c r="G41" s="192">
        <v>2925.6566776862905</v>
      </c>
      <c r="H41" s="193">
        <v>2672.6321408437643</v>
      </c>
    </row>
    <row r="42" spans="1:9" x14ac:dyDescent="0.25">
      <c r="A42" s="203"/>
      <c r="B42" s="200">
        <f>B41+0.5%</f>
        <v>1.4999999999999999E-2</v>
      </c>
      <c r="C42" s="192">
        <v>5717.5635373313744</v>
      </c>
      <c r="D42" s="192">
        <v>4638.1010194536448</v>
      </c>
      <c r="E42" s="192">
        <v>3938.2457214743149</v>
      </c>
      <c r="F42" s="192">
        <v>3445.7538650349488</v>
      </c>
      <c r="G42" s="192">
        <v>3079.0181487675923</v>
      </c>
      <c r="H42" s="193">
        <v>2794.3733474202259</v>
      </c>
    </row>
    <row r="43" spans="1:9" x14ac:dyDescent="0.25">
      <c r="A43" s="203"/>
      <c r="B43" s="200">
        <f>B42+0.5%</f>
        <v>0.02</v>
      </c>
      <c r="C43" s="192">
        <v>6532.50919074797</v>
      </c>
      <c r="D43" s="192">
        <v>5124.9158741216261</v>
      </c>
      <c r="E43" s="192">
        <v>4262.7507223828261</v>
      </c>
      <c r="F43" s="192">
        <v>3678.1035295370857</v>
      </c>
      <c r="G43" s="192">
        <v>3253.9798270434444</v>
      </c>
      <c r="H43" s="193">
        <v>2931.1443325863747</v>
      </c>
    </row>
    <row r="44" spans="1:9" x14ac:dyDescent="0.25">
      <c r="A44" s="203"/>
      <c r="B44" s="200">
        <f>B43+0.5%</f>
        <v>2.5000000000000001E-2</v>
      </c>
      <c r="C44" s="192">
        <v>7660.8954800940255</v>
      </c>
      <c r="D44" s="192">
        <v>5746.9570773084915</v>
      </c>
      <c r="E44" s="192">
        <v>4657.8002887062312</v>
      </c>
      <c r="F44" s="192">
        <v>3951.94420555746</v>
      </c>
      <c r="G44" s="192">
        <v>3455.4508505126055</v>
      </c>
      <c r="H44" s="193">
        <v>3085.9115000112256</v>
      </c>
    </row>
    <row r="45" spans="1:9" ht="14.4" thickBot="1" x14ac:dyDescent="0.3">
      <c r="A45" s="203"/>
      <c r="B45" s="201">
        <f>B44+0.5%</f>
        <v>3.0000000000000002E-2</v>
      </c>
      <c r="C45" s="194">
        <v>9326.6085738905822</v>
      </c>
      <c r="D45" s="194">
        <v>6569.6567331362821</v>
      </c>
      <c r="E45" s="194">
        <v>5149.2034077914414</v>
      </c>
      <c r="F45" s="194">
        <v>4279.4791317779091</v>
      </c>
      <c r="G45" s="194">
        <v>3689.9499106160574</v>
      </c>
      <c r="H45" s="195">
        <v>3262.4768600311277</v>
      </c>
    </row>
  </sheetData>
  <mergeCells count="2">
    <mergeCell ref="A40:A45"/>
    <mergeCell ref="C38:H38"/>
  </mergeCells>
  <conditionalFormatting sqref="C26">
    <cfRule type="containsText" dxfId="1" priority="1" operator="containsText" text="SELL">
      <formula>NOT(ISERROR(SEARCH("SELL",C26)))</formula>
    </cfRule>
    <cfRule type="containsText" dxfId="0" priority="2" operator="containsText" text="BUY">
      <formula>NOT(ISERROR(SEARCH("BUY",C26)))</formula>
    </cfRule>
  </conditionalFormatting>
  <pageMargins left="0.7" right="0.7" top="0.75" bottom="0.75" header="0.3" footer="0.3"/>
  <pageSetup scale="7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AEFD4-CF03-403D-B116-9CD3DB55399A}">
  <dimension ref="A1:L54"/>
  <sheetViews>
    <sheetView showGridLines="0" zoomScale="80" zoomScaleNormal="80" workbookViewId="0">
      <pane ySplit="1" topLeftCell="A2" activePane="bottomLeft" state="frozen"/>
      <selection pane="bottomLeft" activeCell="C13" sqref="C13"/>
    </sheetView>
  </sheetViews>
  <sheetFormatPr defaultRowHeight="13.8" x14ac:dyDescent="0.25"/>
  <cols>
    <col min="1" max="1" width="56.5546875" style="9" bestFit="1" customWidth="1"/>
    <col min="2" max="2" width="18.88671875" style="9" bestFit="1" customWidth="1"/>
    <col min="3" max="3" width="13.77734375" style="9" customWidth="1"/>
    <col min="4" max="4" width="4.88671875" style="9" customWidth="1"/>
    <col min="5" max="5" width="9.88671875" style="9" customWidth="1"/>
    <col min="6" max="10" width="13.77734375" style="9" customWidth="1"/>
    <col min="11" max="16384" width="8.88671875" style="9"/>
  </cols>
  <sheetData>
    <row r="1" spans="1:12" x14ac:dyDescent="0.25">
      <c r="A1" s="10" t="s">
        <v>284</v>
      </c>
      <c r="B1" s="10"/>
      <c r="C1" s="11"/>
      <c r="D1" s="11"/>
      <c r="E1" s="11"/>
      <c r="F1" s="11"/>
      <c r="G1" s="11"/>
      <c r="H1" s="11"/>
      <c r="I1" s="11"/>
      <c r="J1" s="11"/>
      <c r="K1" s="11"/>
      <c r="L1" s="11"/>
    </row>
    <row r="4" spans="1:12" ht="16.2" thickBot="1" x14ac:dyDescent="0.35">
      <c r="A4" s="50" t="s">
        <v>202</v>
      </c>
    </row>
    <row r="6" spans="1:12" x14ac:dyDescent="0.25">
      <c r="A6" s="114" t="s">
        <v>214</v>
      </c>
      <c r="C6" s="16">
        <f>IS!E13/AVERAGE(B27:C27)</f>
        <v>-2.5942247615427561E-2</v>
      </c>
    </row>
    <row r="7" spans="1:12" x14ac:dyDescent="0.25">
      <c r="A7" s="9" t="s">
        <v>225</v>
      </c>
      <c r="C7" s="16">
        <f>IS!E16/IS!E15</f>
        <v>0.1184134337000579</v>
      </c>
    </row>
    <row r="8" spans="1:12" x14ac:dyDescent="0.25">
      <c r="A8" s="9" t="s">
        <v>213</v>
      </c>
      <c r="C8" s="113">
        <f>C6*(1-C7)</f>
        <v>-2.2870336997387646E-2</v>
      </c>
    </row>
    <row r="10" spans="1:12" x14ac:dyDescent="0.25">
      <c r="A10" s="114" t="s">
        <v>215</v>
      </c>
    </row>
    <row r="11" spans="1:12" x14ac:dyDescent="0.25">
      <c r="A11" s="9" t="s">
        <v>270</v>
      </c>
      <c r="C11" s="126">
        <v>2.2599999999999999E-2</v>
      </c>
    </row>
    <row r="12" spans="1:12" x14ac:dyDescent="0.25">
      <c r="A12" s="9" t="s">
        <v>255</v>
      </c>
      <c r="C12" s="124">
        <f>Regression!B18</f>
        <v>1.0043453809261618</v>
      </c>
    </row>
    <row r="13" spans="1:12" x14ac:dyDescent="0.25">
      <c r="A13" s="9" t="s">
        <v>261</v>
      </c>
      <c r="C13" s="183">
        <f>'S&amp;P 500'!G3</f>
        <v>5.8942730937095095E-2</v>
      </c>
    </row>
    <row r="14" spans="1:12" x14ac:dyDescent="0.25">
      <c r="A14" s="9" t="s">
        <v>260</v>
      </c>
      <c r="C14" s="113">
        <f>C11+C12*(C13-C11)</f>
        <v>5.9100653946913786E-2</v>
      </c>
    </row>
    <row r="16" spans="1:12" x14ac:dyDescent="0.25">
      <c r="A16" s="114" t="s">
        <v>220</v>
      </c>
    </row>
    <row r="17" spans="1:6" x14ac:dyDescent="0.25">
      <c r="A17" s="9" t="s">
        <v>216</v>
      </c>
      <c r="B17" s="97">
        <v>3309.04</v>
      </c>
    </row>
    <row r="18" spans="1:6" x14ac:dyDescent="0.25">
      <c r="A18" s="9" t="s">
        <v>217</v>
      </c>
      <c r="B18" s="181">
        <f>Assumptions!G18</f>
        <v>503564743</v>
      </c>
    </row>
    <row r="19" spans="1:6" x14ac:dyDescent="0.25">
      <c r="A19" s="9" t="s">
        <v>218</v>
      </c>
      <c r="B19" s="97">
        <f>B17*B18</f>
        <v>1666315877176.72</v>
      </c>
    </row>
    <row r="21" spans="1:6" x14ac:dyDescent="0.25">
      <c r="A21" s="9" t="s">
        <v>219</v>
      </c>
      <c r="C21" s="97">
        <f>B19/1000000</f>
        <v>1666315.87717672</v>
      </c>
    </row>
    <row r="24" spans="1:6" x14ac:dyDescent="0.25">
      <c r="A24" s="114" t="s">
        <v>221</v>
      </c>
      <c r="B24" s="135">
        <v>2019</v>
      </c>
      <c r="C24" s="135">
        <v>2020</v>
      </c>
    </row>
    <row r="25" spans="1:6" x14ac:dyDescent="0.25">
      <c r="A25" s="9" t="s">
        <v>222</v>
      </c>
      <c r="B25" s="13">
        <f>BS!D22</f>
        <v>23414</v>
      </c>
      <c r="C25" s="13">
        <f>BS!E22</f>
        <v>31816</v>
      </c>
    </row>
    <row r="26" spans="1:6" x14ac:dyDescent="0.25">
      <c r="A26" s="9" t="s">
        <v>223</v>
      </c>
      <c r="B26" s="14">
        <f>BS!D6</f>
        <v>55021</v>
      </c>
      <c r="C26" s="14">
        <f>BS!E6</f>
        <v>84396</v>
      </c>
    </row>
    <row r="27" spans="1:6" ht="14.4" x14ac:dyDescent="0.3">
      <c r="A27" s="9" t="s">
        <v>224</v>
      </c>
      <c r="B27" s="13">
        <f>B25-B26</f>
        <v>-31607</v>
      </c>
      <c r="C27" s="13">
        <f>C25-C26</f>
        <v>-52580</v>
      </c>
      <c r="F27" s="125" t="s">
        <v>262</v>
      </c>
    </row>
    <row r="29" spans="1:6" x14ac:dyDescent="0.25">
      <c r="A29" s="9" t="s">
        <v>263</v>
      </c>
      <c r="C29" s="97">
        <f>C21+C27</f>
        <v>1613735.87717672</v>
      </c>
    </row>
    <row r="31" spans="1:6" x14ac:dyDescent="0.25">
      <c r="A31" s="9" t="s">
        <v>264</v>
      </c>
      <c r="C31" s="56">
        <f>C27/$C$29</f>
        <v>-3.2582779340563653E-2</v>
      </c>
    </row>
    <row r="32" spans="1:6" x14ac:dyDescent="0.25">
      <c r="A32" s="9" t="s">
        <v>265</v>
      </c>
      <c r="C32" s="56">
        <f>C21/$C$29</f>
        <v>1.0325827793405638</v>
      </c>
    </row>
    <row r="34" spans="1:3" ht="14.4" thickBot="1" x14ac:dyDescent="0.3">
      <c r="A34" s="129" t="s">
        <v>202</v>
      </c>
      <c r="B34" s="127"/>
      <c r="C34" s="128">
        <f>C31*C8+C32*C14</f>
        <v>6.1771496657179306E-2</v>
      </c>
    </row>
    <row r="35" spans="1:3" ht="14.4" thickTop="1" x14ac:dyDescent="0.25"/>
    <row r="54" spans="6:6" ht="14.4" x14ac:dyDescent="0.3">
      <c r="F54" s="125" t="s">
        <v>269</v>
      </c>
    </row>
  </sheetData>
  <hyperlinks>
    <hyperlink ref="F27" r:id="rId1" xr:uid="{6AB83A5D-AEEB-4A47-8F62-35FA67680E5F}"/>
    <hyperlink ref="F54" r:id="rId2" xr:uid="{EFCD5ADD-C711-4836-A99A-30C2C8C6C33D}"/>
  </hyperlinks>
  <pageMargins left="0.7" right="0.7" top="0.75" bottom="0.75" header="0.3" footer="0.3"/>
  <pageSetup scale="75" orientation="landscape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75929-CA7F-4CC7-8D1A-928EF9AB0D62}">
  <sheetPr codeName="Sheet1"/>
  <dimension ref="A1:J60"/>
  <sheetViews>
    <sheetView showGridLines="0" zoomScale="88" zoomScaleNormal="90" workbookViewId="0">
      <pane ySplit="1" topLeftCell="A2" activePane="bottomLeft" state="frozen"/>
      <selection pane="bottomLeft" activeCell="B25" sqref="B25"/>
    </sheetView>
  </sheetViews>
  <sheetFormatPr defaultRowHeight="13.8" x14ac:dyDescent="0.25"/>
  <cols>
    <col min="1" max="1" width="31.77734375" style="9" customWidth="1"/>
    <col min="2" max="2" width="9.88671875" style="9" bestFit="1" customWidth="1"/>
    <col min="3" max="10" width="13.77734375" style="9" customWidth="1"/>
    <col min="11" max="16384" width="8.88671875" style="9"/>
  </cols>
  <sheetData>
    <row r="1" spans="1:10" x14ac:dyDescent="0.25">
      <c r="A1" s="10" t="s">
        <v>283</v>
      </c>
      <c r="B1" s="10"/>
      <c r="C1" s="11">
        <v>2018</v>
      </c>
      <c r="D1" s="11">
        <f>+C1+1</f>
        <v>2019</v>
      </c>
      <c r="E1" s="11">
        <f>+D1+1</f>
        <v>2020</v>
      </c>
      <c r="F1" s="12">
        <f t="shared" ref="F1:J1" si="0">+E1+1</f>
        <v>2021</v>
      </c>
      <c r="G1" s="12">
        <f t="shared" si="0"/>
        <v>2022</v>
      </c>
      <c r="H1" s="12">
        <f t="shared" si="0"/>
        <v>2023</v>
      </c>
      <c r="I1" s="12">
        <f t="shared" si="0"/>
        <v>2024</v>
      </c>
      <c r="J1" s="12">
        <f t="shared" si="0"/>
        <v>2025</v>
      </c>
    </row>
    <row r="4" spans="1:10" ht="16.2" thickBot="1" x14ac:dyDescent="0.35">
      <c r="A4" s="50" t="s">
        <v>110</v>
      </c>
    </row>
    <row r="5" spans="1:10" x14ac:dyDescent="0.25">
      <c r="A5" s="20" t="s">
        <v>111</v>
      </c>
      <c r="B5" s="20"/>
      <c r="C5" s="29">
        <f>'IS 2020'!D2</f>
        <v>232887</v>
      </c>
      <c r="D5" s="29">
        <f>'IS 2020'!E2</f>
        <v>280522</v>
      </c>
      <c r="E5" s="29">
        <f>'IS 2020'!F2</f>
        <v>386064</v>
      </c>
      <c r="F5" s="30">
        <f>E5*(1+F24)</f>
        <v>540489.6</v>
      </c>
      <c r="G5" s="30">
        <f t="shared" ref="G5:J5" si="1">F5*(1+G24)</f>
        <v>702636.48</v>
      </c>
      <c r="H5" s="30">
        <f t="shared" si="1"/>
        <v>843163.77599999995</v>
      </c>
      <c r="I5" s="30">
        <f t="shared" si="1"/>
        <v>927480.15360000008</v>
      </c>
      <c r="J5" s="30">
        <f t="shared" si="1"/>
        <v>973854.16128000012</v>
      </c>
    </row>
    <row r="6" spans="1:10" x14ac:dyDescent="0.25">
      <c r="A6" s="9" t="s">
        <v>112</v>
      </c>
      <c r="C6" s="19">
        <f>'IS 2020'!D3+'IS 2020'!D4+'IS 2020'!D5-'CFS 2020'!B8</f>
        <v>186679</v>
      </c>
      <c r="D6" s="19">
        <f>'IS 2020'!E3+'IS 2020'!E4+'IS 2020'!E5-'CFS 2020'!C8</f>
        <v>219910</v>
      </c>
      <c r="E6" s="19">
        <f>'IS 2020'!F3+'IS 2020'!F4+'IS 2020'!F5-'CFS 2020'!D8</f>
        <v>309313</v>
      </c>
      <c r="F6" s="14">
        <f>F5*F25</f>
        <v>432391.67999999999</v>
      </c>
      <c r="G6" s="14">
        <f t="shared" ref="G6:J6" si="2">G5*G25</f>
        <v>562109.18400000001</v>
      </c>
      <c r="H6" s="14">
        <f t="shared" si="2"/>
        <v>674531.02080000006</v>
      </c>
      <c r="I6" s="14">
        <f t="shared" si="2"/>
        <v>741984.12288000016</v>
      </c>
      <c r="J6" s="14">
        <f t="shared" si="2"/>
        <v>779083.32902400009</v>
      </c>
    </row>
    <row r="7" spans="1:10" x14ac:dyDescent="0.25">
      <c r="A7" s="9" t="s">
        <v>113</v>
      </c>
      <c r="C7" s="21">
        <f>C5-C6</f>
        <v>46208</v>
      </c>
      <c r="D7" s="21">
        <f t="shared" ref="D7:E7" si="3">D5-D6</f>
        <v>60612</v>
      </c>
      <c r="E7" s="21">
        <f t="shared" si="3"/>
        <v>76751</v>
      </c>
      <c r="F7" s="21">
        <f t="shared" ref="F7" si="4">F5-F6</f>
        <v>108097.91999999998</v>
      </c>
      <c r="G7" s="21">
        <f t="shared" ref="G7" si="5">G5-G6</f>
        <v>140527.29599999997</v>
      </c>
      <c r="H7" s="21">
        <f t="shared" ref="H7" si="6">H5-H6</f>
        <v>168632.7551999999</v>
      </c>
      <c r="I7" s="21">
        <f t="shared" ref="I7" si="7">I5-I6</f>
        <v>185496.03071999992</v>
      </c>
      <c r="J7" s="21">
        <f t="shared" ref="J7" si="8">J5-J6</f>
        <v>194770.83225600002</v>
      </c>
    </row>
    <row r="8" spans="1:10" x14ac:dyDescent="0.25">
      <c r="A8" s="9" t="s">
        <v>114</v>
      </c>
      <c r="C8" s="18">
        <f>'IS 2020'!D6+'IS 2020'!D7</f>
        <v>18150</v>
      </c>
      <c r="D8" s="18">
        <f>'IS 2020'!E6+'IS 2020'!E7</f>
        <v>24081</v>
      </c>
      <c r="E8" s="18">
        <f>'IS 2020'!F6+'IS 2020'!F7</f>
        <v>28676</v>
      </c>
      <c r="F8" s="13">
        <f>F5*F27</f>
        <v>42122.944775792545</v>
      </c>
      <c r="G8" s="13">
        <f t="shared" ref="G8:J8" si="9">G5*G27</f>
        <v>54759.828208530314</v>
      </c>
      <c r="H8" s="13">
        <f t="shared" si="9"/>
        <v>65711.793850236369</v>
      </c>
      <c r="I8" s="13">
        <f t="shared" si="9"/>
        <v>72282.973235260026</v>
      </c>
      <c r="J8" s="13">
        <f t="shared" si="9"/>
        <v>75897.121897023026</v>
      </c>
    </row>
    <row r="9" spans="1:10" x14ac:dyDescent="0.25">
      <c r="A9" s="9" t="s">
        <v>127</v>
      </c>
      <c r="C9" s="19">
        <f>'IS 2020'!D8</f>
        <v>296</v>
      </c>
      <c r="D9" s="19">
        <f>'IS 2020'!E8</f>
        <v>201</v>
      </c>
      <c r="E9" s="19">
        <f>'IS 2020'!F8</f>
        <v>-75</v>
      </c>
      <c r="F9" s="14">
        <f>F5*F28</f>
        <v>387.27233372070634</v>
      </c>
      <c r="G9" s="14">
        <f t="shared" ref="G9:J9" si="10">G5*G28</f>
        <v>503.45403383691826</v>
      </c>
      <c r="H9" s="14">
        <f t="shared" si="10"/>
        <v>604.14484060430186</v>
      </c>
      <c r="I9" s="14">
        <f t="shared" si="10"/>
        <v>664.55932466473223</v>
      </c>
      <c r="J9" s="14">
        <f t="shared" si="10"/>
        <v>697.78729089796877</v>
      </c>
    </row>
    <row r="10" spans="1:10" x14ac:dyDescent="0.25">
      <c r="A10" s="9" t="s">
        <v>115</v>
      </c>
      <c r="C10" s="13">
        <f>C7-C8-C9</f>
        <v>27762</v>
      </c>
      <c r="D10" s="13">
        <f t="shared" ref="D10:E10" si="11">D7-D8-D9</f>
        <v>36330</v>
      </c>
      <c r="E10" s="13">
        <f t="shared" si="11"/>
        <v>48150</v>
      </c>
      <c r="F10" s="13">
        <f t="shared" ref="F10" si="12">F7-F8-F9</f>
        <v>65587.702890486733</v>
      </c>
      <c r="G10" s="13">
        <f t="shared" ref="G10" si="13">G7-G8-G9</f>
        <v>85264.01375763274</v>
      </c>
      <c r="H10" s="13">
        <f t="shared" ref="H10" si="14">H7-H8-H9</f>
        <v>102316.81650915922</v>
      </c>
      <c r="I10" s="13">
        <f t="shared" ref="I10" si="15">I7-I8-I9</f>
        <v>112548.49816007516</v>
      </c>
      <c r="J10" s="13">
        <f t="shared" ref="J10" si="16">J7-J8-J9</f>
        <v>118175.92306807904</v>
      </c>
    </row>
    <row r="11" spans="1:10" x14ac:dyDescent="0.25">
      <c r="A11" s="9" t="s">
        <v>116</v>
      </c>
      <c r="C11" s="19">
        <f>'CFS 2020'!B8</f>
        <v>15341</v>
      </c>
      <c r="D11" s="19">
        <f>'CFS 2020'!C8</f>
        <v>21789</v>
      </c>
      <c r="E11" s="19">
        <f>'CFS 2020'!D8</f>
        <v>25251</v>
      </c>
      <c r="F11" s="14">
        <f>'Dep &amp; Lease Schedule'!F7</f>
        <v>33759.739640629727</v>
      </c>
      <c r="G11" s="14">
        <f>'Dep &amp; Lease Schedule'!G7</f>
        <v>43887.661532818645</v>
      </c>
      <c r="H11" s="14">
        <f>'Dep &amp; Lease Schedule'!H7</f>
        <v>52665.193839382373</v>
      </c>
      <c r="I11" s="14">
        <f>'Dep &amp; Lease Schedule'!I7</f>
        <v>57931.713223320614</v>
      </c>
      <c r="J11" s="14">
        <f>'Dep &amp; Lease Schedule'!J7</f>
        <v>60828.298884486649</v>
      </c>
    </row>
    <row r="12" spans="1:10" x14ac:dyDescent="0.25">
      <c r="A12" s="9" t="s">
        <v>162</v>
      </c>
      <c r="C12" s="21">
        <f>C10-C11</f>
        <v>12421</v>
      </c>
      <c r="D12" s="21">
        <f t="shared" ref="D12:J12" si="17">D10-D11</f>
        <v>14541</v>
      </c>
      <c r="E12" s="21">
        <f t="shared" si="17"/>
        <v>22899</v>
      </c>
      <c r="F12" s="21">
        <f t="shared" si="17"/>
        <v>31827.963249857006</v>
      </c>
      <c r="G12" s="21">
        <f t="shared" si="17"/>
        <v>41376.352224814094</v>
      </c>
      <c r="H12" s="21">
        <f t="shared" si="17"/>
        <v>49651.622669776851</v>
      </c>
      <c r="I12" s="21">
        <f t="shared" si="17"/>
        <v>54616.78493675455</v>
      </c>
      <c r="J12" s="21">
        <f t="shared" si="17"/>
        <v>57347.624183592387</v>
      </c>
    </row>
    <row r="13" spans="1:10" x14ac:dyDescent="0.25">
      <c r="A13" s="9" t="s">
        <v>117</v>
      </c>
      <c r="C13" s="18">
        <f>-('IS 2020'!D11+'IS 2020'!D12)</f>
        <v>977</v>
      </c>
      <c r="D13" s="18">
        <f>-('IS 2020'!E11+'IS 2020'!E12)</f>
        <v>768</v>
      </c>
      <c r="E13" s="18">
        <f>-('IS 2020'!F11+'IS 2020'!F12)</f>
        <v>1092</v>
      </c>
      <c r="F13" s="13">
        <f>F29*((BS!F22+BS!E22)/2)</f>
        <v>1258.1231939163497</v>
      </c>
      <c r="G13" s="13">
        <f>G29*((BS!G22+BS!F22)/2)</f>
        <v>1258.1231939163497</v>
      </c>
      <c r="H13" s="13">
        <f>H29*((BS!H22+BS!G22)/2)</f>
        <v>1258.1231939163497</v>
      </c>
      <c r="I13" s="13">
        <f>I29*((BS!I22+BS!H22)/2)</f>
        <v>1258.1231939163497</v>
      </c>
      <c r="J13" s="13">
        <f>J29*((BS!J22+BS!I22)/2)</f>
        <v>1258.1231939163497</v>
      </c>
    </row>
    <row r="14" spans="1:10" x14ac:dyDescent="0.25">
      <c r="A14" s="9" t="s">
        <v>136</v>
      </c>
      <c r="C14" s="19">
        <f>'IS 2020'!D13</f>
        <v>-183</v>
      </c>
      <c r="D14" s="19">
        <f>'IS 2020'!E13</f>
        <v>203</v>
      </c>
      <c r="E14" s="19">
        <f>'IS 2020'!F13</f>
        <v>2371</v>
      </c>
      <c r="F14" s="14">
        <f>F5*F30</f>
        <v>3319.4</v>
      </c>
      <c r="G14" s="14">
        <f>G5*G30</f>
        <v>4315.22</v>
      </c>
      <c r="H14" s="14">
        <f>H5*H30</f>
        <v>5178.2640000000001</v>
      </c>
      <c r="I14" s="14">
        <f>I5*I30</f>
        <v>5696.090400000001</v>
      </c>
      <c r="J14" s="14">
        <f>J5*J30</f>
        <v>5980.8949200000006</v>
      </c>
    </row>
    <row r="15" spans="1:10" x14ac:dyDescent="0.25">
      <c r="A15" s="9" t="s">
        <v>118</v>
      </c>
      <c r="C15" s="13">
        <f>C12-C13+C14</f>
        <v>11261</v>
      </c>
      <c r="D15" s="13">
        <f t="shared" ref="D15:J15" si="18">D12-D13+D14</f>
        <v>13976</v>
      </c>
      <c r="E15" s="13">
        <f t="shared" si="18"/>
        <v>24178</v>
      </c>
      <c r="F15" s="13">
        <f t="shared" si="18"/>
        <v>33889.24005594066</v>
      </c>
      <c r="G15" s="13">
        <f t="shared" si="18"/>
        <v>44433.449030897747</v>
      </c>
      <c r="H15" s="13">
        <f t="shared" si="18"/>
        <v>53571.763475860505</v>
      </c>
      <c r="I15" s="13">
        <f t="shared" si="18"/>
        <v>59054.752142838202</v>
      </c>
      <c r="J15" s="13">
        <f t="shared" si="18"/>
        <v>62070.395909676037</v>
      </c>
    </row>
    <row r="16" spans="1:10" x14ac:dyDescent="0.25">
      <c r="A16" s="9" t="s">
        <v>119</v>
      </c>
      <c r="C16" s="19">
        <f t="shared" ref="C16:J16" si="19">C15*C31</f>
        <v>1197</v>
      </c>
      <c r="D16" s="19">
        <f t="shared" si="19"/>
        <v>2374</v>
      </c>
      <c r="E16" s="19">
        <f t="shared" si="19"/>
        <v>2863</v>
      </c>
      <c r="F16" s="61">
        <f t="shared" si="19"/>
        <v>4012.9412805094757</v>
      </c>
      <c r="G16" s="61">
        <f t="shared" si="19"/>
        <v>5261.5172708851123</v>
      </c>
      <c r="H16" s="61">
        <f t="shared" si="19"/>
        <v>6343.6164625439915</v>
      </c>
      <c r="I16" s="61">
        <f t="shared" si="19"/>
        <v>6992.8759775393237</v>
      </c>
      <c r="J16" s="61">
        <f t="shared" si="19"/>
        <v>7349.9687107867685</v>
      </c>
    </row>
    <row r="17" spans="1:10" x14ac:dyDescent="0.25">
      <c r="A17" s="20" t="s">
        <v>120</v>
      </c>
      <c r="B17" s="20"/>
      <c r="C17" s="82">
        <f>C15-C16</f>
        <v>10064</v>
      </c>
      <c r="D17" s="82">
        <f t="shared" ref="D17:E17" si="20">D15-D16</f>
        <v>11602</v>
      </c>
      <c r="E17" s="82">
        <f t="shared" si="20"/>
        <v>21315</v>
      </c>
      <c r="F17" s="82">
        <f t="shared" ref="F17" si="21">F15-F16</f>
        <v>29876.298775431183</v>
      </c>
      <c r="G17" s="82">
        <f t="shared" ref="G17" si="22">G15-G16</f>
        <v>39171.931760012638</v>
      </c>
      <c r="H17" s="82">
        <f t="shared" ref="H17" si="23">H15-H16</f>
        <v>47228.147013316513</v>
      </c>
      <c r="I17" s="82">
        <f t="shared" ref="I17" si="24">I15-I16</f>
        <v>52061.876165298876</v>
      </c>
      <c r="J17" s="82">
        <f t="shared" ref="J17" si="25">J15-J16</f>
        <v>54720.427198889272</v>
      </c>
    </row>
    <row r="18" spans="1:10" ht="14.4" thickBot="1" x14ac:dyDescent="0.3">
      <c r="A18" s="9" t="s">
        <v>173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</row>
    <row r="19" spans="1:10" ht="14.4" thickBot="1" x14ac:dyDescent="0.3">
      <c r="A19" s="9" t="s">
        <v>174</v>
      </c>
      <c r="C19" s="103">
        <f>C17-C18</f>
        <v>10064</v>
      </c>
      <c r="D19" s="103">
        <f t="shared" ref="D19:J19" si="26">D17-D18</f>
        <v>11602</v>
      </c>
      <c r="E19" s="103">
        <f t="shared" si="26"/>
        <v>21315</v>
      </c>
      <c r="F19" s="103">
        <f t="shared" si="26"/>
        <v>29876.298775431183</v>
      </c>
      <c r="G19" s="103">
        <f t="shared" si="26"/>
        <v>39171.931760012638</v>
      </c>
      <c r="H19" s="103">
        <f t="shared" si="26"/>
        <v>47228.147013316513</v>
      </c>
      <c r="I19" s="103">
        <f t="shared" si="26"/>
        <v>52061.876165298876</v>
      </c>
      <c r="J19" s="103">
        <f t="shared" si="26"/>
        <v>54720.427198889272</v>
      </c>
    </row>
    <row r="20" spans="1:10" ht="14.4" thickTop="1" x14ac:dyDescent="0.25"/>
    <row r="23" spans="1:10" ht="14.4" thickBot="1" x14ac:dyDescent="0.3">
      <c r="A23" s="23" t="s">
        <v>121</v>
      </c>
    </row>
    <row r="24" spans="1:10" x14ac:dyDescent="0.25">
      <c r="A24" s="9" t="s">
        <v>122</v>
      </c>
      <c r="C24" s="17">
        <v>0</v>
      </c>
      <c r="D24" s="16">
        <f>D5/C5-1</f>
        <v>0.20454125820676983</v>
      </c>
      <c r="E24" s="16">
        <f>E5/D5-1</f>
        <v>0.37623430604373276</v>
      </c>
      <c r="F24" s="86">
        <v>0.4</v>
      </c>
      <c r="G24" s="86">
        <v>0.3</v>
      </c>
      <c r="H24" s="86">
        <v>0.2</v>
      </c>
      <c r="I24" s="86">
        <v>0.1</v>
      </c>
      <c r="J24" s="86">
        <v>0.05</v>
      </c>
    </row>
    <row r="25" spans="1:10" x14ac:dyDescent="0.25">
      <c r="A25" s="9" t="s">
        <v>123</v>
      </c>
      <c r="C25" s="16">
        <f>C6/C5</f>
        <v>0.80158617698712253</v>
      </c>
      <c r="D25" s="16">
        <f t="shared" ref="D25:E25" si="27">D6/D5</f>
        <v>0.78393138506070825</v>
      </c>
      <c r="E25" s="16">
        <f t="shared" si="27"/>
        <v>0.80119617472750637</v>
      </c>
      <c r="F25" s="86">
        <v>0.8</v>
      </c>
      <c r="G25" s="86">
        <v>0.8</v>
      </c>
      <c r="H25" s="86">
        <v>0.8</v>
      </c>
      <c r="I25" s="86">
        <v>0.8</v>
      </c>
      <c r="J25" s="86">
        <v>0.8</v>
      </c>
    </row>
    <row r="26" spans="1:10" x14ac:dyDescent="0.25">
      <c r="A26" s="9" t="s">
        <v>124</v>
      </c>
      <c r="C26" s="16">
        <f>C7/C5</f>
        <v>0.19841382301287749</v>
      </c>
      <c r="D26" s="16">
        <f t="shared" ref="D26:J26" si="28">D7/D5</f>
        <v>0.21606861493929175</v>
      </c>
      <c r="E26" s="16">
        <f t="shared" si="28"/>
        <v>0.19880382527249368</v>
      </c>
      <c r="F26" s="16">
        <f t="shared" si="28"/>
        <v>0.19999999999999998</v>
      </c>
      <c r="G26" s="16">
        <f t="shared" si="28"/>
        <v>0.19999999999999996</v>
      </c>
      <c r="H26" s="16">
        <f t="shared" si="28"/>
        <v>0.1999999999999999</v>
      </c>
      <c r="I26" s="16">
        <f t="shared" si="28"/>
        <v>0.1999999999999999</v>
      </c>
      <c r="J26" s="16">
        <f t="shared" si="28"/>
        <v>0.2</v>
      </c>
    </row>
    <row r="27" spans="1:10" x14ac:dyDescent="0.25">
      <c r="A27" s="9" t="s">
        <v>125</v>
      </c>
      <c r="C27" s="16">
        <f>C8/C$5</f>
        <v>7.7934792410052939E-2</v>
      </c>
      <c r="D27" s="16">
        <f t="shared" ref="D27:E27" si="29">D8/D$5</f>
        <v>8.5843534553439654E-2</v>
      </c>
      <c r="E27" s="16">
        <f t="shared" si="29"/>
        <v>7.4277839943636292E-2</v>
      </c>
      <c r="F27" s="86">
        <f>MEDIAN(C27:E27)</f>
        <v>7.7934792410052939E-2</v>
      </c>
      <c r="G27" s="86">
        <f>F27</f>
        <v>7.7934792410052939E-2</v>
      </c>
      <c r="H27" s="86">
        <f t="shared" ref="H27:J27" si="30">G27</f>
        <v>7.7934792410052939E-2</v>
      </c>
      <c r="I27" s="86">
        <f t="shared" si="30"/>
        <v>7.7934792410052939E-2</v>
      </c>
      <c r="J27" s="86">
        <f t="shared" si="30"/>
        <v>7.7934792410052939E-2</v>
      </c>
    </row>
    <row r="28" spans="1:10" x14ac:dyDescent="0.25">
      <c r="A28" s="9" t="s">
        <v>126</v>
      </c>
      <c r="C28" s="16">
        <f t="shared" ref="C28:E28" si="31">C9/C$5</f>
        <v>1.271002675117117E-3</v>
      </c>
      <c r="D28" s="16">
        <f t="shared" si="31"/>
        <v>7.1652134235461028E-4</v>
      </c>
      <c r="E28" s="16">
        <f t="shared" si="31"/>
        <v>-1.9426830784533136E-4</v>
      </c>
      <c r="F28" s="86">
        <f>MEDIAN(C28:E28)</f>
        <v>7.1652134235461028E-4</v>
      </c>
      <c r="G28" s="86">
        <f>F28</f>
        <v>7.1652134235461028E-4</v>
      </c>
      <c r="H28" s="86">
        <f t="shared" ref="H28:J28" si="32">G28</f>
        <v>7.1652134235461028E-4</v>
      </c>
      <c r="I28" s="86">
        <f t="shared" si="32"/>
        <v>7.1652134235461028E-4</v>
      </c>
      <c r="J28" s="86">
        <f t="shared" si="32"/>
        <v>7.1652134235461028E-4</v>
      </c>
    </row>
    <row r="29" spans="1:10" x14ac:dyDescent="0.25">
      <c r="A29" s="9" t="s">
        <v>167</v>
      </c>
      <c r="C29" s="16"/>
      <c r="D29" s="16">
        <f>D13/AVERAGE(BS!C22,BS!D22)</f>
        <v>3.2744249504359502E-2</v>
      </c>
      <c r="E29" s="16">
        <f>E13/AVERAGE(BS!D22,BS!E22)</f>
        <v>3.9543726235741442E-2</v>
      </c>
      <c r="F29" s="86">
        <f>E29</f>
        <v>3.9543726235741442E-2</v>
      </c>
      <c r="G29" s="86">
        <f t="shared" ref="G29:J29" si="33">F29</f>
        <v>3.9543726235741442E-2</v>
      </c>
      <c r="H29" s="86">
        <f t="shared" si="33"/>
        <v>3.9543726235741442E-2</v>
      </c>
      <c r="I29" s="86">
        <f t="shared" si="33"/>
        <v>3.9543726235741442E-2</v>
      </c>
      <c r="J29" s="86">
        <f t="shared" si="33"/>
        <v>3.9543726235741442E-2</v>
      </c>
    </row>
    <row r="30" spans="1:10" x14ac:dyDescent="0.25">
      <c r="A30" s="9" t="s">
        <v>129</v>
      </c>
      <c r="C30" s="16">
        <f>C14/C$5</f>
        <v>-7.8578881603524452E-4</v>
      </c>
      <c r="D30" s="16">
        <f>D14/D$5</f>
        <v>7.2365090795017864E-4</v>
      </c>
      <c r="E30" s="16">
        <f>E14/E$5</f>
        <v>6.141468772017075E-3</v>
      </c>
      <c r="F30" s="86">
        <f>E30</f>
        <v>6.141468772017075E-3</v>
      </c>
      <c r="G30" s="86">
        <f t="shared" ref="G30:J30" si="34">F30</f>
        <v>6.141468772017075E-3</v>
      </c>
      <c r="H30" s="86">
        <f t="shared" si="34"/>
        <v>6.141468772017075E-3</v>
      </c>
      <c r="I30" s="86">
        <f t="shared" si="34"/>
        <v>6.141468772017075E-3</v>
      </c>
      <c r="J30" s="86">
        <f t="shared" si="34"/>
        <v>6.141468772017075E-3</v>
      </c>
    </row>
    <row r="31" spans="1:10" x14ac:dyDescent="0.25">
      <c r="A31" s="9" t="s">
        <v>128</v>
      </c>
      <c r="C31" s="16">
        <f>-'IS 2020'!D16/'IS 2020'!D15</f>
        <v>0.10629606606873279</v>
      </c>
      <c r="D31" s="16">
        <f>-'IS 2020'!E16/'IS 2020'!E15</f>
        <v>0.16986262163709215</v>
      </c>
      <c r="E31" s="16">
        <f>-'IS 2020'!F16/'IS 2020'!F15</f>
        <v>0.1184134337000579</v>
      </c>
      <c r="F31" s="86">
        <f>E31</f>
        <v>0.1184134337000579</v>
      </c>
      <c r="G31" s="86">
        <f t="shared" ref="G31:J31" si="35">F31</f>
        <v>0.1184134337000579</v>
      </c>
      <c r="H31" s="86">
        <f t="shared" si="35"/>
        <v>0.1184134337000579</v>
      </c>
      <c r="I31" s="86">
        <f t="shared" si="35"/>
        <v>0.1184134337000579</v>
      </c>
      <c r="J31" s="86">
        <f t="shared" si="35"/>
        <v>0.1184134337000579</v>
      </c>
    </row>
    <row r="34" spans="1:10" x14ac:dyDescent="0.25">
      <c r="A34" s="20" t="s">
        <v>130</v>
      </c>
      <c r="B34" s="27">
        <v>44303</v>
      </c>
      <c r="C34" s="9">
        <v>0</v>
      </c>
      <c r="D34" s="9">
        <f>C34+1</f>
        <v>1</v>
      </c>
      <c r="E34" s="9">
        <f>D34+1</f>
        <v>2</v>
      </c>
      <c r="F34" s="9">
        <f t="shared" ref="F34:J34" si="36">E34+1</f>
        <v>3</v>
      </c>
      <c r="G34" s="9">
        <f t="shared" si="36"/>
        <v>4</v>
      </c>
      <c r="H34" s="9">
        <f t="shared" si="36"/>
        <v>5</v>
      </c>
      <c r="I34" s="9">
        <f t="shared" si="36"/>
        <v>6</v>
      </c>
      <c r="J34" s="9">
        <f t="shared" si="36"/>
        <v>7</v>
      </c>
    </row>
    <row r="35" spans="1:10" x14ac:dyDescent="0.25">
      <c r="A35" s="9" t="s">
        <v>131</v>
      </c>
      <c r="C35" s="26">
        <f t="shared" ref="C35:J35" si="37">EOMONTH($B$34,C34)</f>
        <v>44316</v>
      </c>
      <c r="D35" s="26">
        <f t="shared" si="37"/>
        <v>44347</v>
      </c>
      <c r="E35" s="26">
        <f t="shared" si="37"/>
        <v>44377</v>
      </c>
      <c r="F35" s="26">
        <f t="shared" si="37"/>
        <v>44408</v>
      </c>
      <c r="G35" s="26">
        <f t="shared" si="37"/>
        <v>44439</v>
      </c>
      <c r="H35" s="26">
        <f t="shared" si="37"/>
        <v>44469</v>
      </c>
      <c r="I35" s="26">
        <f t="shared" si="37"/>
        <v>44500</v>
      </c>
      <c r="J35" s="26">
        <f t="shared" si="37"/>
        <v>44530</v>
      </c>
    </row>
    <row r="36" spans="1:10" x14ac:dyDescent="0.25">
      <c r="A36" s="9" t="s">
        <v>132</v>
      </c>
      <c r="C36" s="26">
        <f>DATE(YEAR($B$34)+C34,12,31)</f>
        <v>44561</v>
      </c>
      <c r="D36" s="26">
        <f t="shared" ref="D36:J36" si="38">DATE(YEAR($B$34)+D34,12,31)</f>
        <v>44926</v>
      </c>
      <c r="E36" s="26">
        <f t="shared" si="38"/>
        <v>45291</v>
      </c>
      <c r="F36" s="26">
        <f t="shared" si="38"/>
        <v>45657</v>
      </c>
      <c r="G36" s="26">
        <f t="shared" si="38"/>
        <v>46022</v>
      </c>
      <c r="H36" s="26">
        <f t="shared" si="38"/>
        <v>46387</v>
      </c>
      <c r="I36" s="26">
        <f t="shared" si="38"/>
        <v>46752</v>
      </c>
      <c r="J36" s="26">
        <f t="shared" si="38"/>
        <v>47118</v>
      </c>
    </row>
    <row r="38" spans="1:10" x14ac:dyDescent="0.25">
      <c r="A38" s="9" t="s">
        <v>133</v>
      </c>
      <c r="C38" s="28">
        <f>YEARFRAC($B$34,C35)</f>
        <v>3.6111111111111108E-2</v>
      </c>
      <c r="D38" s="28">
        <f t="shared" ref="D38:J38" si="39">YEARFRAC($B$34,D35)</f>
        <v>0.12222222222222222</v>
      </c>
      <c r="E38" s="28">
        <f t="shared" si="39"/>
        <v>0.20277777777777778</v>
      </c>
      <c r="F38" s="28">
        <f t="shared" si="39"/>
        <v>0.28888888888888886</v>
      </c>
      <c r="G38" s="28">
        <f t="shared" si="39"/>
        <v>0.37222222222222223</v>
      </c>
      <c r="H38" s="28">
        <f t="shared" si="39"/>
        <v>0.45277777777777778</v>
      </c>
      <c r="I38" s="28">
        <f t="shared" si="39"/>
        <v>0.53888888888888886</v>
      </c>
      <c r="J38" s="28">
        <f t="shared" si="39"/>
        <v>0.61944444444444446</v>
      </c>
    </row>
    <row r="39" spans="1:10" x14ac:dyDescent="0.25">
      <c r="A39" s="9" t="s">
        <v>134</v>
      </c>
      <c r="C39" s="28">
        <f>YEARFRAC($B$34,C36)</f>
        <v>0.7055555555555556</v>
      </c>
      <c r="D39" s="28">
        <f t="shared" ref="D39:J39" si="40">YEARFRAC($B$34,D36)</f>
        <v>1.7055555555555555</v>
      </c>
      <c r="E39" s="28">
        <f t="shared" si="40"/>
        <v>2.7055555555555557</v>
      </c>
      <c r="F39" s="28">
        <f t="shared" si="40"/>
        <v>3.7055555555555557</v>
      </c>
      <c r="G39" s="28">
        <f t="shared" si="40"/>
        <v>4.7055555555555557</v>
      </c>
      <c r="H39" s="28">
        <f t="shared" si="40"/>
        <v>5.7055555555555557</v>
      </c>
      <c r="I39" s="28">
        <f t="shared" si="40"/>
        <v>6.7055555555555557</v>
      </c>
      <c r="J39" s="28">
        <f t="shared" si="40"/>
        <v>7.7055555555555557</v>
      </c>
    </row>
    <row r="40" spans="1:10" x14ac:dyDescent="0.25">
      <c r="A40" s="9" t="s">
        <v>141</v>
      </c>
      <c r="C40" s="36" t="str">
        <f>IF(C39&lt;1,"Stub","Full year")</f>
        <v>Stub</v>
      </c>
      <c r="D40" s="36" t="str">
        <f t="shared" ref="D40:J40" si="41">IF(D39&lt;1,"Stub","Full year")</f>
        <v>Full year</v>
      </c>
      <c r="E40" s="36" t="str">
        <f t="shared" si="41"/>
        <v>Full year</v>
      </c>
      <c r="F40" s="36" t="str">
        <f t="shared" si="41"/>
        <v>Full year</v>
      </c>
      <c r="G40" s="36" t="str">
        <f t="shared" si="41"/>
        <v>Full year</v>
      </c>
      <c r="H40" s="36" t="str">
        <f t="shared" si="41"/>
        <v>Full year</v>
      </c>
      <c r="I40" s="36" t="str">
        <f t="shared" si="41"/>
        <v>Full year</v>
      </c>
      <c r="J40" s="36" t="str">
        <f t="shared" si="41"/>
        <v>Full year</v>
      </c>
    </row>
    <row r="42" spans="1:10" x14ac:dyDescent="0.25">
      <c r="A42" s="20" t="s">
        <v>135</v>
      </c>
    </row>
    <row r="43" spans="1:10" x14ac:dyDescent="0.25">
      <c r="A43" s="9" t="s">
        <v>112</v>
      </c>
      <c r="B43" s="34">
        <v>10</v>
      </c>
      <c r="C43" s="13">
        <f t="shared" ref="C43:J43" si="42">C6</f>
        <v>186679</v>
      </c>
      <c r="D43" s="13">
        <f t="shared" si="42"/>
        <v>219910</v>
      </c>
      <c r="E43" s="13">
        <f t="shared" si="42"/>
        <v>309313</v>
      </c>
      <c r="F43" s="13">
        <f t="shared" si="42"/>
        <v>432391.67999999999</v>
      </c>
      <c r="G43" s="13">
        <f t="shared" si="42"/>
        <v>562109.18400000001</v>
      </c>
      <c r="H43" s="13">
        <f t="shared" si="42"/>
        <v>674531.02080000006</v>
      </c>
      <c r="I43" s="13">
        <f t="shared" si="42"/>
        <v>741984.12288000016</v>
      </c>
      <c r="J43" s="13">
        <f t="shared" si="42"/>
        <v>779083.32902400009</v>
      </c>
    </row>
    <row r="44" spans="1:10" x14ac:dyDescent="0.25">
      <c r="A44" s="9" t="s">
        <v>114</v>
      </c>
      <c r="B44" s="34">
        <v>10</v>
      </c>
      <c r="C44" s="13">
        <f t="shared" ref="C44:J45" si="43">C8</f>
        <v>18150</v>
      </c>
      <c r="D44" s="13">
        <f t="shared" si="43"/>
        <v>24081</v>
      </c>
      <c r="E44" s="13">
        <f t="shared" si="43"/>
        <v>28676</v>
      </c>
      <c r="F44" s="13">
        <f t="shared" si="43"/>
        <v>42122.944775792545</v>
      </c>
      <c r="G44" s="13">
        <f t="shared" si="43"/>
        <v>54759.828208530314</v>
      </c>
      <c r="H44" s="13">
        <f t="shared" si="43"/>
        <v>65711.793850236369</v>
      </c>
      <c r="I44" s="13">
        <f t="shared" si="43"/>
        <v>72282.973235260026</v>
      </c>
      <c r="J44" s="13">
        <f t="shared" si="43"/>
        <v>75897.121897023026</v>
      </c>
    </row>
    <row r="45" spans="1:10" x14ac:dyDescent="0.25">
      <c r="A45" s="9" t="s">
        <v>127</v>
      </c>
      <c r="B45" s="34">
        <v>5</v>
      </c>
      <c r="C45" s="13">
        <f t="shared" si="43"/>
        <v>296</v>
      </c>
      <c r="D45" s="13">
        <f t="shared" si="43"/>
        <v>201</v>
      </c>
      <c r="E45" s="13">
        <f t="shared" si="43"/>
        <v>-75</v>
      </c>
      <c r="F45" s="13">
        <f t="shared" si="43"/>
        <v>387.27233372070634</v>
      </c>
      <c r="G45" s="13">
        <f t="shared" si="43"/>
        <v>503.45403383691826</v>
      </c>
      <c r="H45" s="13">
        <f t="shared" si="43"/>
        <v>604.14484060430186</v>
      </c>
      <c r="I45" s="13">
        <f t="shared" si="43"/>
        <v>664.55932466473223</v>
      </c>
      <c r="J45" s="13">
        <f t="shared" si="43"/>
        <v>697.78729089796877</v>
      </c>
    </row>
    <row r="46" spans="1:10" x14ac:dyDescent="0.25">
      <c r="A46" s="9" t="s">
        <v>116</v>
      </c>
      <c r="B46" s="34">
        <v>5</v>
      </c>
      <c r="C46" s="13">
        <f t="shared" ref="C46:J46" si="44">C11</f>
        <v>15341</v>
      </c>
      <c r="D46" s="13">
        <f t="shared" si="44"/>
        <v>21789</v>
      </c>
      <c r="E46" s="13">
        <f t="shared" si="44"/>
        <v>25251</v>
      </c>
      <c r="F46" s="13">
        <f t="shared" si="44"/>
        <v>33759.739640629727</v>
      </c>
      <c r="G46" s="13">
        <f t="shared" si="44"/>
        <v>43887.661532818645</v>
      </c>
      <c r="H46" s="13">
        <f t="shared" si="44"/>
        <v>52665.193839382373</v>
      </c>
      <c r="I46" s="13">
        <f t="shared" si="44"/>
        <v>57931.713223320614</v>
      </c>
      <c r="J46" s="13">
        <f t="shared" si="44"/>
        <v>60828.298884486649</v>
      </c>
    </row>
    <row r="47" spans="1:10" x14ac:dyDescent="0.25">
      <c r="A47" s="9" t="s">
        <v>117</v>
      </c>
      <c r="B47" s="34">
        <v>5</v>
      </c>
      <c r="C47" s="13">
        <f t="shared" ref="C47:J47" si="45">C13</f>
        <v>977</v>
      </c>
      <c r="D47" s="13">
        <f t="shared" si="45"/>
        <v>768</v>
      </c>
      <c r="E47" s="13">
        <f t="shared" si="45"/>
        <v>1092</v>
      </c>
      <c r="F47" s="13">
        <f t="shared" si="45"/>
        <v>1258.1231939163497</v>
      </c>
      <c r="G47" s="13">
        <f t="shared" si="45"/>
        <v>1258.1231939163497</v>
      </c>
      <c r="H47" s="13">
        <f t="shared" si="45"/>
        <v>1258.1231939163497</v>
      </c>
      <c r="I47" s="13">
        <f t="shared" si="45"/>
        <v>1258.1231939163497</v>
      </c>
      <c r="J47" s="13">
        <f t="shared" si="45"/>
        <v>1258.1231939163497</v>
      </c>
    </row>
    <row r="48" spans="1:10" x14ac:dyDescent="0.25">
      <c r="A48" s="32" t="s">
        <v>119</v>
      </c>
      <c r="B48" s="35">
        <v>0</v>
      </c>
      <c r="C48" s="14">
        <f t="shared" ref="C48:J48" si="46">C16</f>
        <v>1197</v>
      </c>
      <c r="D48" s="14">
        <f t="shared" si="46"/>
        <v>2374</v>
      </c>
      <c r="E48" s="14">
        <f t="shared" si="46"/>
        <v>2863</v>
      </c>
      <c r="F48" s="14">
        <f t="shared" si="46"/>
        <v>4012.9412805094757</v>
      </c>
      <c r="G48" s="14">
        <f t="shared" si="46"/>
        <v>5261.5172708851123</v>
      </c>
      <c r="H48" s="14">
        <f t="shared" si="46"/>
        <v>6343.6164625439915</v>
      </c>
      <c r="I48" s="14">
        <f t="shared" si="46"/>
        <v>6992.8759775393237</v>
      </c>
      <c r="J48" s="14">
        <f t="shared" si="46"/>
        <v>7349.9687107867685</v>
      </c>
    </row>
    <row r="49" spans="1:10" x14ac:dyDescent="0.25">
      <c r="A49" s="9" t="s">
        <v>137</v>
      </c>
      <c r="B49" s="28">
        <f>SUM(B43:B48)</f>
        <v>35</v>
      </c>
      <c r="C49" s="13">
        <f>SUM(C43:C48)</f>
        <v>222640</v>
      </c>
      <c r="D49" s="13">
        <f t="shared" ref="D49:J49" si="47">SUM(D43:D48)</f>
        <v>269123</v>
      </c>
      <c r="E49" s="13">
        <f t="shared" si="47"/>
        <v>367120</v>
      </c>
      <c r="F49" s="13">
        <f t="shared" si="47"/>
        <v>513932.70122456877</v>
      </c>
      <c r="G49" s="13">
        <f t="shared" si="47"/>
        <v>667779.76823998743</v>
      </c>
      <c r="H49" s="13">
        <f t="shared" si="47"/>
        <v>801113.89298668341</v>
      </c>
      <c r="I49" s="13">
        <f t="shared" si="47"/>
        <v>881114.36783470132</v>
      </c>
      <c r="J49" s="13">
        <f t="shared" si="47"/>
        <v>925114.62900111091</v>
      </c>
    </row>
    <row r="51" spans="1:10" x14ac:dyDescent="0.25">
      <c r="A51" s="9" t="s">
        <v>138</v>
      </c>
      <c r="C51" s="13">
        <f>MROUND(AVERAGE(C43:C48),100)</f>
        <v>37100</v>
      </c>
      <c r="D51" s="13">
        <f t="shared" ref="D51:J51" si="48">MROUND(AVERAGE(D43:D48),100)</f>
        <v>44900</v>
      </c>
      <c r="E51" s="13">
        <f t="shared" si="48"/>
        <v>61200</v>
      </c>
      <c r="F51" s="13">
        <f t="shared" si="48"/>
        <v>85700</v>
      </c>
      <c r="G51" s="13">
        <f t="shared" si="48"/>
        <v>111300</v>
      </c>
      <c r="H51" s="13">
        <f t="shared" si="48"/>
        <v>133500</v>
      </c>
      <c r="I51" s="13">
        <f t="shared" si="48"/>
        <v>146900</v>
      </c>
      <c r="J51" s="13">
        <f t="shared" si="48"/>
        <v>154200</v>
      </c>
    </row>
    <row r="52" spans="1:10" x14ac:dyDescent="0.25">
      <c r="A52" s="9" t="s">
        <v>139</v>
      </c>
      <c r="C52" s="13">
        <f>MROUND(SUMPRODUCT($B$43:$B$48,C43:C48)/$B$49,1000)</f>
        <v>61000</v>
      </c>
      <c r="D52" s="13">
        <f t="shared" ref="D52:J52" si="49">MROUND(SUMPRODUCT($B$43:$B$48,D43:D48)/$B$49,1000)</f>
        <v>73000</v>
      </c>
      <c r="E52" s="13">
        <f t="shared" si="49"/>
        <v>100000</v>
      </c>
      <c r="F52" s="13">
        <f t="shared" si="49"/>
        <v>141000</v>
      </c>
      <c r="G52" s="13">
        <f t="shared" si="49"/>
        <v>183000</v>
      </c>
      <c r="H52" s="13">
        <f t="shared" si="49"/>
        <v>219000</v>
      </c>
      <c r="I52" s="13">
        <f t="shared" si="49"/>
        <v>241000</v>
      </c>
      <c r="J52" s="13">
        <f t="shared" si="49"/>
        <v>253000</v>
      </c>
    </row>
    <row r="53" spans="1:10" x14ac:dyDescent="0.25">
      <c r="A53" s="9" t="s">
        <v>140</v>
      </c>
      <c r="C53" s="13">
        <f>MROUND(MEDIAN(C43:C48),100)</f>
        <v>8300</v>
      </c>
      <c r="D53" s="13">
        <f t="shared" ref="D53:J53" si="50">MROUND(MEDIAN(D43:D48),100)</f>
        <v>12100</v>
      </c>
      <c r="E53" s="13">
        <f t="shared" si="50"/>
        <v>14100</v>
      </c>
      <c r="F53" s="13">
        <f t="shared" si="50"/>
        <v>18900</v>
      </c>
      <c r="G53" s="13">
        <f t="shared" si="50"/>
        <v>24600</v>
      </c>
      <c r="H53" s="13">
        <f t="shared" si="50"/>
        <v>29500</v>
      </c>
      <c r="I53" s="13">
        <f t="shared" si="50"/>
        <v>32500</v>
      </c>
      <c r="J53" s="13">
        <f t="shared" si="50"/>
        <v>34100</v>
      </c>
    </row>
    <row r="55" spans="1:10" x14ac:dyDescent="0.25">
      <c r="A55" s="9" t="s">
        <v>142</v>
      </c>
      <c r="B55" s="9" t="s">
        <v>49</v>
      </c>
    </row>
    <row r="56" spans="1:10" x14ac:dyDescent="0.25">
      <c r="A56" s="9" t="str">
        <f>"If &lt; " &amp; B56</f>
        <v>If &lt; 500000</v>
      </c>
      <c r="B56" s="37">
        <v>500000</v>
      </c>
      <c r="C56" s="33">
        <f>IF(C49&lt;$B$56,C49,0)</f>
        <v>222640</v>
      </c>
      <c r="D56" s="33">
        <f t="shared" ref="D56:J56" si="51">IF(D49&lt;$B$56,D49,0)</f>
        <v>269123</v>
      </c>
      <c r="E56" s="33">
        <f t="shared" si="51"/>
        <v>367120</v>
      </c>
      <c r="F56" s="33">
        <f t="shared" si="51"/>
        <v>0</v>
      </c>
      <c r="G56" s="33">
        <f t="shared" si="51"/>
        <v>0</v>
      </c>
      <c r="H56" s="33">
        <f t="shared" si="51"/>
        <v>0</v>
      </c>
      <c r="I56" s="33">
        <f t="shared" si="51"/>
        <v>0</v>
      </c>
      <c r="J56" s="33">
        <f t="shared" si="51"/>
        <v>0</v>
      </c>
    </row>
    <row r="57" spans="1:10" x14ac:dyDescent="0.25">
      <c r="A57" s="9" t="str">
        <f>"If &gt;= " &amp; B57</f>
        <v>If &gt;= 500000</v>
      </c>
      <c r="B57" s="40">
        <f>B56</f>
        <v>500000</v>
      </c>
      <c r="C57" s="32">
        <f>IF(C49&gt;=$B$57,C49,0)</f>
        <v>0</v>
      </c>
      <c r="D57" s="32">
        <f t="shared" ref="D57:J57" si="52">IF(D49&gt;=$B$57,D49,0)</f>
        <v>0</v>
      </c>
      <c r="E57" s="32">
        <f t="shared" si="52"/>
        <v>0</v>
      </c>
      <c r="F57" s="39">
        <f t="shared" si="52"/>
        <v>513932.70122456877</v>
      </c>
      <c r="G57" s="39">
        <f t="shared" si="52"/>
        <v>667779.76823998743</v>
      </c>
      <c r="H57" s="39">
        <f t="shared" si="52"/>
        <v>801113.89298668341</v>
      </c>
      <c r="I57" s="39">
        <f t="shared" si="52"/>
        <v>881114.36783470132</v>
      </c>
      <c r="J57" s="39">
        <f t="shared" si="52"/>
        <v>925114.62900111091</v>
      </c>
    </row>
    <row r="58" spans="1:10" x14ac:dyDescent="0.25">
      <c r="A58" s="9" t="s">
        <v>144</v>
      </c>
      <c r="B58" s="37"/>
      <c r="C58" s="9">
        <f>SUM(C56:C57)</f>
        <v>222640</v>
      </c>
      <c r="D58" s="9">
        <f t="shared" ref="D58:J58" si="53">SUM(D56:D57)</f>
        <v>269123</v>
      </c>
      <c r="E58" s="9">
        <f t="shared" si="53"/>
        <v>367120</v>
      </c>
      <c r="F58" s="33">
        <f t="shared" si="53"/>
        <v>513932.70122456877</v>
      </c>
      <c r="G58" s="33">
        <f t="shared" si="53"/>
        <v>667779.76823998743</v>
      </c>
      <c r="H58" s="33">
        <f t="shared" si="53"/>
        <v>801113.89298668341</v>
      </c>
      <c r="I58" s="33">
        <f t="shared" si="53"/>
        <v>881114.36783470132</v>
      </c>
      <c r="J58" s="33">
        <f t="shared" si="53"/>
        <v>925114.62900111091</v>
      </c>
    </row>
    <row r="60" spans="1:10" x14ac:dyDescent="0.25">
      <c r="A60" s="9" t="s">
        <v>143</v>
      </c>
      <c r="C60" s="38" t="str">
        <f>IF(C58=C49,"OK","ERROR")</f>
        <v>OK</v>
      </c>
      <c r="D60" s="38" t="str">
        <f t="shared" ref="D60:J60" si="54">IF(D58=D49,"OK","ERROR")</f>
        <v>OK</v>
      </c>
      <c r="E60" s="38" t="str">
        <f t="shared" si="54"/>
        <v>OK</v>
      </c>
      <c r="F60" s="38" t="str">
        <f t="shared" si="54"/>
        <v>OK</v>
      </c>
      <c r="G60" s="38" t="str">
        <f t="shared" si="54"/>
        <v>OK</v>
      </c>
      <c r="H60" s="38" t="str">
        <f t="shared" si="54"/>
        <v>OK</v>
      </c>
      <c r="I60" s="38" t="str">
        <f t="shared" si="54"/>
        <v>OK</v>
      </c>
      <c r="J60" s="38" t="str">
        <f t="shared" si="54"/>
        <v>OK</v>
      </c>
    </row>
  </sheetData>
  <pageMargins left="0.7" right="0.7" top="0.75" bottom="0.75" header="0.3" footer="0.3"/>
  <pageSetup scale="7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0F44A-4D90-4DDF-86DA-9D935F3EC2DE}">
  <sheetPr codeName="Sheet3"/>
  <dimension ref="A1:T61"/>
  <sheetViews>
    <sheetView showGridLines="0" zoomScale="80" zoomScaleNormal="80" workbookViewId="0">
      <selection activeCell="J22" sqref="J22"/>
    </sheetView>
  </sheetViews>
  <sheetFormatPr defaultRowHeight="14.4" x14ac:dyDescent="0.3"/>
  <cols>
    <col min="1" max="1" width="35.44140625" bestFit="1" customWidth="1"/>
    <col min="3" max="5" width="13.77734375" customWidth="1"/>
    <col min="6" max="10" width="13.77734375" style="41" customWidth="1"/>
    <col min="11" max="11" width="5.44140625" customWidth="1"/>
    <col min="12" max="12" width="41.109375" bestFit="1" customWidth="1"/>
    <col min="13" max="13" width="13.77734375" customWidth="1"/>
    <col min="14" max="14" width="17.6640625" bestFit="1" customWidth="1"/>
    <col min="15" max="20" width="13.77734375" customWidth="1"/>
  </cols>
  <sheetData>
    <row r="1" spans="1:20" s="9" customFormat="1" ht="13.8" x14ac:dyDescent="0.25">
      <c r="A1" s="10" t="s">
        <v>283</v>
      </c>
      <c r="B1" s="10"/>
      <c r="C1" s="11">
        <v>2018</v>
      </c>
      <c r="D1" s="11">
        <f>+C1+1</f>
        <v>2019</v>
      </c>
      <c r="E1" s="11">
        <f>+D1+1</f>
        <v>2020</v>
      </c>
      <c r="F1" s="11">
        <f t="shared" ref="F1:J1" si="0">+E1+1</f>
        <v>2021</v>
      </c>
      <c r="G1" s="11">
        <f t="shared" si="0"/>
        <v>2022</v>
      </c>
      <c r="H1" s="11">
        <f t="shared" si="0"/>
        <v>2023</v>
      </c>
      <c r="I1" s="11">
        <f t="shared" si="0"/>
        <v>2024</v>
      </c>
      <c r="J1" s="11">
        <f t="shared" si="0"/>
        <v>2025</v>
      </c>
      <c r="K1" s="53"/>
      <c r="L1" s="53"/>
      <c r="M1" s="11">
        <v>2018</v>
      </c>
      <c r="N1" s="11">
        <f>+M1+1</f>
        <v>2019</v>
      </c>
      <c r="O1" s="11">
        <f>+N1+1</f>
        <v>2020</v>
      </c>
      <c r="P1" s="11">
        <f t="shared" ref="P1:T1" si="1">+O1+1</f>
        <v>2021</v>
      </c>
      <c r="Q1" s="11">
        <f t="shared" si="1"/>
        <v>2022</v>
      </c>
      <c r="R1" s="11">
        <f t="shared" si="1"/>
        <v>2023</v>
      </c>
      <c r="S1" s="11">
        <f t="shared" si="1"/>
        <v>2024</v>
      </c>
      <c r="T1" s="11">
        <f t="shared" si="1"/>
        <v>2025</v>
      </c>
    </row>
    <row r="2" spans="1:20" s="9" customFormat="1" ht="13.8" x14ac:dyDescent="0.25">
      <c r="K2" s="54"/>
      <c r="L2" s="54"/>
      <c r="M2" s="54"/>
      <c r="N2" s="54"/>
      <c r="O2" s="54"/>
    </row>
    <row r="4" spans="1:20" ht="16.2" thickBot="1" x14ac:dyDescent="0.35">
      <c r="A4" s="50" t="s">
        <v>146</v>
      </c>
      <c r="L4" s="50" t="s">
        <v>150</v>
      </c>
    </row>
    <row r="5" spans="1:20" x14ac:dyDescent="0.3">
      <c r="A5" s="49" t="s">
        <v>29</v>
      </c>
      <c r="L5" s="49" t="s">
        <v>29</v>
      </c>
    </row>
    <row r="6" spans="1:20" x14ac:dyDescent="0.3">
      <c r="A6" s="54" t="s">
        <v>175</v>
      </c>
      <c r="B6" s="65"/>
      <c r="C6" s="76">
        <f>'BS 2020'!C3+'BS 2020'!C4</f>
        <v>41250</v>
      </c>
      <c r="D6" s="76">
        <f>'BS 2020'!D3+'BS 2020'!D4</f>
        <v>55021</v>
      </c>
      <c r="E6" s="76">
        <f>'BS 2020'!E3+'BS 2020'!E4</f>
        <v>84396</v>
      </c>
      <c r="F6" s="21">
        <v>36969.182444434264</v>
      </c>
      <c r="G6" s="21">
        <v>24611.696877263661</v>
      </c>
      <c r="H6" s="21">
        <v>15970.907223206363</v>
      </c>
      <c r="I6" s="21">
        <v>9010.1175691491226</v>
      </c>
      <c r="J6" s="21">
        <v>5969.4437767146155</v>
      </c>
      <c r="L6" s="54" t="s">
        <v>175</v>
      </c>
      <c r="M6" s="57">
        <f t="shared" ref="M6:M14" si="2">C6/C$14</f>
        <v>0.25361516895381436</v>
      </c>
      <c r="N6" s="57">
        <f t="shared" ref="N6:N14" si="3">D6/D$14</f>
        <v>0.24426853956527916</v>
      </c>
      <c r="O6" s="57">
        <f t="shared" ref="O6:O14" si="4">E6/E$14</f>
        <v>0.26275626955587728</v>
      </c>
      <c r="P6" s="57">
        <f t="shared" ref="P6:P14" si="5">F6/F$14</f>
        <v>0.10958574368341707</v>
      </c>
      <c r="Q6" s="57">
        <f t="shared" ref="Q6:Q14" si="6">G6/G$14</f>
        <v>6.2176360975765996E-2</v>
      </c>
      <c r="R6" s="57">
        <f t="shared" ref="R6:R14" si="7">H6/H$14</f>
        <v>3.5622237826145403E-2</v>
      </c>
      <c r="S6" s="57">
        <f t="shared" ref="S6:S14" si="8">I6/I$14</f>
        <v>1.8906700671452135E-2</v>
      </c>
      <c r="T6" s="57">
        <f t="shared" ref="T6:T14" si="9">J6/J$14</f>
        <v>1.2150101153112963E-2</v>
      </c>
    </row>
    <row r="7" spans="1:20" x14ac:dyDescent="0.3">
      <c r="A7" s="54" t="s">
        <v>32</v>
      </c>
      <c r="B7" s="65"/>
      <c r="C7" s="76">
        <f>'BS 2020'!C5</f>
        <v>17174</v>
      </c>
      <c r="D7" s="18">
        <f>'BS 2020'!D5</f>
        <v>20497</v>
      </c>
      <c r="E7" s="18">
        <f>'BS 2020'!E5</f>
        <v>23795</v>
      </c>
      <c r="F7" s="21">
        <f>F39*F9</f>
        <v>38977.785942950119</v>
      </c>
      <c r="G7" s="21">
        <f t="shared" ref="G7:J7" si="10">G39*G9</f>
        <v>50671.121725835161</v>
      </c>
      <c r="H7" s="21">
        <f t="shared" si="10"/>
        <v>60805.34607100219</v>
      </c>
      <c r="I7" s="21">
        <f t="shared" si="10"/>
        <v>66885.880678102403</v>
      </c>
      <c r="J7" s="21">
        <f t="shared" si="10"/>
        <v>70230.174712007545</v>
      </c>
      <c r="L7" s="9" t="s">
        <v>32</v>
      </c>
      <c r="M7" s="57">
        <f t="shared" si="2"/>
        <v>0.10558998573606808</v>
      </c>
      <c r="N7" s="57">
        <f t="shared" si="3"/>
        <v>9.0997478334990764E-2</v>
      </c>
      <c r="O7" s="57">
        <f t="shared" si="4"/>
        <v>7.4082722333784767E-2</v>
      </c>
      <c r="P7" s="57">
        <f t="shared" si="5"/>
        <v>0.11553973816194825</v>
      </c>
      <c r="Q7" s="57">
        <f t="shared" si="6"/>
        <v>0.12801010719350225</v>
      </c>
      <c r="R7" s="57">
        <f t="shared" si="7"/>
        <v>0.13562300929874535</v>
      </c>
      <c r="S7" s="57">
        <f t="shared" si="8"/>
        <v>0.14035236670577306</v>
      </c>
      <c r="T7" s="57">
        <f t="shared" si="9"/>
        <v>0.14294526570134108</v>
      </c>
    </row>
    <row r="8" spans="1:20" x14ac:dyDescent="0.3">
      <c r="A8" s="54" t="s">
        <v>33</v>
      </c>
      <c r="B8" s="65"/>
      <c r="C8" s="77">
        <f>'BS 2020'!C6</f>
        <v>16677</v>
      </c>
      <c r="D8" s="19">
        <f>'BS 2020'!D6</f>
        <v>20816</v>
      </c>
      <c r="E8" s="19">
        <f>'BS 2020'!E6</f>
        <v>24542</v>
      </c>
      <c r="F8" s="61">
        <f>F40*F9</f>
        <v>39584.407093157519</v>
      </c>
      <c r="G8" s="61">
        <f t="shared" ref="G8:J8" si="11">G40*G9</f>
        <v>51459.729221104775</v>
      </c>
      <c r="H8" s="61">
        <f t="shared" si="11"/>
        <v>61751.675065325726</v>
      </c>
      <c r="I8" s="61">
        <f t="shared" si="11"/>
        <v>67926.842571858302</v>
      </c>
      <c r="J8" s="61">
        <f t="shared" si="11"/>
        <v>71323.184700451238</v>
      </c>
      <c r="L8" s="9" t="s">
        <v>33</v>
      </c>
      <c r="M8" s="58">
        <f t="shared" si="2"/>
        <v>0.10253430721558211</v>
      </c>
      <c r="N8" s="58">
        <f t="shared" si="3"/>
        <v>9.241369512714874E-2</v>
      </c>
      <c r="O8" s="58">
        <f t="shared" si="4"/>
        <v>7.6408412335185791E-2</v>
      </c>
      <c r="P8" s="58">
        <f t="shared" si="5"/>
        <v>0.11733791235688709</v>
      </c>
      <c r="Q8" s="58">
        <f t="shared" si="6"/>
        <v>0.13000236089866529</v>
      </c>
      <c r="R8" s="58">
        <f t="shared" si="7"/>
        <v>0.13773374452664697</v>
      </c>
      <c r="S8" s="58">
        <f t="shared" si="8"/>
        <v>0.14253670612027963</v>
      </c>
      <c r="T8" s="58">
        <f t="shared" si="9"/>
        <v>0.14516995905933142</v>
      </c>
    </row>
    <row r="9" spans="1:20" x14ac:dyDescent="0.3">
      <c r="A9" s="54" t="s">
        <v>34</v>
      </c>
      <c r="B9" s="65"/>
      <c r="C9" s="76">
        <f>SUM(C7:C8)</f>
        <v>33851</v>
      </c>
      <c r="D9" s="76">
        <f>SUM(D7:D8)</f>
        <v>41313</v>
      </c>
      <c r="E9" s="76">
        <f>SUM(E7:E8)</f>
        <v>48337</v>
      </c>
      <c r="F9" s="21">
        <f>F38*IS!F5</f>
        <v>78562.193036107637</v>
      </c>
      <c r="G9" s="21">
        <f>G38*IS!G5</f>
        <v>102130.85094693994</v>
      </c>
      <c r="H9" s="21">
        <f>H38*IS!H5</f>
        <v>122557.02113632792</v>
      </c>
      <c r="I9" s="21">
        <f>I38*IS!I5</f>
        <v>134812.72324996072</v>
      </c>
      <c r="J9" s="21">
        <f>J38*IS!J5</f>
        <v>141553.35941245878</v>
      </c>
      <c r="L9" s="9" t="s">
        <v>34</v>
      </c>
      <c r="M9" s="57">
        <f t="shared" si="2"/>
        <v>0.20812429295165019</v>
      </c>
      <c r="N9" s="57">
        <f t="shared" si="3"/>
        <v>0.1834111734621395</v>
      </c>
      <c r="O9" s="57">
        <f t="shared" si="4"/>
        <v>0.15049113466897057</v>
      </c>
      <c r="P9" s="57">
        <f t="shared" si="5"/>
        <v>0.23287765051883536</v>
      </c>
      <c r="Q9" s="57">
        <f t="shared" si="6"/>
        <v>0.25801246809216755</v>
      </c>
      <c r="R9" s="57">
        <f t="shared" si="7"/>
        <v>0.27335675382539237</v>
      </c>
      <c r="S9" s="57">
        <f t="shared" si="8"/>
        <v>0.28288907282605275</v>
      </c>
      <c r="T9" s="57">
        <f t="shared" si="9"/>
        <v>0.28811522476067247</v>
      </c>
    </row>
    <row r="10" spans="1:20" x14ac:dyDescent="0.3">
      <c r="A10" s="54" t="s">
        <v>35</v>
      </c>
      <c r="B10" s="65"/>
      <c r="C10" s="76">
        <f>'BS 2020'!C8</f>
        <v>61797</v>
      </c>
      <c r="D10" s="18">
        <f>'BS 2020'!D8</f>
        <v>72705</v>
      </c>
      <c r="E10" s="18">
        <f>'BS 2020'!E8</f>
        <v>113114</v>
      </c>
      <c r="F10" s="89">
        <f>F37*IS!F5</f>
        <v>143419.92387381004</v>
      </c>
      <c r="G10" s="89">
        <f>G37*IS!G5</f>
        <v>186445.90103595305</v>
      </c>
      <c r="H10" s="89">
        <f>H37*IS!H5</f>
        <v>223735.08124314365</v>
      </c>
      <c r="I10" s="89">
        <f>I37*IS!I5</f>
        <v>246108.58936745804</v>
      </c>
      <c r="J10" s="89">
        <f>J37*IS!J5</f>
        <v>258414.01883583097</v>
      </c>
      <c r="L10" s="9" t="s">
        <v>35</v>
      </c>
      <c r="M10" s="57">
        <f t="shared" si="2"/>
        <v>0.37994319020215434</v>
      </c>
      <c r="N10" s="57">
        <f t="shared" si="3"/>
        <v>0.32277756073305869</v>
      </c>
      <c r="O10" s="57">
        <f t="shared" si="4"/>
        <v>0.35216612960973864</v>
      </c>
      <c r="P10" s="57">
        <f t="shared" si="5"/>
        <v>0.42513190656442845</v>
      </c>
      <c r="Q10" s="57">
        <f t="shared" si="6"/>
        <v>0.47101700069988112</v>
      </c>
      <c r="R10" s="57">
        <f t="shared" si="7"/>
        <v>0.49902890065722633</v>
      </c>
      <c r="S10" s="57">
        <f t="shared" si="8"/>
        <v>0.51643071204489022</v>
      </c>
      <c r="T10" s="57">
        <f t="shared" si="9"/>
        <v>0.52597136109820319</v>
      </c>
    </row>
    <row r="11" spans="1:20" x14ac:dyDescent="0.3">
      <c r="A11" s="54" t="s">
        <v>36</v>
      </c>
      <c r="B11" s="65"/>
      <c r="C11" s="76">
        <f>'BS 2020'!C9</f>
        <v>0</v>
      </c>
      <c r="D11" s="18">
        <f>'BS 2020'!D9</f>
        <v>25141</v>
      </c>
      <c r="E11" s="18">
        <f>'BS 2020'!E9</f>
        <v>37553</v>
      </c>
      <c r="F11" s="21">
        <f>E11-'Dep &amp; Lease Schedule'!F15</f>
        <v>31953</v>
      </c>
      <c r="G11" s="21">
        <f>F11-'Dep &amp; Lease Schedule'!G15</f>
        <v>26769</v>
      </c>
      <c r="H11" s="21">
        <f>G11-'Dep &amp; Lease Schedule'!H15</f>
        <v>22026</v>
      </c>
      <c r="I11" s="21">
        <f>H11-'Dep &amp; Lease Schedule'!I15</f>
        <v>17670</v>
      </c>
      <c r="J11" s="21">
        <f>I11-'Dep &amp; Lease Schedule'!J15</f>
        <v>13719</v>
      </c>
      <c r="L11" s="9" t="s">
        <v>36</v>
      </c>
      <c r="M11" s="57">
        <f t="shared" si="2"/>
        <v>0</v>
      </c>
      <c r="N11" s="57">
        <f t="shared" si="3"/>
        <v>0.11161475351612445</v>
      </c>
      <c r="O11" s="57">
        <f t="shared" si="4"/>
        <v>0.11691651488970875</v>
      </c>
      <c r="P11" s="57">
        <f t="shared" si="5"/>
        <v>9.4716545954978054E-2</v>
      </c>
      <c r="Q11" s="57">
        <f t="shared" si="6"/>
        <v>6.7626341054844344E-2</v>
      </c>
      <c r="R11" s="57">
        <f t="shared" si="7"/>
        <v>4.9127792140611859E-2</v>
      </c>
      <c r="S11" s="57">
        <f t="shared" si="8"/>
        <v>3.7078472983356252E-2</v>
      </c>
      <c r="T11" s="57">
        <f t="shared" si="9"/>
        <v>2.7923411955024038E-2</v>
      </c>
    </row>
    <row r="12" spans="1:20" x14ac:dyDescent="0.3">
      <c r="A12" s="54" t="s">
        <v>37</v>
      </c>
      <c r="B12" s="65"/>
      <c r="C12" s="76">
        <f>'BS 2020'!C10</f>
        <v>14548</v>
      </c>
      <c r="D12" s="18">
        <f>'BS 2020'!D10</f>
        <v>14754</v>
      </c>
      <c r="E12" s="18">
        <f>'BS 2020'!E10</f>
        <v>15017</v>
      </c>
      <c r="F12" s="21">
        <f>E12</f>
        <v>15017</v>
      </c>
      <c r="G12" s="21">
        <f t="shared" ref="G12:J12" si="12">F12</f>
        <v>15017</v>
      </c>
      <c r="H12" s="21">
        <f t="shared" si="12"/>
        <v>15017</v>
      </c>
      <c r="I12" s="21">
        <f t="shared" si="12"/>
        <v>15017</v>
      </c>
      <c r="J12" s="21">
        <f t="shared" si="12"/>
        <v>15017</v>
      </c>
      <c r="L12" s="9" t="s">
        <v>37</v>
      </c>
      <c r="M12" s="57">
        <f t="shared" si="2"/>
        <v>8.9444690374305247E-2</v>
      </c>
      <c r="N12" s="57">
        <f t="shared" si="3"/>
        <v>6.5501136525074583E-2</v>
      </c>
      <c r="O12" s="57">
        <f t="shared" si="4"/>
        <v>4.6753529787200925E-2</v>
      </c>
      <c r="P12" s="57">
        <f t="shared" si="5"/>
        <v>4.4514079135164315E-2</v>
      </c>
      <c r="Q12" s="57">
        <f t="shared" si="6"/>
        <v>3.7937344077873567E-2</v>
      </c>
      <c r="R12" s="57">
        <f t="shared" si="7"/>
        <v>3.3494599771886326E-2</v>
      </c>
      <c r="S12" s="57">
        <f t="shared" si="8"/>
        <v>3.1511456071933265E-2</v>
      </c>
      <c r="T12" s="57">
        <f t="shared" si="9"/>
        <v>3.0565338386806324E-2</v>
      </c>
    </row>
    <row r="13" spans="1:20" ht="15" thickBot="1" x14ac:dyDescent="0.35">
      <c r="A13" s="54" t="s">
        <v>38</v>
      </c>
      <c r="B13" s="65"/>
      <c r="C13" s="78">
        <f>'BS 2020'!C11</f>
        <v>11202</v>
      </c>
      <c r="D13" s="47">
        <f>'BS 2020'!D11</f>
        <v>16314</v>
      </c>
      <c r="E13" s="47">
        <f>'BS 2020'!E11</f>
        <v>22778</v>
      </c>
      <c r="F13" s="105">
        <f>F41*IS!F5</f>
        <v>31432.641056316439</v>
      </c>
      <c r="G13" s="105">
        <f>G41*IS!G5</f>
        <v>40862.433373211374</v>
      </c>
      <c r="H13" s="105">
        <f>H41*IS!H5</f>
        <v>49034.920047853644</v>
      </c>
      <c r="I13" s="105">
        <f>I41*IS!I5</f>
        <v>53938.412052639018</v>
      </c>
      <c r="J13" s="105">
        <f>J41*IS!J5</f>
        <v>56635.33265527097</v>
      </c>
      <c r="L13" s="9" t="s">
        <v>38</v>
      </c>
      <c r="M13" s="58">
        <f t="shared" si="2"/>
        <v>6.887265751807585E-2</v>
      </c>
      <c r="N13" s="58">
        <f t="shared" si="3"/>
        <v>7.242683619832363E-2</v>
      </c>
      <c r="O13" s="58">
        <f t="shared" si="4"/>
        <v>7.091642148850387E-2</v>
      </c>
      <c r="P13" s="58">
        <f t="shared" si="5"/>
        <v>9.317407414317673E-2</v>
      </c>
      <c r="Q13" s="58">
        <f t="shared" si="6"/>
        <v>0.10323048509946751</v>
      </c>
      <c r="R13" s="58">
        <f t="shared" si="7"/>
        <v>0.10936971577873762</v>
      </c>
      <c r="S13" s="58">
        <f t="shared" si="8"/>
        <v>0.11318358540231539</v>
      </c>
      <c r="T13" s="58">
        <f t="shared" si="9"/>
        <v>0.11527456264618097</v>
      </c>
    </row>
    <row r="14" spans="1:20" ht="15" thickBot="1" x14ac:dyDescent="0.35">
      <c r="A14" s="20" t="s">
        <v>39</v>
      </c>
      <c r="C14" s="48">
        <f>SUM(C9:C13)+C6</f>
        <v>162648</v>
      </c>
      <c r="D14" s="48">
        <f t="shared" ref="D14:E14" si="13">SUM(D9:D13)+D6</f>
        <v>225248</v>
      </c>
      <c r="E14" s="48">
        <f t="shared" si="13"/>
        <v>321195</v>
      </c>
      <c r="F14" s="62">
        <f>SUM(F9:F13)+F6</f>
        <v>337353.94041066838</v>
      </c>
      <c r="G14" s="62">
        <f t="shared" ref="G14:J14" si="14">SUM(G9:G13)+G6</f>
        <v>395836.882233368</v>
      </c>
      <c r="H14" s="62">
        <f t="shared" si="14"/>
        <v>448340.92965053162</v>
      </c>
      <c r="I14" s="62">
        <f t="shared" si="14"/>
        <v>476556.84223920689</v>
      </c>
      <c r="J14" s="62">
        <f t="shared" si="14"/>
        <v>491308.15468027536</v>
      </c>
      <c r="L14" s="20" t="s">
        <v>39</v>
      </c>
      <c r="M14" s="59">
        <f t="shared" si="2"/>
        <v>1</v>
      </c>
      <c r="N14" s="59">
        <f t="shared" si="3"/>
        <v>1</v>
      </c>
      <c r="O14" s="59">
        <f t="shared" si="4"/>
        <v>1</v>
      </c>
      <c r="P14" s="59">
        <f t="shared" si="5"/>
        <v>1</v>
      </c>
      <c r="Q14" s="59">
        <f t="shared" si="6"/>
        <v>1</v>
      </c>
      <c r="R14" s="59">
        <f t="shared" si="7"/>
        <v>1</v>
      </c>
      <c r="S14" s="59">
        <f t="shared" si="8"/>
        <v>1</v>
      </c>
      <c r="T14" s="59">
        <f t="shared" si="9"/>
        <v>1</v>
      </c>
    </row>
    <row r="15" spans="1:20" ht="15" thickTop="1" x14ac:dyDescent="0.3">
      <c r="L15" s="41"/>
    </row>
    <row r="16" spans="1:20" x14ac:dyDescent="0.3">
      <c r="A16" s="49" t="s">
        <v>40</v>
      </c>
      <c r="L16" s="49" t="s">
        <v>40</v>
      </c>
    </row>
    <row r="17" spans="1:20" x14ac:dyDescent="0.3">
      <c r="A17" s="54" t="s">
        <v>41</v>
      </c>
      <c r="B17" s="65"/>
      <c r="C17" s="76">
        <f>'BS 2020'!C14</f>
        <v>38192</v>
      </c>
      <c r="D17" s="18">
        <f>'BS 2020'!D14</f>
        <v>47183</v>
      </c>
      <c r="E17" s="18">
        <f>'BS 2020'!E14</f>
        <v>72539</v>
      </c>
      <c r="F17" s="21">
        <f>F43*F$20</f>
        <v>94481.707121302199</v>
      </c>
      <c r="G17" s="21">
        <f t="shared" ref="G17:J17" si="15">G43*G$20</f>
        <v>122826.21925769284</v>
      </c>
      <c r="H17" s="21">
        <f t="shared" si="15"/>
        <v>147391.46310923141</v>
      </c>
      <c r="I17" s="21">
        <f t="shared" si="15"/>
        <v>162130.60942015459</v>
      </c>
      <c r="J17" s="21">
        <f t="shared" si="15"/>
        <v>170237.13989116231</v>
      </c>
      <c r="L17" s="9" t="s">
        <v>41</v>
      </c>
      <c r="M17" s="57">
        <f>C17/C$34</f>
        <v>0.2348138310953716</v>
      </c>
      <c r="N17" s="57">
        <f>D17/D$34</f>
        <v>0.20947133825827532</v>
      </c>
      <c r="O17" s="57">
        <f>E17/E$34</f>
        <v>0.22584100001556687</v>
      </c>
      <c r="P17" s="57">
        <f t="shared" ref="P17:T24" si="16">F17/F$34</f>
        <v>0.28006700323786804</v>
      </c>
      <c r="Q17" s="57">
        <f t="shared" si="16"/>
        <v>0.30914636138178841</v>
      </c>
      <c r="R17" s="57">
        <f t="shared" si="16"/>
        <v>0.32602136203492615</v>
      </c>
      <c r="S17" s="57">
        <f t="shared" si="16"/>
        <v>0.333845052165057</v>
      </c>
      <c r="T17" s="57">
        <f t="shared" si="16"/>
        <v>0.3378857997219965</v>
      </c>
    </row>
    <row r="18" spans="1:20" x14ac:dyDescent="0.3">
      <c r="A18" s="54" t="s">
        <v>42</v>
      </c>
      <c r="B18" s="65"/>
      <c r="C18" s="76">
        <f>'BS 2020'!C15</f>
        <v>23663</v>
      </c>
      <c r="D18" s="18">
        <f>'BS 2020'!D15</f>
        <v>32439</v>
      </c>
      <c r="E18" s="18">
        <f>'BS 2020'!E15</f>
        <v>44138</v>
      </c>
      <c r="F18" s="21">
        <f>F44*F$20</f>
        <v>59086.926693010239</v>
      </c>
      <c r="G18" s="21">
        <f t="shared" ref="G18:J19" si="17">G44*G$20</f>
        <v>76813.004700913298</v>
      </c>
      <c r="H18" s="21">
        <f t="shared" si="17"/>
        <v>92175.605641095957</v>
      </c>
      <c r="I18" s="21">
        <f t="shared" si="17"/>
        <v>101393.16620520558</v>
      </c>
      <c r="J18" s="21">
        <f t="shared" si="17"/>
        <v>106462.82451546585</v>
      </c>
      <c r="L18" s="9" t="s">
        <v>42</v>
      </c>
      <c r="M18" s="57">
        <f t="shared" ref="M18:O34" si="18">C18/C$34</f>
        <v>0.1454859574049481</v>
      </c>
      <c r="N18" s="57">
        <f t="shared" si="18"/>
        <v>0.14401459724392671</v>
      </c>
      <c r="O18" s="57">
        <f t="shared" si="18"/>
        <v>0.13741807935989042</v>
      </c>
      <c r="P18" s="57">
        <f t="shared" si="16"/>
        <v>0.17514817411375846</v>
      </c>
      <c r="Q18" s="57">
        <f t="shared" si="16"/>
        <v>0.1933338097810274</v>
      </c>
      <c r="R18" s="57">
        <f t="shared" si="16"/>
        <v>0.20388708995468385</v>
      </c>
      <c r="S18" s="57">
        <f t="shared" si="16"/>
        <v>0.20877986570220883</v>
      </c>
      <c r="T18" s="57">
        <f t="shared" si="16"/>
        <v>0.21130686655725597</v>
      </c>
    </row>
    <row r="19" spans="1:20" x14ac:dyDescent="0.3">
      <c r="A19" s="54" t="s">
        <v>43</v>
      </c>
      <c r="B19" s="65"/>
      <c r="C19" s="77">
        <f>'BS 2020'!C16</f>
        <v>6536</v>
      </c>
      <c r="D19" s="19">
        <f>'BS 2020'!D16</f>
        <v>8190</v>
      </c>
      <c r="E19" s="19">
        <f>'BS 2020'!E16</f>
        <v>9708</v>
      </c>
      <c r="F19" s="61">
        <f>F45*F$20</f>
        <v>15779.902553097441</v>
      </c>
      <c r="G19" s="61">
        <f t="shared" si="17"/>
        <v>20513.873319026672</v>
      </c>
      <c r="H19" s="61">
        <f t="shared" si="17"/>
        <v>24616.647982832008</v>
      </c>
      <c r="I19" s="61">
        <f t="shared" si="17"/>
        <v>27078.312781115215</v>
      </c>
      <c r="J19" s="61">
        <f t="shared" si="17"/>
        <v>28432.228420170974</v>
      </c>
      <c r="L19" s="9" t="s">
        <v>43</v>
      </c>
      <c r="M19" s="58">
        <f t="shared" si="18"/>
        <v>4.0184939255324383E-2</v>
      </c>
      <c r="N19" s="58">
        <f t="shared" si="18"/>
        <v>3.6359923284557463E-2</v>
      </c>
      <c r="O19" s="58">
        <f t="shared" si="18"/>
        <v>3.0224629897725681E-2</v>
      </c>
      <c r="P19" s="58">
        <f t="shared" si="16"/>
        <v>4.6775509821786042E-2</v>
      </c>
      <c r="Q19" s="58">
        <f t="shared" si="16"/>
        <v>5.1632211206621897E-2</v>
      </c>
      <c r="R19" s="58">
        <f t="shared" si="16"/>
        <v>5.4450596627495948E-2</v>
      </c>
      <c r="S19" s="58">
        <f t="shared" si="16"/>
        <v>5.5757273566563015E-2</v>
      </c>
      <c r="T19" s="58">
        <f t="shared" si="16"/>
        <v>5.6432140740674396E-2</v>
      </c>
    </row>
    <row r="20" spans="1:20" x14ac:dyDescent="0.3">
      <c r="A20" s="54" t="s">
        <v>44</v>
      </c>
      <c r="B20" s="65"/>
      <c r="C20" s="79">
        <f>SUM(C17:C19)</f>
        <v>68391</v>
      </c>
      <c r="D20" s="51">
        <f t="shared" ref="D20:E20" si="19">SUM(D17:D19)</f>
        <v>87812</v>
      </c>
      <c r="E20" s="51">
        <f t="shared" si="19"/>
        <v>126385</v>
      </c>
      <c r="F20" s="92">
        <f>F42*IS!F5</f>
        <v>169189.84163523719</v>
      </c>
      <c r="G20" s="92">
        <f>G42*IS!G5</f>
        <v>219946.79412580832</v>
      </c>
      <c r="H20" s="92">
        <f>H42*IS!H5</f>
        <v>263936.15295096999</v>
      </c>
      <c r="I20" s="92">
        <f>I42*IS!I5</f>
        <v>290329.76824606705</v>
      </c>
      <c r="J20" s="92">
        <f>J42*IS!J5</f>
        <v>304846.25665837037</v>
      </c>
      <c r="L20" s="9" t="s">
        <v>44</v>
      </c>
      <c r="M20" s="57">
        <f t="shared" si="18"/>
        <v>0.42048472775564411</v>
      </c>
      <c r="N20" s="57">
        <f t="shared" si="18"/>
        <v>0.38984585878675948</v>
      </c>
      <c r="O20" s="57">
        <f t="shared" si="18"/>
        <v>0.39348370927318294</v>
      </c>
      <c r="P20" s="57">
        <f t="shared" si="16"/>
        <v>0.50152027698054646</v>
      </c>
      <c r="Q20" s="57">
        <f t="shared" si="16"/>
        <v>0.55359312948423467</v>
      </c>
      <c r="R20" s="57">
        <f t="shared" si="16"/>
        <v>0.58381145189910555</v>
      </c>
      <c r="S20" s="57">
        <f t="shared" si="16"/>
        <v>0.59782145377619433</v>
      </c>
      <c r="T20" s="57">
        <f t="shared" si="16"/>
        <v>0.6050572823834065</v>
      </c>
    </row>
    <row r="21" spans="1:20" x14ac:dyDescent="0.3">
      <c r="A21" s="54" t="s">
        <v>45</v>
      </c>
      <c r="B21" s="65"/>
      <c r="C21" s="76">
        <f>'BS 2020'!C18</f>
        <v>0</v>
      </c>
      <c r="D21" s="18">
        <f>'BS 2020'!D18</f>
        <v>39791</v>
      </c>
      <c r="E21" s="18">
        <f>'BS 2020'!E18</f>
        <v>52573</v>
      </c>
      <c r="F21" s="21">
        <f>E21-'Dep &amp; Lease Schedule'!F16</f>
        <v>41795</v>
      </c>
      <c r="G21" s="21">
        <f>F21-'Dep &amp; Lease Schedule'!G16</f>
        <v>34549</v>
      </c>
      <c r="H21" s="21">
        <f>G21-'Dep &amp; Lease Schedule'!H16</f>
        <v>31093</v>
      </c>
      <c r="I21" s="21">
        <f>H21-'Dep &amp; Lease Schedule'!I16</f>
        <v>29704</v>
      </c>
      <c r="J21" s="21">
        <f>I21-'Dep &amp; Lease Schedule'!J16</f>
        <v>28669</v>
      </c>
      <c r="L21" s="9" t="s">
        <v>45</v>
      </c>
      <c r="M21" s="57">
        <f t="shared" si="18"/>
        <v>0</v>
      </c>
      <c r="N21" s="57">
        <f t="shared" si="18"/>
        <v>0.17665417672964909</v>
      </c>
      <c r="O21" s="57">
        <f t="shared" si="18"/>
        <v>0.16367938479739721</v>
      </c>
      <c r="P21" s="57">
        <f t="shared" si="16"/>
        <v>0.12389065309011071</v>
      </c>
      <c r="Q21" s="57">
        <f t="shared" si="16"/>
        <v>8.6957798619291579E-2</v>
      </c>
      <c r="R21" s="57">
        <f t="shared" si="16"/>
        <v>6.8775911412450458E-2</v>
      </c>
      <c r="S21" s="57">
        <f t="shared" si="16"/>
        <v>6.1163857120974469E-2</v>
      </c>
      <c r="T21" s="57">
        <f t="shared" si="16"/>
        <v>5.6902083754596731E-2</v>
      </c>
    </row>
    <row r="22" spans="1:20" x14ac:dyDescent="0.3">
      <c r="A22" s="54" t="s">
        <v>46</v>
      </c>
      <c r="B22" s="65"/>
      <c r="C22" s="76">
        <f>'BS 2020'!C19</f>
        <v>23495</v>
      </c>
      <c r="D22" s="18">
        <f>'BS 2020'!D19</f>
        <v>23414</v>
      </c>
      <c r="E22" s="18">
        <f>'BS 2020'!E19</f>
        <v>31816</v>
      </c>
      <c r="F22" s="89">
        <f>E22</f>
        <v>31816</v>
      </c>
      <c r="G22" s="89">
        <f t="shared" ref="G22:J22" si="20">F22</f>
        <v>31816</v>
      </c>
      <c r="H22" s="89">
        <f t="shared" si="20"/>
        <v>31816</v>
      </c>
      <c r="I22" s="89">
        <f t="shared" si="20"/>
        <v>31816</v>
      </c>
      <c r="J22" s="89">
        <f t="shared" si="20"/>
        <v>31816</v>
      </c>
      <c r="L22" s="9" t="s">
        <v>46</v>
      </c>
      <c r="M22" s="57">
        <f t="shared" si="18"/>
        <v>0.14445305198957256</v>
      </c>
      <c r="N22" s="57">
        <f t="shared" si="18"/>
        <v>0.10394764881375196</v>
      </c>
      <c r="O22" s="57">
        <f t="shared" si="18"/>
        <v>9.9055091144009094E-2</v>
      </c>
      <c r="P22" s="57">
        <f t="shared" si="16"/>
        <v>9.4310444280774314E-2</v>
      </c>
      <c r="Q22" s="57">
        <f t="shared" si="16"/>
        <v>8.0078998549057312E-2</v>
      </c>
      <c r="R22" s="57">
        <f t="shared" si="16"/>
        <v>7.0375145450697063E-2</v>
      </c>
      <c r="S22" s="57">
        <f t="shared" si="16"/>
        <v>6.5512701257774156E-2</v>
      </c>
      <c r="T22" s="57">
        <f t="shared" si="16"/>
        <v>6.3148233169494902E-2</v>
      </c>
    </row>
    <row r="23" spans="1:20" x14ac:dyDescent="0.3">
      <c r="A23" s="54" t="s">
        <v>47</v>
      </c>
      <c r="B23" s="65"/>
      <c r="C23" s="77">
        <f>'BS 2020'!C20</f>
        <v>27213</v>
      </c>
      <c r="D23" s="19">
        <f>'BS 2020'!D20</f>
        <v>12171</v>
      </c>
      <c r="E23" s="19">
        <f>'BS 2020'!E20</f>
        <v>17017</v>
      </c>
      <c r="F23" s="61">
        <f>F46*IS!F5</f>
        <v>23823.8</v>
      </c>
      <c r="G23" s="61">
        <f>G46*IS!G5</f>
        <v>30970.94</v>
      </c>
      <c r="H23" s="61">
        <f>H46*IS!H5</f>
        <v>37165.127999999997</v>
      </c>
      <c r="I23" s="61">
        <f>I46*IS!I5</f>
        <v>40881.640800000001</v>
      </c>
      <c r="J23" s="61">
        <f>J46*IS!J5</f>
        <v>42925.722840000002</v>
      </c>
      <c r="L23" s="9" t="s">
        <v>47</v>
      </c>
      <c r="M23" s="58">
        <f t="shared" si="18"/>
        <v>0.16731223255127636</v>
      </c>
      <c r="N23" s="58">
        <f t="shared" si="18"/>
        <v>5.4033776104560303E-2</v>
      </c>
      <c r="O23" s="58">
        <f t="shared" si="18"/>
        <v>5.2980276778903782E-2</v>
      </c>
      <c r="P23" s="58">
        <f t="shared" si="16"/>
        <v>7.0619599021131227E-2</v>
      </c>
      <c r="Q23" s="58">
        <f t="shared" si="16"/>
        <v>7.7952032289506562E-2</v>
      </c>
      <c r="R23" s="58">
        <f t="shared" si="16"/>
        <v>8.2207106131939087E-2</v>
      </c>
      <c r="S23" s="58">
        <f t="shared" si="16"/>
        <v>8.4179869268859425E-2</v>
      </c>
      <c r="T23" s="58">
        <f t="shared" si="16"/>
        <v>8.5198753924737025E-2</v>
      </c>
    </row>
    <row r="24" spans="1:20" s="41" customFormat="1" ht="15" thickBot="1" x14ac:dyDescent="0.35">
      <c r="A24" s="64" t="s">
        <v>149</v>
      </c>
      <c r="B24" s="65"/>
      <c r="C24" s="99">
        <f>SUM(C20:C23)</f>
        <v>119099</v>
      </c>
      <c r="D24" s="100">
        <f t="shared" ref="D24:E24" si="21">SUM(D20:D23)</f>
        <v>163188</v>
      </c>
      <c r="E24" s="100">
        <f t="shared" si="21"/>
        <v>227791</v>
      </c>
      <c r="F24" s="107">
        <f t="shared" ref="F24" si="22">SUM(F20:F23)</f>
        <v>266624.6416352372</v>
      </c>
      <c r="G24" s="107">
        <f t="shared" ref="G24" si="23">SUM(G20:G23)</f>
        <v>317282.73412580829</v>
      </c>
      <c r="H24" s="107">
        <f t="shared" ref="H24" si="24">SUM(H20:H23)</f>
        <v>364010.28095097002</v>
      </c>
      <c r="I24" s="107">
        <f t="shared" ref="I24" si="25">SUM(I20:I23)</f>
        <v>392731.40904606704</v>
      </c>
      <c r="J24" s="107">
        <f t="shared" ref="J24" si="26">SUM(J20:J23)</f>
        <v>408256.97949837038</v>
      </c>
      <c r="L24" s="20" t="s">
        <v>149</v>
      </c>
      <c r="M24" s="59">
        <f t="shared" si="18"/>
        <v>0.732250012296493</v>
      </c>
      <c r="N24" s="59">
        <f t="shared" si="18"/>
        <v>0.72448146043472084</v>
      </c>
      <c r="O24" s="59">
        <f t="shared" si="18"/>
        <v>0.70919846199349301</v>
      </c>
      <c r="P24" s="59">
        <f t="shared" si="16"/>
        <v>0.79034097337256282</v>
      </c>
      <c r="Q24" s="59">
        <f t="shared" si="16"/>
        <v>0.79858195894209005</v>
      </c>
      <c r="R24" s="59">
        <f t="shared" si="16"/>
        <v>0.80516961489419214</v>
      </c>
      <c r="S24" s="59">
        <f t="shared" si="16"/>
        <v>0.80867788142380237</v>
      </c>
      <c r="T24" s="59">
        <f t="shared" si="16"/>
        <v>0.81030635323223521</v>
      </c>
    </row>
    <row r="25" spans="1:20" ht="15" thickTop="1" x14ac:dyDescent="0.3">
      <c r="A25" s="65"/>
      <c r="B25" s="65"/>
      <c r="C25" s="65"/>
      <c r="L25" s="41"/>
      <c r="M25" s="57"/>
      <c r="N25" s="57"/>
      <c r="O25" s="57"/>
      <c r="P25" s="57"/>
      <c r="Q25" s="57"/>
      <c r="R25" s="57"/>
      <c r="S25" s="57"/>
      <c r="T25" s="57"/>
    </row>
    <row r="26" spans="1:20" x14ac:dyDescent="0.3">
      <c r="A26" s="66" t="s">
        <v>50</v>
      </c>
      <c r="B26" s="65"/>
      <c r="C26" s="65"/>
      <c r="L26" s="5" t="s">
        <v>50</v>
      </c>
      <c r="M26" s="57"/>
      <c r="N26" s="57"/>
      <c r="O26" s="57"/>
      <c r="P26" s="57"/>
      <c r="Q26" s="57"/>
      <c r="R26" s="57"/>
      <c r="S26" s="57"/>
      <c r="T26" s="57"/>
    </row>
    <row r="27" spans="1:20" x14ac:dyDescent="0.3">
      <c r="A27" s="54" t="s">
        <v>147</v>
      </c>
      <c r="B27" s="65"/>
      <c r="C27" s="76">
        <f>'BS 2020'!C23</f>
        <v>0</v>
      </c>
      <c r="D27" s="18">
        <f>'BS 2020'!D23</f>
        <v>0</v>
      </c>
      <c r="E27" s="18">
        <f>'BS 2020'!E23</f>
        <v>0</v>
      </c>
      <c r="F27" s="21">
        <f>E27</f>
        <v>0</v>
      </c>
      <c r="G27" s="21">
        <f t="shared" ref="G27:J27" si="27">F27</f>
        <v>0</v>
      </c>
      <c r="H27" s="21">
        <f t="shared" si="27"/>
        <v>0</v>
      </c>
      <c r="I27" s="21">
        <f t="shared" si="27"/>
        <v>0</v>
      </c>
      <c r="J27" s="21">
        <f t="shared" si="27"/>
        <v>0</v>
      </c>
      <c r="L27" s="9" t="s">
        <v>147</v>
      </c>
      <c r="M27" s="57">
        <f t="shared" si="18"/>
        <v>0</v>
      </c>
      <c r="N27" s="57">
        <f t="shared" si="18"/>
        <v>0</v>
      </c>
      <c r="O27" s="57">
        <f t="shared" si="18"/>
        <v>0</v>
      </c>
      <c r="P27" s="57">
        <f t="shared" ref="P27:P34" si="28">F27/F$34</f>
        <v>0</v>
      </c>
      <c r="Q27" s="57">
        <f t="shared" ref="Q27:Q34" si="29">G27/G$34</f>
        <v>0</v>
      </c>
      <c r="R27" s="57">
        <f t="shared" ref="R27:R34" si="30">H27/H$34</f>
        <v>0</v>
      </c>
      <c r="S27" s="57">
        <f t="shared" ref="S27:S34" si="31">I27/I$34</f>
        <v>0</v>
      </c>
      <c r="T27" s="57">
        <f t="shared" ref="T27:T34" si="32">J27/J$34</f>
        <v>0</v>
      </c>
    </row>
    <row r="28" spans="1:20" x14ac:dyDescent="0.3">
      <c r="A28" s="54" t="s">
        <v>148</v>
      </c>
      <c r="B28" s="65"/>
      <c r="C28" s="76">
        <f>'BS 2020'!C24</f>
        <v>5</v>
      </c>
      <c r="D28" s="18">
        <f>'BS 2020'!D24</f>
        <v>5</v>
      </c>
      <c r="E28" s="18">
        <f>'BS 2020'!E24</f>
        <v>5</v>
      </c>
      <c r="F28" s="21">
        <f>E28</f>
        <v>5</v>
      </c>
      <c r="G28" s="21">
        <f t="shared" ref="G28:J28" si="33">F28</f>
        <v>5</v>
      </c>
      <c r="H28" s="21">
        <f t="shared" si="33"/>
        <v>5</v>
      </c>
      <c r="I28" s="21">
        <f t="shared" si="33"/>
        <v>5</v>
      </c>
      <c r="J28" s="21">
        <f t="shared" si="33"/>
        <v>5</v>
      </c>
      <c r="L28" s="9" t="s">
        <v>148</v>
      </c>
      <c r="M28" s="57">
        <f t="shared" si="18"/>
        <v>3.0741232600462351E-5</v>
      </c>
      <c r="N28" s="57">
        <f t="shared" si="18"/>
        <v>2.2197755362977697E-5</v>
      </c>
      <c r="O28" s="57">
        <f t="shared" si="18"/>
        <v>1.5566867479257148E-5</v>
      </c>
      <c r="P28" s="57">
        <f t="shared" si="28"/>
        <v>1.482122898553783E-5</v>
      </c>
      <c r="Q28" s="57">
        <f t="shared" si="29"/>
        <v>1.2584705580377374E-5</v>
      </c>
      <c r="R28" s="57">
        <f t="shared" si="30"/>
        <v>1.1059709808067807E-5</v>
      </c>
      <c r="S28" s="57">
        <f t="shared" si="31"/>
        <v>1.0295559035984121E-5</v>
      </c>
      <c r="T28" s="57">
        <f t="shared" si="32"/>
        <v>9.9239742848715906E-6</v>
      </c>
    </row>
    <row r="29" spans="1:20" x14ac:dyDescent="0.3">
      <c r="A29" s="54" t="s">
        <v>53</v>
      </c>
      <c r="B29" s="65"/>
      <c r="C29" s="76">
        <f>'BS 2020'!C25</f>
        <v>-1837</v>
      </c>
      <c r="D29" s="18">
        <f>'BS 2020'!D25</f>
        <v>-1837</v>
      </c>
      <c r="E29" s="18">
        <f>'BS 2020'!E25</f>
        <v>-1837</v>
      </c>
      <c r="F29" s="21">
        <f>E29</f>
        <v>-1837</v>
      </c>
      <c r="G29" s="21">
        <f t="shared" ref="G29:J29" si="34">F29</f>
        <v>-1837</v>
      </c>
      <c r="H29" s="21">
        <f t="shared" si="34"/>
        <v>-1837</v>
      </c>
      <c r="I29" s="21">
        <f t="shared" si="34"/>
        <v>-1837</v>
      </c>
      <c r="J29" s="21">
        <f t="shared" si="34"/>
        <v>-1837</v>
      </c>
      <c r="L29" s="9" t="s">
        <v>53</v>
      </c>
      <c r="M29" s="57">
        <f t="shared" si="18"/>
        <v>-1.1294328857409866E-2</v>
      </c>
      <c r="N29" s="57">
        <f t="shared" si="18"/>
        <v>-8.1554553203580047E-3</v>
      </c>
      <c r="O29" s="57">
        <f t="shared" si="18"/>
        <v>-5.7192671118790764E-3</v>
      </c>
      <c r="P29" s="57">
        <f t="shared" si="28"/>
        <v>-5.4453195292865986E-3</v>
      </c>
      <c r="Q29" s="57">
        <f t="shared" si="29"/>
        <v>-4.6236208302306474E-3</v>
      </c>
      <c r="R29" s="57">
        <f t="shared" si="30"/>
        <v>-4.0633373834841119E-3</v>
      </c>
      <c r="S29" s="57">
        <f t="shared" si="31"/>
        <v>-3.7825883898205664E-3</v>
      </c>
      <c r="T29" s="57">
        <f t="shared" si="32"/>
        <v>-3.6460681522618226E-3</v>
      </c>
    </row>
    <row r="30" spans="1:20" x14ac:dyDescent="0.3">
      <c r="A30" s="54" t="s">
        <v>54</v>
      </c>
      <c r="B30" s="65"/>
      <c r="C30" s="76">
        <f>'BS 2020'!C26</f>
        <v>26791</v>
      </c>
      <c r="D30" s="18">
        <f>'BS 2020'!D26</f>
        <v>33658</v>
      </c>
      <c r="E30" s="18">
        <f>'BS 2020'!E26</f>
        <v>42865</v>
      </c>
      <c r="F30" s="21">
        <f>E30</f>
        <v>42865</v>
      </c>
      <c r="G30" s="21">
        <f t="shared" ref="G30:J30" si="35">F30</f>
        <v>42865</v>
      </c>
      <c r="H30" s="21">
        <f t="shared" si="35"/>
        <v>42865</v>
      </c>
      <c r="I30" s="21">
        <f t="shared" si="35"/>
        <v>42865</v>
      </c>
      <c r="J30" s="21">
        <f t="shared" si="35"/>
        <v>42865</v>
      </c>
      <c r="L30" s="9" t="s">
        <v>54</v>
      </c>
      <c r="M30" s="57">
        <f t="shared" si="18"/>
        <v>0.16471767251979735</v>
      </c>
      <c r="N30" s="57">
        <f t="shared" si="18"/>
        <v>0.14942641000142065</v>
      </c>
      <c r="O30" s="57">
        <f t="shared" si="18"/>
        <v>0.13345475489967154</v>
      </c>
      <c r="P30" s="57">
        <f t="shared" si="28"/>
        <v>0.12706239609301581</v>
      </c>
      <c r="Q30" s="57">
        <f t="shared" si="29"/>
        <v>0.10788868094057523</v>
      </c>
      <c r="R30" s="57">
        <f t="shared" si="30"/>
        <v>9.4814892184565305E-2</v>
      </c>
      <c r="S30" s="57">
        <f t="shared" si="31"/>
        <v>8.8263827615491869E-2</v>
      </c>
      <c r="T30" s="57">
        <f t="shared" si="32"/>
        <v>8.5078231544204144E-2</v>
      </c>
    </row>
    <row r="31" spans="1:20" x14ac:dyDescent="0.3">
      <c r="A31" s="54" t="s">
        <v>55</v>
      </c>
      <c r="B31" s="65"/>
      <c r="C31" s="76">
        <f>'BS 2020'!C27</f>
        <v>-1035</v>
      </c>
      <c r="D31" s="18">
        <f>'BS 2020'!D27</f>
        <v>-986</v>
      </c>
      <c r="E31" s="18">
        <f>'BS 2020'!E27</f>
        <v>-180</v>
      </c>
      <c r="F31" s="21">
        <f>E31</f>
        <v>-180</v>
      </c>
      <c r="G31" s="21">
        <f t="shared" ref="G31:J31" si="36">F31</f>
        <v>-180</v>
      </c>
      <c r="H31" s="21">
        <f t="shared" si="36"/>
        <v>-180</v>
      </c>
      <c r="I31" s="21">
        <f t="shared" si="36"/>
        <v>-180</v>
      </c>
      <c r="J31" s="21">
        <f t="shared" si="36"/>
        <v>-180</v>
      </c>
      <c r="L31" s="9" t="s">
        <v>55</v>
      </c>
      <c r="M31" s="57">
        <f t="shared" si="18"/>
        <v>-6.3634351482957062E-3</v>
      </c>
      <c r="N31" s="57">
        <f t="shared" si="18"/>
        <v>-4.3773973575792014E-3</v>
      </c>
      <c r="O31" s="57">
        <f t="shared" si="18"/>
        <v>-5.604072292532574E-4</v>
      </c>
      <c r="P31" s="57">
        <f t="shared" si="28"/>
        <v>-5.3356424347936182E-4</v>
      </c>
      <c r="Q31" s="57">
        <f t="shared" si="29"/>
        <v>-4.5304940089358549E-4</v>
      </c>
      <c r="R31" s="57">
        <f t="shared" si="30"/>
        <v>-3.9814955309044105E-4</v>
      </c>
      <c r="S31" s="57">
        <f t="shared" si="31"/>
        <v>-3.7064012529542837E-4</v>
      </c>
      <c r="T31" s="57">
        <f t="shared" si="32"/>
        <v>-3.5726307425537726E-4</v>
      </c>
    </row>
    <row r="32" spans="1:20" x14ac:dyDescent="0.3">
      <c r="A32" s="54" t="s">
        <v>56</v>
      </c>
      <c r="B32" s="65"/>
      <c r="C32" s="77">
        <f>'BS 2020'!C28</f>
        <v>19625</v>
      </c>
      <c r="D32" s="19">
        <f>'BS 2020'!D28</f>
        <v>31220</v>
      </c>
      <c r="E32" s="19">
        <f>'BS 2020'!E28</f>
        <v>52551</v>
      </c>
      <c r="F32" s="81">
        <f>IS!F19</f>
        <v>29876.298775431183</v>
      </c>
      <c r="G32" s="81">
        <f>IS!G19</f>
        <v>39171.931760012638</v>
      </c>
      <c r="H32" s="81">
        <f>IS!H19</f>
        <v>47228.147013316513</v>
      </c>
      <c r="I32" s="81">
        <f>IS!I19</f>
        <v>52061.876165298876</v>
      </c>
      <c r="J32" s="81">
        <f>IS!J19</f>
        <v>54720.427198889272</v>
      </c>
      <c r="L32" s="9" t="s">
        <v>56</v>
      </c>
      <c r="M32" s="57">
        <f t="shared" si="18"/>
        <v>0.12065933795681472</v>
      </c>
      <c r="N32" s="57">
        <f t="shared" si="18"/>
        <v>0.13860278448643273</v>
      </c>
      <c r="O32" s="57">
        <f t="shared" si="18"/>
        <v>0.1636108905804885</v>
      </c>
      <c r="P32" s="57">
        <f t="shared" si="28"/>
        <v>8.8560693078201802E-2</v>
      </c>
      <c r="Q32" s="57">
        <f t="shared" si="29"/>
        <v>9.8593445642878544E-2</v>
      </c>
      <c r="R32" s="57">
        <f t="shared" si="30"/>
        <v>0.10446592014800898</v>
      </c>
      <c r="S32" s="57">
        <f t="shared" si="31"/>
        <v>0.10720122391678584</v>
      </c>
      <c r="T32" s="57">
        <f t="shared" si="32"/>
        <v>0.10860882247579302</v>
      </c>
    </row>
    <row r="33" spans="1:20" x14ac:dyDescent="0.3">
      <c r="A33" s="54" t="s">
        <v>57</v>
      </c>
      <c r="B33" s="65"/>
      <c r="C33" s="80">
        <f>SUM(C28:C32)</f>
        <v>43549</v>
      </c>
      <c r="D33" s="52">
        <f t="shared" ref="D33:E33" si="37">SUM(D28:D32)</f>
        <v>62060</v>
      </c>
      <c r="E33" s="52">
        <f t="shared" si="37"/>
        <v>93404</v>
      </c>
      <c r="F33" s="106">
        <f>SUM(F27:F32)</f>
        <v>70729.298775431176</v>
      </c>
      <c r="G33" s="106">
        <f t="shared" ref="G33:J33" si="38">SUM(G27:G32)</f>
        <v>80024.931760012638</v>
      </c>
      <c r="H33" s="106">
        <f t="shared" si="38"/>
        <v>88081.147013316513</v>
      </c>
      <c r="I33" s="106">
        <f t="shared" si="38"/>
        <v>92914.876165298876</v>
      </c>
      <c r="J33" s="106">
        <f t="shared" si="38"/>
        <v>95573.427198889272</v>
      </c>
      <c r="K33" s="52"/>
      <c r="L33" s="9" t="s">
        <v>57</v>
      </c>
      <c r="M33" s="60">
        <f t="shared" si="18"/>
        <v>0.26774998770350694</v>
      </c>
      <c r="N33" s="60">
        <f t="shared" si="18"/>
        <v>0.27551853956527916</v>
      </c>
      <c r="O33" s="60">
        <f t="shared" si="18"/>
        <v>0.29080153800650693</v>
      </c>
      <c r="P33" s="60">
        <f t="shared" si="28"/>
        <v>0.20965902662743718</v>
      </c>
      <c r="Q33" s="60">
        <f t="shared" si="29"/>
        <v>0.20141804105790992</v>
      </c>
      <c r="R33" s="60">
        <f t="shared" si="30"/>
        <v>0.1948303851058078</v>
      </c>
      <c r="S33" s="60">
        <f t="shared" si="31"/>
        <v>0.19132211857619771</v>
      </c>
      <c r="T33" s="60">
        <f t="shared" si="32"/>
        <v>0.18969364676776485</v>
      </c>
    </row>
    <row r="34" spans="1:20" ht="15" thickBot="1" x14ac:dyDescent="0.35">
      <c r="A34" s="20" t="s">
        <v>58</v>
      </c>
      <c r="C34" s="48">
        <f>C24+C33+C27</f>
        <v>162648</v>
      </c>
      <c r="D34" s="48">
        <f t="shared" ref="D34:E34" si="39">D24+D33+D27</f>
        <v>225248</v>
      </c>
      <c r="E34" s="48">
        <f t="shared" si="39"/>
        <v>321195</v>
      </c>
      <c r="F34" s="62">
        <f t="shared" ref="F34" si="40">F24+F33+F27</f>
        <v>337353.94041066838</v>
      </c>
      <c r="G34" s="62">
        <f t="shared" ref="G34" si="41">G24+G33+G27</f>
        <v>397307.66588582093</v>
      </c>
      <c r="H34" s="62">
        <f t="shared" ref="H34" si="42">H24+H33+H27</f>
        <v>452091.42796428653</v>
      </c>
      <c r="I34" s="62">
        <f t="shared" ref="I34" si="43">I24+I33+I27</f>
        <v>485646.2852113659</v>
      </c>
      <c r="J34" s="62">
        <f t="shared" ref="J34" si="44">J24+J33+J27</f>
        <v>503830.40669725963</v>
      </c>
      <c r="L34" s="20" t="s">
        <v>58</v>
      </c>
      <c r="M34" s="59">
        <f t="shared" si="18"/>
        <v>1</v>
      </c>
      <c r="N34" s="59">
        <f t="shared" si="18"/>
        <v>1</v>
      </c>
      <c r="O34" s="59">
        <f t="shared" si="18"/>
        <v>1</v>
      </c>
      <c r="P34" s="59">
        <f t="shared" si="28"/>
        <v>1</v>
      </c>
      <c r="Q34" s="59">
        <f t="shared" si="29"/>
        <v>1</v>
      </c>
      <c r="R34" s="59">
        <f t="shared" si="30"/>
        <v>1</v>
      </c>
      <c r="S34" s="59">
        <f t="shared" si="31"/>
        <v>1</v>
      </c>
      <c r="T34" s="59">
        <f t="shared" si="32"/>
        <v>1</v>
      </c>
    </row>
    <row r="35" spans="1:20" ht="15" thickTop="1" x14ac:dyDescent="0.3">
      <c r="C35" s="109" t="b">
        <f>C14=C34</f>
        <v>1</v>
      </c>
      <c r="D35" s="109" t="b">
        <f t="shared" ref="D35:J35" si="45">D14=D34</f>
        <v>1</v>
      </c>
      <c r="E35" s="109" t="b">
        <f t="shared" si="45"/>
        <v>1</v>
      </c>
      <c r="F35" s="109" t="b">
        <f t="shared" si="45"/>
        <v>1</v>
      </c>
      <c r="G35" s="109" t="b">
        <f t="shared" si="45"/>
        <v>0</v>
      </c>
      <c r="H35" s="109" t="b">
        <f t="shared" si="45"/>
        <v>0</v>
      </c>
      <c r="I35" s="109" t="b">
        <f t="shared" si="45"/>
        <v>0</v>
      </c>
      <c r="J35" s="109" t="b">
        <f t="shared" si="45"/>
        <v>0</v>
      </c>
    </row>
    <row r="36" spans="1:20" x14ac:dyDescent="0.3">
      <c r="A36" s="91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91"/>
      <c r="M36" s="87"/>
      <c r="N36" s="88"/>
      <c r="O36" s="87"/>
    </row>
    <row r="37" spans="1:20" x14ac:dyDescent="0.3">
      <c r="A37" s="88" t="s">
        <v>172</v>
      </c>
      <c r="B37" s="87"/>
      <c r="C37" s="95">
        <f>C10/IS!C5</f>
        <v>0.26535186592639348</v>
      </c>
      <c r="D37" s="95">
        <f>D10/IS!D5</f>
        <v>0.25917753331289523</v>
      </c>
      <c r="E37" s="95">
        <f>E10/IS!E5</f>
        <v>0.29299287164822413</v>
      </c>
      <c r="F37" s="95">
        <f t="shared" ref="F37:F45" si="46">MEDIAN(C37:E37)</f>
        <v>0.26535186592639348</v>
      </c>
      <c r="G37" s="95">
        <f>F37</f>
        <v>0.26535186592639348</v>
      </c>
      <c r="H37" s="95">
        <f t="shared" ref="H37:J37" si="47">G37</f>
        <v>0.26535186592639348</v>
      </c>
      <c r="I37" s="95">
        <f t="shared" si="47"/>
        <v>0.26535186592639348</v>
      </c>
      <c r="J37" s="95">
        <f t="shared" si="47"/>
        <v>0.26535186592639348</v>
      </c>
      <c r="K37" s="87"/>
      <c r="L37" s="88"/>
      <c r="M37" s="75"/>
      <c r="N37" s="75"/>
      <c r="O37" s="75"/>
    </row>
    <row r="38" spans="1:20" x14ac:dyDescent="0.3">
      <c r="A38" s="104" t="s">
        <v>179</v>
      </c>
      <c r="B38" s="87"/>
      <c r="C38" s="95">
        <f>C9/IS!C5</f>
        <v>0.14535375525469435</v>
      </c>
      <c r="D38" s="95">
        <f>D9/IS!D5</f>
        <v>0.14727187172485581</v>
      </c>
      <c r="E38" s="95">
        <f>E9/IS!E5</f>
        <v>0.12520462928426374</v>
      </c>
      <c r="F38" s="95">
        <f t="shared" si="46"/>
        <v>0.14535375525469435</v>
      </c>
      <c r="G38" s="95">
        <f t="shared" ref="G38:J45" si="48">F38</f>
        <v>0.14535375525469435</v>
      </c>
      <c r="H38" s="95">
        <f t="shared" si="48"/>
        <v>0.14535375525469435</v>
      </c>
      <c r="I38" s="95">
        <f t="shared" si="48"/>
        <v>0.14535375525469435</v>
      </c>
      <c r="J38" s="95">
        <f t="shared" si="48"/>
        <v>0.14535375525469435</v>
      </c>
      <c r="K38" s="87"/>
      <c r="L38" s="88"/>
      <c r="M38" s="75"/>
      <c r="N38" s="75"/>
      <c r="O38" s="75"/>
    </row>
    <row r="39" spans="1:20" x14ac:dyDescent="0.3">
      <c r="A39" s="101" t="s">
        <v>176</v>
      </c>
      <c r="B39" s="87"/>
      <c r="C39" s="95">
        <f>C7/C9</f>
        <v>0.50734099435762603</v>
      </c>
      <c r="D39" s="95">
        <f t="shared" ref="D39:E39" si="49">D7/D9</f>
        <v>0.49613922978239294</v>
      </c>
      <c r="E39" s="95">
        <f t="shared" si="49"/>
        <v>0.4922729999793119</v>
      </c>
      <c r="F39" s="95">
        <f t="shared" si="46"/>
        <v>0.49613922978239294</v>
      </c>
      <c r="G39" s="95">
        <f t="shared" si="48"/>
        <v>0.49613922978239294</v>
      </c>
      <c r="H39" s="95">
        <f t="shared" ref="H39:J39" si="50">G39</f>
        <v>0.49613922978239294</v>
      </c>
      <c r="I39" s="95">
        <f t="shared" si="50"/>
        <v>0.49613922978239294</v>
      </c>
      <c r="J39" s="95">
        <f t="shared" si="50"/>
        <v>0.49613922978239294</v>
      </c>
      <c r="K39" s="87"/>
      <c r="L39" s="88"/>
      <c r="M39" s="75"/>
      <c r="N39" s="75"/>
      <c r="O39" s="75"/>
    </row>
    <row r="40" spans="1:20" x14ac:dyDescent="0.3">
      <c r="A40" s="101" t="s">
        <v>177</v>
      </c>
      <c r="B40" s="87"/>
      <c r="C40" s="95">
        <f>C8/C9</f>
        <v>0.49265900564237392</v>
      </c>
      <c r="D40" s="95">
        <f t="shared" ref="D40:E40" si="51">D8/D9</f>
        <v>0.503860770217607</v>
      </c>
      <c r="E40" s="95">
        <f t="shared" si="51"/>
        <v>0.50772700002068805</v>
      </c>
      <c r="F40" s="95">
        <f t="shared" si="46"/>
        <v>0.503860770217607</v>
      </c>
      <c r="G40" s="95">
        <f t="shared" si="48"/>
        <v>0.503860770217607</v>
      </c>
      <c r="H40" s="95">
        <f t="shared" ref="H40:J40" si="52">G40</f>
        <v>0.503860770217607</v>
      </c>
      <c r="I40" s="95">
        <f t="shared" si="52"/>
        <v>0.503860770217607</v>
      </c>
      <c r="J40" s="95">
        <f t="shared" si="52"/>
        <v>0.503860770217607</v>
      </c>
      <c r="K40" s="87"/>
      <c r="L40" s="88"/>
      <c r="M40" s="75"/>
      <c r="N40" s="75"/>
      <c r="O40" s="75"/>
    </row>
    <row r="41" spans="1:20" s="41" customFormat="1" x14ac:dyDescent="0.3">
      <c r="A41" s="88" t="s">
        <v>195</v>
      </c>
      <c r="B41" s="87"/>
      <c r="C41" s="95">
        <f>C13/IS!C5</f>
        <v>4.810058096845251E-2</v>
      </c>
      <c r="D41" s="95">
        <f>D13/IS!D5</f>
        <v>5.8155866563050315E-2</v>
      </c>
      <c r="E41" s="95">
        <f>E13/IS!E5</f>
        <v>5.9000580214679431E-2</v>
      </c>
      <c r="F41" s="95">
        <f t="shared" si="46"/>
        <v>5.8155866563050315E-2</v>
      </c>
      <c r="G41" s="95">
        <f t="shared" si="48"/>
        <v>5.8155866563050315E-2</v>
      </c>
      <c r="H41" s="95">
        <f t="shared" si="48"/>
        <v>5.8155866563050315E-2</v>
      </c>
      <c r="I41" s="95">
        <f t="shared" si="48"/>
        <v>5.8155866563050315E-2</v>
      </c>
      <c r="J41" s="95">
        <f t="shared" si="48"/>
        <v>5.8155866563050315E-2</v>
      </c>
      <c r="K41" s="87"/>
      <c r="L41" s="88"/>
      <c r="M41" s="75"/>
      <c r="N41" s="75"/>
      <c r="O41" s="75"/>
    </row>
    <row r="42" spans="1:20" x14ac:dyDescent="0.3">
      <c r="A42" s="104" t="s">
        <v>178</v>
      </c>
      <c r="B42" s="87"/>
      <c r="C42" s="95">
        <f>C20/IS!C5</f>
        <v>0.29366602687140114</v>
      </c>
      <c r="D42" s="95">
        <f>D20/IS!D5</f>
        <v>0.31303070703902014</v>
      </c>
      <c r="E42" s="95">
        <f>E20/IS!E5</f>
        <v>0.32736800116042936</v>
      </c>
      <c r="F42" s="95">
        <f t="shared" si="46"/>
        <v>0.31303070703902014</v>
      </c>
      <c r="G42" s="95">
        <f t="shared" si="48"/>
        <v>0.31303070703902014</v>
      </c>
      <c r="H42" s="95">
        <f t="shared" si="48"/>
        <v>0.31303070703902014</v>
      </c>
      <c r="I42" s="95">
        <f t="shared" si="48"/>
        <v>0.31303070703902014</v>
      </c>
      <c r="J42" s="95">
        <f t="shared" si="48"/>
        <v>0.31303070703902014</v>
      </c>
      <c r="K42" s="87"/>
      <c r="L42" s="88"/>
      <c r="M42" s="75"/>
      <c r="N42" s="75"/>
      <c r="O42" s="75"/>
    </row>
    <row r="43" spans="1:20" x14ac:dyDescent="0.3">
      <c r="A43" s="54" t="s">
        <v>180</v>
      </c>
      <c r="B43" s="87"/>
      <c r="C43" s="95">
        <f>C17/C$20</f>
        <v>0.55843605152724773</v>
      </c>
      <c r="D43" s="95">
        <f t="shared" ref="D43:E43" si="53">D17/D$20</f>
        <v>0.53731836195508587</v>
      </c>
      <c r="E43" s="95">
        <f t="shared" si="53"/>
        <v>0.57395260513510304</v>
      </c>
      <c r="F43" s="95">
        <f t="shared" si="46"/>
        <v>0.55843605152724773</v>
      </c>
      <c r="G43" s="95">
        <f t="shared" si="48"/>
        <v>0.55843605152724773</v>
      </c>
      <c r="H43" s="95">
        <f t="shared" ref="H43:J43" si="54">G43</f>
        <v>0.55843605152724773</v>
      </c>
      <c r="I43" s="95">
        <f t="shared" si="54"/>
        <v>0.55843605152724773</v>
      </c>
      <c r="J43" s="95">
        <f t="shared" si="54"/>
        <v>0.55843605152724773</v>
      </c>
      <c r="K43" s="87"/>
      <c r="L43" s="88"/>
      <c r="M43" s="75"/>
      <c r="N43" s="75"/>
      <c r="O43" s="75"/>
    </row>
    <row r="44" spans="1:20" x14ac:dyDescent="0.3">
      <c r="A44" s="54" t="s">
        <v>181</v>
      </c>
      <c r="B44" s="87"/>
      <c r="C44" s="95">
        <f>C18/C$20</f>
        <v>0.34599581816320862</v>
      </c>
      <c r="D44" s="95">
        <f>D18/D$20</f>
        <v>0.3694142030701954</v>
      </c>
      <c r="E44" s="95">
        <f>E18/E$20</f>
        <v>0.34923448194010365</v>
      </c>
      <c r="F44" s="95">
        <f t="shared" si="46"/>
        <v>0.34923448194010365</v>
      </c>
      <c r="G44" s="95">
        <f t="shared" si="48"/>
        <v>0.34923448194010365</v>
      </c>
      <c r="H44" s="95">
        <f t="shared" ref="H44:J44" si="55">G44</f>
        <v>0.34923448194010365</v>
      </c>
      <c r="I44" s="95">
        <f t="shared" si="55"/>
        <v>0.34923448194010365</v>
      </c>
      <c r="J44" s="95">
        <f t="shared" si="55"/>
        <v>0.34923448194010365</v>
      </c>
      <c r="K44" s="87"/>
      <c r="L44" s="91"/>
      <c r="M44" s="74"/>
      <c r="N44" s="74"/>
      <c r="O44" s="74"/>
    </row>
    <row r="45" spans="1:20" x14ac:dyDescent="0.3">
      <c r="A45" s="54" t="s">
        <v>182</v>
      </c>
      <c r="B45" s="87"/>
      <c r="C45" s="95">
        <f>C19/C$20</f>
        <v>9.5568130309543656E-2</v>
      </c>
      <c r="D45" s="95">
        <f>D19/D$20</f>
        <v>9.3267434974718719E-2</v>
      </c>
      <c r="E45" s="95">
        <f>E19/E$20</f>
        <v>7.6812912924793295E-2</v>
      </c>
      <c r="F45" s="95">
        <f t="shared" si="46"/>
        <v>9.3267434974718719E-2</v>
      </c>
      <c r="G45" s="95">
        <f t="shared" si="48"/>
        <v>9.3267434974718719E-2</v>
      </c>
      <c r="H45" s="95">
        <f t="shared" ref="H45:J45" si="56">G45</f>
        <v>9.3267434974718719E-2</v>
      </c>
      <c r="I45" s="95">
        <f t="shared" si="56"/>
        <v>9.3267434974718719E-2</v>
      </c>
      <c r="J45" s="95">
        <f t="shared" si="56"/>
        <v>9.3267434974718719E-2</v>
      </c>
      <c r="K45" s="87"/>
      <c r="L45" s="87"/>
      <c r="M45" s="88"/>
      <c r="N45" s="87"/>
      <c r="O45" s="88"/>
    </row>
    <row r="46" spans="1:20" x14ac:dyDescent="0.3">
      <c r="A46" s="54" t="s">
        <v>196</v>
      </c>
      <c r="B46" s="87"/>
      <c r="C46" s="95">
        <f>C23/IS!C5</f>
        <v>0.1168506614796017</v>
      </c>
      <c r="D46" s="95">
        <f>D23/IS!D5</f>
        <v>4.3386971431830658E-2</v>
      </c>
      <c r="E46" s="95">
        <f>E23/IS!E5</f>
        <v>4.4078183928053377E-2</v>
      </c>
      <c r="F46" s="95">
        <f>E46</f>
        <v>4.4078183928053377E-2</v>
      </c>
      <c r="G46" s="95">
        <f t="shared" ref="G46:J46" si="57">F46</f>
        <v>4.4078183928053377E-2</v>
      </c>
      <c r="H46" s="95">
        <f t="shared" si="57"/>
        <v>4.4078183928053377E-2</v>
      </c>
      <c r="I46" s="95">
        <f t="shared" si="57"/>
        <v>4.4078183928053377E-2</v>
      </c>
      <c r="J46" s="95">
        <f t="shared" si="57"/>
        <v>4.4078183928053377E-2</v>
      </c>
      <c r="K46" s="87"/>
      <c r="L46" s="88"/>
      <c r="M46" s="75"/>
      <c r="N46" s="75"/>
      <c r="O46" s="75"/>
    </row>
    <row r="47" spans="1:20" x14ac:dyDescent="0.3">
      <c r="A47" s="88"/>
      <c r="B47" s="87"/>
      <c r="C47" s="92"/>
      <c r="D47" s="92"/>
      <c r="E47" s="92"/>
      <c r="F47" s="92"/>
      <c r="G47" s="92"/>
      <c r="H47" s="92"/>
      <c r="I47" s="92"/>
      <c r="J47" s="92"/>
      <c r="K47" s="87"/>
      <c r="L47" s="88"/>
      <c r="M47" s="75"/>
      <c r="N47" s="75"/>
      <c r="O47" s="75"/>
    </row>
    <row r="48" spans="1:20" s="41" customFormat="1" x14ac:dyDescent="0.3">
      <c r="A48" s="88"/>
      <c r="B48" s="87"/>
      <c r="C48" s="92"/>
      <c r="D48" s="92"/>
      <c r="E48" s="92"/>
      <c r="F48" s="92"/>
      <c r="G48" s="92"/>
      <c r="H48" s="92"/>
      <c r="I48" s="92"/>
      <c r="J48" s="92"/>
      <c r="K48" s="87"/>
      <c r="L48" s="88"/>
      <c r="M48" s="75"/>
      <c r="N48" s="75"/>
      <c r="O48" s="75"/>
    </row>
    <row r="49" spans="1:15" x14ac:dyDescent="0.3">
      <c r="A49" s="88"/>
      <c r="B49" s="87"/>
      <c r="C49" s="92"/>
      <c r="D49" s="92"/>
      <c r="E49" s="92"/>
      <c r="F49" s="108">
        <f>F34-F14</f>
        <v>0</v>
      </c>
      <c r="G49" s="108">
        <f>G34-G14</f>
        <v>1470.7836524529266</v>
      </c>
      <c r="H49" s="108">
        <f>H34-H14</f>
        <v>3750.4983137549134</v>
      </c>
      <c r="I49" s="108">
        <f>I34-I14</f>
        <v>9089.4429721590132</v>
      </c>
      <c r="J49" s="108">
        <f>J34-J14</f>
        <v>12522.252016984276</v>
      </c>
      <c r="K49" s="87"/>
      <c r="L49" s="88"/>
      <c r="M49" s="75"/>
      <c r="N49" s="75"/>
      <c r="O49" s="75"/>
    </row>
    <row r="50" spans="1:15" x14ac:dyDescent="0.3">
      <c r="A50" s="91"/>
      <c r="B50" s="87"/>
      <c r="C50" s="93"/>
      <c r="D50" s="93"/>
      <c r="E50" s="93"/>
      <c r="F50" s="93"/>
      <c r="G50" s="93"/>
      <c r="H50" s="93"/>
      <c r="I50" s="93"/>
      <c r="J50" s="93"/>
      <c r="K50" s="87"/>
      <c r="L50" s="91"/>
      <c r="M50" s="74"/>
      <c r="N50" s="74"/>
      <c r="O50" s="74"/>
    </row>
    <row r="51" spans="1:15" x14ac:dyDescent="0.3">
      <c r="A51" s="87"/>
      <c r="B51" s="87"/>
      <c r="C51" s="94"/>
      <c r="D51" s="94"/>
      <c r="E51" s="94"/>
      <c r="F51" s="94"/>
      <c r="G51" s="94"/>
      <c r="H51" s="94"/>
      <c r="I51" s="94"/>
      <c r="J51" s="94"/>
      <c r="K51" s="87"/>
      <c r="L51" s="88"/>
      <c r="M51" s="90"/>
      <c r="N51" s="87"/>
      <c r="O51" s="87"/>
    </row>
    <row r="52" spans="1:15" x14ac:dyDescent="0.3">
      <c r="L52" s="68"/>
      <c r="M52" s="70"/>
      <c r="N52" s="69"/>
      <c r="O52" s="69"/>
    </row>
    <row r="53" spans="1:15" x14ac:dyDescent="0.3">
      <c r="L53" s="68"/>
      <c r="M53" s="68"/>
      <c r="N53" s="69"/>
      <c r="O53" s="69"/>
    </row>
    <row r="54" spans="1:15" x14ac:dyDescent="0.3">
      <c r="L54" s="68"/>
      <c r="M54" s="70"/>
      <c r="N54" s="69"/>
      <c r="O54" s="69"/>
    </row>
    <row r="55" spans="1:15" x14ac:dyDescent="0.3">
      <c r="L55" s="72"/>
      <c r="M55" s="71"/>
      <c r="N55" s="69"/>
      <c r="O55" s="69"/>
    </row>
    <row r="56" spans="1:15" x14ac:dyDescent="0.3">
      <c r="L56" s="69"/>
      <c r="M56" s="68"/>
      <c r="N56" s="69"/>
      <c r="O56" s="69"/>
    </row>
    <row r="57" spans="1:15" x14ac:dyDescent="0.3">
      <c r="L57" s="68"/>
      <c r="M57" s="70"/>
      <c r="N57" s="69"/>
      <c r="O57" s="69"/>
    </row>
    <row r="58" spans="1:15" x14ac:dyDescent="0.3">
      <c r="L58" s="68"/>
      <c r="M58" s="70"/>
      <c r="N58" s="69"/>
      <c r="O58" s="69"/>
    </row>
    <row r="59" spans="1:15" x14ac:dyDescent="0.3">
      <c r="L59" s="68"/>
      <c r="M59" s="70"/>
      <c r="N59" s="69"/>
      <c r="O59" s="69"/>
    </row>
    <row r="60" spans="1:15" x14ac:dyDescent="0.3">
      <c r="L60" s="68"/>
      <c r="M60" s="70"/>
      <c r="N60" s="69"/>
      <c r="O60" s="69"/>
    </row>
    <row r="61" spans="1:15" x14ac:dyDescent="0.3">
      <c r="L61" s="72"/>
      <c r="M61" s="71"/>
      <c r="N61" s="69"/>
      <c r="O61" s="69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87FC-2C29-4E4B-9F88-55F42E14A8A5}">
  <dimension ref="A1:K20"/>
  <sheetViews>
    <sheetView showGridLines="0" zoomScale="80" zoomScaleNormal="80" workbookViewId="0"/>
  </sheetViews>
  <sheetFormatPr defaultRowHeight="14.4" x14ac:dyDescent="0.3"/>
  <cols>
    <col min="1" max="1" width="31.77734375" style="41" customWidth="1"/>
    <col min="2" max="2" width="8.88671875" style="41"/>
    <col min="3" max="10" width="13.77734375" style="41" customWidth="1"/>
    <col min="11" max="11" width="12.21875" style="41" customWidth="1"/>
    <col min="12" max="16384" width="8.88671875" style="41"/>
  </cols>
  <sheetData>
    <row r="1" spans="1:11" s="9" customFormat="1" ht="13.8" x14ac:dyDescent="0.25">
      <c r="A1" s="10" t="s">
        <v>283</v>
      </c>
      <c r="B1" s="10"/>
      <c r="C1" s="11">
        <v>2018</v>
      </c>
      <c r="D1" s="11">
        <f>+C1+1</f>
        <v>2019</v>
      </c>
      <c r="E1" s="11">
        <f>+D1+1</f>
        <v>2020</v>
      </c>
      <c r="F1" s="11">
        <f t="shared" ref="F1:J1" si="0">+E1+1</f>
        <v>2021</v>
      </c>
      <c r="G1" s="11">
        <f t="shared" si="0"/>
        <v>2022</v>
      </c>
      <c r="H1" s="11">
        <f t="shared" si="0"/>
        <v>2023</v>
      </c>
      <c r="I1" s="11">
        <f t="shared" si="0"/>
        <v>2024</v>
      </c>
      <c r="J1" s="11">
        <f t="shared" si="0"/>
        <v>2025</v>
      </c>
      <c r="K1" s="53"/>
    </row>
    <row r="2" spans="1:11" s="9" customFormat="1" ht="13.8" x14ac:dyDescent="0.25">
      <c r="K2" s="54"/>
    </row>
    <row r="5" spans="1:11" x14ac:dyDescent="0.3">
      <c r="A5" s="73" t="s">
        <v>161</v>
      </c>
    </row>
    <row r="6" spans="1:11" x14ac:dyDescent="0.3">
      <c r="A6" s="9" t="s">
        <v>151</v>
      </c>
      <c r="C6" s="21">
        <f>BS!C22-BS!C6</f>
        <v>-17755</v>
      </c>
      <c r="D6" s="21">
        <f>BS!D22-BS!D6</f>
        <v>-31607</v>
      </c>
      <c r="E6" s="21">
        <f>BS!E22-BS!E6</f>
        <v>-52580</v>
      </c>
      <c r="F6" s="21"/>
      <c r="G6" s="21"/>
      <c r="H6" s="21"/>
      <c r="I6" s="21"/>
      <c r="J6" s="21"/>
    </row>
    <row r="7" spans="1:11" x14ac:dyDescent="0.3">
      <c r="A7" s="9" t="s">
        <v>152</v>
      </c>
      <c r="C7" s="21">
        <f>BS!C21</f>
        <v>0</v>
      </c>
      <c r="D7" s="21">
        <f>BS!D21</f>
        <v>39791</v>
      </c>
      <c r="E7" s="21">
        <f>BS!E21</f>
        <v>52573</v>
      </c>
      <c r="F7" s="21"/>
      <c r="G7" s="21"/>
      <c r="H7" s="21"/>
      <c r="I7" s="21"/>
      <c r="J7" s="21"/>
    </row>
    <row r="8" spans="1:11" x14ac:dyDescent="0.3">
      <c r="A8" s="9" t="s">
        <v>153</v>
      </c>
      <c r="C8" s="21">
        <f>BS!C23</f>
        <v>27213</v>
      </c>
      <c r="D8" s="21">
        <f>BS!D23</f>
        <v>12171</v>
      </c>
      <c r="E8" s="21">
        <f>BS!E23</f>
        <v>17017</v>
      </c>
      <c r="F8" s="21"/>
      <c r="G8" s="21"/>
      <c r="H8" s="21"/>
      <c r="I8" s="21"/>
      <c r="J8" s="21"/>
    </row>
    <row r="9" spans="1:11" x14ac:dyDescent="0.3">
      <c r="A9" s="9" t="s">
        <v>154</v>
      </c>
      <c r="C9" s="21">
        <f>BS!C27</f>
        <v>0</v>
      </c>
      <c r="D9" s="21">
        <f>BS!D27</f>
        <v>0</v>
      </c>
      <c r="E9" s="21">
        <f>BS!E27</f>
        <v>0</v>
      </c>
      <c r="F9" s="21"/>
      <c r="G9" s="21"/>
      <c r="H9" s="21"/>
      <c r="I9" s="21"/>
      <c r="J9" s="21"/>
    </row>
    <row r="10" spans="1:11" x14ac:dyDescent="0.3">
      <c r="A10" s="9" t="s">
        <v>155</v>
      </c>
      <c r="C10" s="21">
        <v>0</v>
      </c>
      <c r="D10" s="21">
        <v>0</v>
      </c>
      <c r="E10" s="21">
        <v>0</v>
      </c>
      <c r="F10" s="21"/>
      <c r="G10" s="21"/>
      <c r="H10" s="21"/>
      <c r="I10" s="21"/>
      <c r="J10" s="21"/>
    </row>
    <row r="11" spans="1:11" x14ac:dyDescent="0.3">
      <c r="A11" s="9" t="s">
        <v>156</v>
      </c>
      <c r="C11" s="61">
        <f>BS!C33</f>
        <v>43549</v>
      </c>
      <c r="D11" s="61">
        <f>BS!D33</f>
        <v>62060</v>
      </c>
      <c r="E11" s="61">
        <f>BS!E33</f>
        <v>93404</v>
      </c>
      <c r="F11" s="81"/>
      <c r="G11" s="81"/>
      <c r="H11" s="81"/>
      <c r="I11" s="81"/>
      <c r="J11" s="81"/>
    </row>
    <row r="12" spans="1:11" ht="15" thickBot="1" x14ac:dyDescent="0.35">
      <c r="A12" s="20" t="s">
        <v>157</v>
      </c>
      <c r="C12" s="62">
        <f>SUM(C6:C11)</f>
        <v>53007</v>
      </c>
      <c r="D12" s="62">
        <f>SUM(D6:D11)</f>
        <v>82415</v>
      </c>
      <c r="E12" s="62">
        <f>SUM(E6:E11)</f>
        <v>110414</v>
      </c>
      <c r="F12" s="102"/>
      <c r="G12" s="102"/>
      <c r="H12" s="102"/>
      <c r="I12" s="102"/>
      <c r="J12" s="102"/>
    </row>
    <row r="13" spans="1:11" ht="15" thickTop="1" x14ac:dyDescent="0.3">
      <c r="C13" s="67"/>
      <c r="D13" s="63"/>
      <c r="E13" s="63"/>
      <c r="F13" s="63"/>
      <c r="G13" s="63"/>
      <c r="H13" s="63"/>
      <c r="I13" s="63"/>
      <c r="J13" s="63"/>
    </row>
    <row r="14" spans="1:11" x14ac:dyDescent="0.3">
      <c r="A14" s="9" t="s">
        <v>158</v>
      </c>
      <c r="C14" s="21">
        <f>BS!C7+BS!C8-BS!C17-BS!C18-BS!C19</f>
        <v>-34540</v>
      </c>
      <c r="D14" s="21">
        <f>BS!D7+BS!D8-BS!D17-BS!D18-BS!D19</f>
        <v>-46499</v>
      </c>
      <c r="E14" s="21">
        <f>BS!E7+BS!E8-BS!E17-BS!E18-BS!E19</f>
        <v>-78048</v>
      </c>
      <c r="F14" s="21">
        <f>BS!F7+BS!F8-BS!F17-BS!F18-BS!F19</f>
        <v>-90786.34333130224</v>
      </c>
      <c r="G14" s="21">
        <f>BS!G7+BS!G8-BS!G17-BS!G18-BS!G19</f>
        <v>-118022.24633069287</v>
      </c>
      <c r="H14" s="21">
        <f>BS!H7+BS!H8-BS!H17-BS!H18-BS!H19</f>
        <v>-141626.69559683147</v>
      </c>
      <c r="I14" s="21">
        <f>BS!I7+BS!I8-BS!I17-BS!I18-BS!I19</f>
        <v>-155789.36515651469</v>
      </c>
      <c r="J14" s="21">
        <f>BS!J7+BS!J8-BS!J17-BS!J18-BS!J19</f>
        <v>-163578.83341434036</v>
      </c>
    </row>
    <row r="15" spans="1:11" x14ac:dyDescent="0.3">
      <c r="A15" s="9" t="s">
        <v>159</v>
      </c>
      <c r="C15" s="21">
        <f>BS!C10</f>
        <v>61797</v>
      </c>
      <c r="D15" s="21">
        <f>BS!D10</f>
        <v>72705</v>
      </c>
      <c r="E15" s="21">
        <f>BS!E10</f>
        <v>113114</v>
      </c>
      <c r="F15" s="21">
        <f>BS!F10</f>
        <v>143419.92387381004</v>
      </c>
      <c r="G15" s="21">
        <f>BS!G10</f>
        <v>186445.90103595305</v>
      </c>
      <c r="H15" s="21">
        <f>BS!H10</f>
        <v>223735.08124314365</v>
      </c>
      <c r="I15" s="21">
        <f>BS!I10</f>
        <v>246108.58936745804</v>
      </c>
      <c r="J15" s="21">
        <f>BS!J10</f>
        <v>258414.01883583097</v>
      </c>
    </row>
    <row r="16" spans="1:11" x14ac:dyDescent="0.3">
      <c r="A16" s="9" t="s">
        <v>183</v>
      </c>
      <c r="C16" s="21">
        <f>BS!C11</f>
        <v>0</v>
      </c>
      <c r="D16" s="21">
        <f>BS!D11</f>
        <v>25141</v>
      </c>
      <c r="E16" s="21">
        <f>BS!E11</f>
        <v>37553</v>
      </c>
      <c r="F16" s="21"/>
      <c r="G16" s="21"/>
      <c r="H16" s="21"/>
      <c r="I16" s="21"/>
      <c r="J16" s="21"/>
    </row>
    <row r="17" spans="1:10" x14ac:dyDescent="0.3">
      <c r="A17" s="9" t="s">
        <v>160</v>
      </c>
      <c r="C17" s="21">
        <f>BS!C13</f>
        <v>11202</v>
      </c>
      <c r="D17" s="21">
        <f>BS!D13</f>
        <v>16314</v>
      </c>
      <c r="E17" s="21">
        <f>BS!E13</f>
        <v>22778</v>
      </c>
      <c r="F17" s="21"/>
      <c r="G17" s="21"/>
      <c r="H17" s="21"/>
      <c r="I17" s="21"/>
      <c r="J17" s="21"/>
    </row>
    <row r="18" spans="1:10" x14ac:dyDescent="0.3">
      <c r="A18" s="9" t="s">
        <v>37</v>
      </c>
      <c r="C18" s="61">
        <f>BS!C12</f>
        <v>14548</v>
      </c>
      <c r="D18" s="61">
        <f>BS!D12</f>
        <v>14754</v>
      </c>
      <c r="E18" s="61">
        <f>BS!E12</f>
        <v>15017</v>
      </c>
      <c r="F18" s="81"/>
      <c r="G18" s="81"/>
      <c r="H18" s="81"/>
      <c r="I18" s="81"/>
      <c r="J18" s="81"/>
    </row>
    <row r="19" spans="1:10" ht="15" thickBot="1" x14ac:dyDescent="0.35">
      <c r="A19" s="20" t="s">
        <v>157</v>
      </c>
      <c r="C19" s="62">
        <f>SUM(C14:C18)</f>
        <v>53007</v>
      </c>
      <c r="D19" s="62">
        <f t="shared" ref="D19:E19" si="1">SUM(D14:D18)</f>
        <v>82415</v>
      </c>
      <c r="E19" s="62">
        <f t="shared" si="1"/>
        <v>110414</v>
      </c>
      <c r="F19" s="102"/>
      <c r="G19" s="102"/>
      <c r="H19" s="102"/>
      <c r="I19" s="102"/>
      <c r="J19" s="102"/>
    </row>
    <row r="20" spans="1:10" ht="15" thickTop="1" x14ac:dyDescent="0.3">
      <c r="C20" s="110" t="b">
        <f>C12=C19</f>
        <v>1</v>
      </c>
      <c r="D20" s="110" t="b">
        <f t="shared" ref="D20:E20" si="2">D12=D19</f>
        <v>1</v>
      </c>
      <c r="E20" s="110" t="b">
        <f t="shared" si="2"/>
        <v>1</v>
      </c>
      <c r="F20" s="55"/>
      <c r="G20" s="55"/>
      <c r="H20" s="55"/>
      <c r="I20" s="55"/>
      <c r="J20" s="55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D5EE-063C-4EC4-A50B-668B6DCCBFDC}">
  <dimension ref="A1:J16"/>
  <sheetViews>
    <sheetView showGridLines="0" zoomScale="70" zoomScaleNormal="70" workbookViewId="0">
      <pane ySplit="1" topLeftCell="A2" activePane="bottomLeft" state="frozen"/>
      <selection pane="bottomLeft"/>
    </sheetView>
  </sheetViews>
  <sheetFormatPr defaultRowHeight="13.8" x14ac:dyDescent="0.25"/>
  <cols>
    <col min="1" max="1" width="31.77734375" style="9" customWidth="1"/>
    <col min="2" max="2" width="9.88671875" style="9" bestFit="1" customWidth="1"/>
    <col min="3" max="10" width="13.77734375" style="9" customWidth="1"/>
    <col min="11" max="16384" width="8.88671875" style="9"/>
  </cols>
  <sheetData>
    <row r="1" spans="1:10" x14ac:dyDescent="0.25">
      <c r="A1" s="10" t="s">
        <v>283</v>
      </c>
      <c r="B1" s="10"/>
      <c r="C1" s="11">
        <v>2018</v>
      </c>
      <c r="D1" s="11">
        <f>+C1+1</f>
        <v>2019</v>
      </c>
      <c r="E1" s="11">
        <f>+D1+1</f>
        <v>2020</v>
      </c>
      <c r="F1" s="12">
        <f t="shared" ref="F1:J1" si="0">+E1+1</f>
        <v>2021</v>
      </c>
      <c r="G1" s="12">
        <f t="shared" si="0"/>
        <v>2022</v>
      </c>
      <c r="H1" s="12">
        <f t="shared" si="0"/>
        <v>2023</v>
      </c>
      <c r="I1" s="12">
        <f t="shared" si="0"/>
        <v>2024</v>
      </c>
      <c r="J1" s="12">
        <f t="shared" si="0"/>
        <v>2025</v>
      </c>
    </row>
    <row r="4" spans="1:10" ht="16.2" thickBot="1" x14ac:dyDescent="0.35">
      <c r="A4" s="50" t="s">
        <v>168</v>
      </c>
    </row>
    <row r="6" spans="1:10" x14ac:dyDescent="0.25">
      <c r="A6" s="9" t="s">
        <v>169</v>
      </c>
      <c r="C6" s="97">
        <f>C8+C7</f>
        <v>77138</v>
      </c>
      <c r="D6" s="97">
        <f t="shared" ref="D6:E6" si="1">D8+D7</f>
        <v>94494</v>
      </c>
      <c r="E6" s="97">
        <f t="shared" si="1"/>
        <v>138365</v>
      </c>
      <c r="F6" s="97">
        <f t="shared" ref="F6" si="2">F8+F7</f>
        <v>177179.66351443977</v>
      </c>
      <c r="G6" s="97">
        <f t="shared" ref="G6" si="3">G8+G7</f>
        <v>230333.56256877171</v>
      </c>
      <c r="H6" s="97">
        <f t="shared" ref="H6" si="4">H8+H7</f>
        <v>276400.27508252603</v>
      </c>
      <c r="I6" s="97">
        <f t="shared" ref="I6" si="5">I8+I7</f>
        <v>304040.30259077868</v>
      </c>
      <c r="J6" s="97">
        <f t="shared" ref="J6" si="6">J8+J7</f>
        <v>319242.31772031763</v>
      </c>
    </row>
    <row r="7" spans="1:10" x14ac:dyDescent="0.25">
      <c r="A7" s="9" t="s">
        <v>116</v>
      </c>
      <c r="C7" s="14">
        <f>IS!C11</f>
        <v>15341</v>
      </c>
      <c r="D7" s="14">
        <f>IS!D11</f>
        <v>21789</v>
      </c>
      <c r="E7" s="14">
        <f>IS!E11</f>
        <v>25251</v>
      </c>
      <c r="F7" s="14">
        <f>F10*F8</f>
        <v>33759.739640629727</v>
      </c>
      <c r="G7" s="14">
        <f t="shared" ref="G7:J7" si="7">G10*G8</f>
        <v>43887.661532818645</v>
      </c>
      <c r="H7" s="14">
        <f t="shared" si="7"/>
        <v>52665.193839382373</v>
      </c>
      <c r="I7" s="14">
        <f t="shared" si="7"/>
        <v>57931.713223320614</v>
      </c>
      <c r="J7" s="14">
        <f t="shared" si="7"/>
        <v>60828.298884486649</v>
      </c>
    </row>
    <row r="8" spans="1:10" ht="14.4" thickBot="1" x14ac:dyDescent="0.3">
      <c r="A8" s="9" t="s">
        <v>170</v>
      </c>
      <c r="C8" s="31">
        <f>BS!C10</f>
        <v>61797</v>
      </c>
      <c r="D8" s="31">
        <f>BS!D10</f>
        <v>72705</v>
      </c>
      <c r="E8" s="31">
        <f>BS!E10</f>
        <v>113114</v>
      </c>
      <c r="F8" s="31">
        <f>BS!F10</f>
        <v>143419.92387381004</v>
      </c>
      <c r="G8" s="31">
        <f>BS!G10</f>
        <v>186445.90103595305</v>
      </c>
      <c r="H8" s="31">
        <f>BS!H10</f>
        <v>223735.08124314365</v>
      </c>
      <c r="I8" s="31">
        <f>BS!I10</f>
        <v>246108.58936745804</v>
      </c>
      <c r="J8" s="31">
        <f>BS!J10</f>
        <v>258414.01883583097</v>
      </c>
    </row>
    <row r="9" spans="1:10" ht="14.4" thickTop="1" x14ac:dyDescent="0.25"/>
    <row r="10" spans="1:10" x14ac:dyDescent="0.25">
      <c r="A10" s="9" t="s">
        <v>171</v>
      </c>
      <c r="D10" s="56">
        <f>D7/((D6+C6)/2)</f>
        <v>0.25390370094154935</v>
      </c>
      <c r="E10" s="56">
        <f>E7/((E6+D6)/2)</f>
        <v>0.21687802489918792</v>
      </c>
      <c r="F10" s="96">
        <f>MEDIAN(D10:E10)</f>
        <v>0.23539086292036865</v>
      </c>
      <c r="G10" s="96">
        <f>F10</f>
        <v>0.23539086292036865</v>
      </c>
      <c r="H10" s="96">
        <f t="shared" ref="H10:J10" si="8">G10</f>
        <v>0.23539086292036865</v>
      </c>
      <c r="I10" s="96">
        <f t="shared" si="8"/>
        <v>0.23539086292036865</v>
      </c>
      <c r="J10" s="96">
        <f t="shared" si="8"/>
        <v>0.23539086292036865</v>
      </c>
    </row>
    <row r="13" spans="1:10" ht="16.2" thickBot="1" x14ac:dyDescent="0.35">
      <c r="A13" s="50" t="s">
        <v>197</v>
      </c>
    </row>
    <row r="15" spans="1:10" x14ac:dyDescent="0.25">
      <c r="A15" s="9" t="s">
        <v>198</v>
      </c>
      <c r="F15" s="9">
        <v>5600</v>
      </c>
      <c r="G15" s="9">
        <v>5184</v>
      </c>
      <c r="H15" s="9">
        <v>4743</v>
      </c>
      <c r="I15" s="9">
        <v>4356</v>
      </c>
      <c r="J15" s="9">
        <v>3951</v>
      </c>
    </row>
    <row r="16" spans="1:10" x14ac:dyDescent="0.25">
      <c r="A16" s="9" t="s">
        <v>199</v>
      </c>
      <c r="F16" s="9">
        <v>10778</v>
      </c>
      <c r="G16" s="9">
        <v>7246</v>
      </c>
      <c r="H16" s="9">
        <v>3456</v>
      </c>
      <c r="I16" s="9">
        <v>1389</v>
      </c>
      <c r="J16" s="9">
        <v>1035</v>
      </c>
    </row>
  </sheetData>
  <pageMargins left="0.7" right="0.7" top="0.75" bottom="0.75" header="0.3" footer="0.3"/>
  <pageSetup scale="7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48EAC-8AE8-4E26-A3B7-421AE21D171E}">
  <dimension ref="A1"/>
  <sheetViews>
    <sheetView showGridLines="0" zoomScale="50" zoomScaleNormal="50" workbookViewId="0">
      <selection activeCell="V51" sqref="V51"/>
    </sheetView>
  </sheetViews>
  <sheetFormatPr defaultRowHeight="14.4" x14ac:dyDescent="0.3"/>
  <cols>
    <col min="1" max="16384" width="8.88671875" style="46"/>
  </cols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BD0E7-E9F6-45C9-AE90-205F2B9E953B}">
  <dimension ref="A1"/>
  <sheetViews>
    <sheetView showGridLines="0" zoomScale="60" zoomScaleNormal="60" workbookViewId="0">
      <selection activeCell="AB16" sqref="AB16"/>
    </sheetView>
  </sheetViews>
  <sheetFormatPr defaultRowHeight="14.4" x14ac:dyDescent="0.3"/>
  <cols>
    <col min="1" max="16384" width="8.88671875" style="46"/>
  </cols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1DC53-D3CF-43FB-AD8C-FCB3405D8A34}">
  <dimension ref="A1:L62"/>
  <sheetViews>
    <sheetView showGridLines="0" zoomScale="70" zoomScaleNormal="70" workbookViewId="0">
      <selection activeCell="E13" sqref="E13:F13"/>
    </sheetView>
  </sheetViews>
  <sheetFormatPr defaultRowHeight="14.4" x14ac:dyDescent="0.3"/>
  <cols>
    <col min="1" max="1" width="39.5546875" style="46" customWidth="1"/>
    <col min="2" max="5" width="14" style="46" customWidth="1"/>
    <col min="6" max="6" width="16" style="46" customWidth="1"/>
    <col min="7" max="7" width="8.88671875" style="46"/>
    <col min="8" max="8" width="44.33203125" style="46" bestFit="1" customWidth="1"/>
    <col min="9" max="16384" width="8.88671875" style="46"/>
  </cols>
  <sheetData>
    <row r="1" spans="1:12" x14ac:dyDescent="0.3">
      <c r="A1" s="137" t="s">
        <v>145</v>
      </c>
      <c r="B1" s="137">
        <v>2016</v>
      </c>
      <c r="C1" s="137">
        <v>2017</v>
      </c>
      <c r="D1" s="137">
        <v>2018</v>
      </c>
      <c r="E1" s="137">
        <v>2019</v>
      </c>
      <c r="F1" s="137">
        <v>2020</v>
      </c>
      <c r="G1" s="138"/>
      <c r="H1" s="137" t="s">
        <v>145</v>
      </c>
      <c r="I1" s="137">
        <v>2017</v>
      </c>
      <c r="J1" s="137">
        <v>2018</v>
      </c>
      <c r="K1" s="137">
        <v>2019</v>
      </c>
      <c r="L1" s="137">
        <v>2020</v>
      </c>
    </row>
    <row r="2" spans="1:12" x14ac:dyDescent="0.3">
      <c r="A2" s="45" t="s">
        <v>5</v>
      </c>
      <c r="B2" s="139">
        <v>135987</v>
      </c>
      <c r="C2" s="139">
        <v>177866</v>
      </c>
      <c r="D2" s="139">
        <v>232887</v>
      </c>
      <c r="E2" s="139">
        <v>280522</v>
      </c>
      <c r="F2" s="139">
        <v>386064</v>
      </c>
      <c r="G2" s="140"/>
      <c r="H2" s="141" t="s">
        <v>111</v>
      </c>
      <c r="I2" s="140">
        <f>C2/B2-1</f>
        <v>0.30796326119408479</v>
      </c>
      <c r="J2" s="140">
        <f>D2/C2-1</f>
        <v>0.3093396152159491</v>
      </c>
      <c r="K2" s="140">
        <f>E2/D2-1</f>
        <v>0.20454125820676983</v>
      </c>
      <c r="L2" s="140">
        <f>F2/E2-1</f>
        <v>0.37623430604373276</v>
      </c>
    </row>
    <row r="3" spans="1:12" x14ac:dyDescent="0.3">
      <c r="A3" s="142" t="s">
        <v>7</v>
      </c>
      <c r="B3" s="143">
        <v>88265</v>
      </c>
      <c r="C3" s="143">
        <v>111934</v>
      </c>
      <c r="D3" s="143">
        <v>139156</v>
      </c>
      <c r="E3" s="143">
        <v>165536</v>
      </c>
      <c r="F3" s="143">
        <v>233307</v>
      </c>
      <c r="G3" s="140"/>
      <c r="H3" s="137" t="s">
        <v>145</v>
      </c>
      <c r="I3" s="137">
        <v>2017</v>
      </c>
      <c r="J3" s="137">
        <v>2018</v>
      </c>
      <c r="K3" s="137">
        <v>2019</v>
      </c>
      <c r="L3" s="137">
        <v>2020</v>
      </c>
    </row>
    <row r="4" spans="1:12" x14ac:dyDescent="0.3">
      <c r="A4" s="142" t="s">
        <v>8</v>
      </c>
      <c r="B4" s="143">
        <v>17619</v>
      </c>
      <c r="C4" s="143">
        <v>25249</v>
      </c>
      <c r="D4" s="143">
        <v>34027</v>
      </c>
      <c r="E4" s="143">
        <v>40232</v>
      </c>
      <c r="F4" s="143">
        <v>58517</v>
      </c>
      <c r="G4" s="140"/>
      <c r="H4" s="144" t="s">
        <v>7</v>
      </c>
      <c r="I4" s="140">
        <f>C3/B3-1</f>
        <v>0.26815838667648562</v>
      </c>
      <c r="J4" s="140">
        <f>D3/C3-1</f>
        <v>0.24319688387799943</v>
      </c>
      <c r="K4" s="140">
        <f>E3/D3-1</f>
        <v>0.1895714162522637</v>
      </c>
      <c r="L4" s="140">
        <f>F3/E3-1</f>
        <v>0.40940339261550363</v>
      </c>
    </row>
    <row r="5" spans="1:12" x14ac:dyDescent="0.3">
      <c r="A5" s="142" t="s">
        <v>9</v>
      </c>
      <c r="B5" s="143">
        <v>7233</v>
      </c>
      <c r="C5" s="143">
        <v>10069</v>
      </c>
      <c r="D5" s="143">
        <v>28837</v>
      </c>
      <c r="E5" s="143">
        <v>35931</v>
      </c>
      <c r="F5" s="143">
        <v>42740</v>
      </c>
      <c r="G5" s="140"/>
      <c r="H5" s="144" t="s">
        <v>271</v>
      </c>
      <c r="I5" s="140">
        <f t="shared" ref="I5:L9" si="0">C9/B9-1</f>
        <v>0.31835115059825037</v>
      </c>
      <c r="J5" s="140">
        <f t="shared" si="0"/>
        <v>0.26879604051565376</v>
      </c>
      <c r="K5" s="140">
        <f t="shared" si="0"/>
        <v>0.20644906697631371</v>
      </c>
      <c r="L5" s="140">
        <f t="shared" si="0"/>
        <v>0.36537948199307468</v>
      </c>
    </row>
    <row r="6" spans="1:12" x14ac:dyDescent="0.3">
      <c r="A6" s="142" t="s">
        <v>10</v>
      </c>
      <c r="B6" s="143">
        <v>16085</v>
      </c>
      <c r="C6" s="143">
        <v>22620</v>
      </c>
      <c r="D6" s="143">
        <v>13814</v>
      </c>
      <c r="E6" s="143">
        <v>18878</v>
      </c>
      <c r="F6" s="143">
        <v>22008</v>
      </c>
      <c r="G6" s="140"/>
      <c r="H6" s="144" t="s">
        <v>14</v>
      </c>
      <c r="I6" s="140">
        <f t="shared" si="0"/>
        <v>-1.9111323459149565E-2</v>
      </c>
      <c r="J6" s="140">
        <f t="shared" si="0"/>
        <v>2.02508524111057</v>
      </c>
      <c r="K6" s="140">
        <f t="shared" si="0"/>
        <v>0.17067868931648023</v>
      </c>
      <c r="L6" s="140">
        <f t="shared" si="0"/>
        <v>0.57478852898700228</v>
      </c>
    </row>
    <row r="7" spans="1:12" x14ac:dyDescent="0.3">
      <c r="A7" s="142" t="s">
        <v>11</v>
      </c>
      <c r="B7" s="143">
        <v>2432</v>
      </c>
      <c r="C7" s="143">
        <v>3674</v>
      </c>
      <c r="D7" s="143">
        <v>4336</v>
      </c>
      <c r="E7" s="143">
        <v>5203</v>
      </c>
      <c r="F7" s="143">
        <v>6668</v>
      </c>
      <c r="G7" s="140"/>
      <c r="H7" s="144" t="s">
        <v>15</v>
      </c>
      <c r="I7" s="140">
        <f t="shared" si="0"/>
        <v>1.02</v>
      </c>
      <c r="J7" s="140">
        <f t="shared" si="0"/>
        <v>1.1782178217821784</v>
      </c>
      <c r="K7" s="140">
        <f t="shared" si="0"/>
        <v>0.89090909090909087</v>
      </c>
      <c r="L7" s="140">
        <f t="shared" si="0"/>
        <v>-0.33293269230769229</v>
      </c>
    </row>
    <row r="8" spans="1:12" x14ac:dyDescent="0.3">
      <c r="A8" s="142" t="s">
        <v>12</v>
      </c>
      <c r="B8" s="143">
        <v>167</v>
      </c>
      <c r="C8" s="143">
        <v>214</v>
      </c>
      <c r="D8" s="143">
        <v>296</v>
      </c>
      <c r="E8" s="143">
        <v>201</v>
      </c>
      <c r="F8" s="143">
        <v>-75</v>
      </c>
      <c r="G8" s="140"/>
      <c r="H8" s="144" t="s">
        <v>16</v>
      </c>
      <c r="I8" s="140">
        <f t="shared" si="0"/>
        <v>0.75206611570247928</v>
      </c>
      <c r="J8" s="140">
        <f t="shared" si="0"/>
        <v>0.67099056603773577</v>
      </c>
      <c r="K8" s="140">
        <f t="shared" si="0"/>
        <v>0.1291460832745237</v>
      </c>
      <c r="L8" s="140">
        <f t="shared" si="0"/>
        <v>2.9374999999999929E-2</v>
      </c>
    </row>
    <row r="9" spans="1:12" x14ac:dyDescent="0.3">
      <c r="A9" s="142" t="s">
        <v>13</v>
      </c>
      <c r="B9" s="145">
        <v>131801</v>
      </c>
      <c r="C9" s="145">
        <v>173760</v>
      </c>
      <c r="D9" s="145">
        <v>220466</v>
      </c>
      <c r="E9" s="145">
        <v>265981</v>
      </c>
      <c r="F9" s="145">
        <v>363165</v>
      </c>
      <c r="G9" s="140"/>
      <c r="H9" s="144" t="s">
        <v>272</v>
      </c>
      <c r="I9" s="140">
        <f t="shared" si="0"/>
        <v>2.8444444444444446</v>
      </c>
      <c r="J9" s="140">
        <f t="shared" si="0"/>
        <v>-1.5289017341040463</v>
      </c>
      <c r="K9" s="140">
        <f t="shared" si="0"/>
        <v>-2.1092896174863389</v>
      </c>
      <c r="L9" s="140">
        <f t="shared" si="0"/>
        <v>10.679802955665025</v>
      </c>
    </row>
    <row r="10" spans="1:12" x14ac:dyDescent="0.3">
      <c r="A10" s="142" t="s">
        <v>14</v>
      </c>
      <c r="B10" s="146">
        <v>4186</v>
      </c>
      <c r="C10" s="146">
        <v>4106</v>
      </c>
      <c r="D10" s="146">
        <v>12421</v>
      </c>
      <c r="E10" s="146">
        <v>14541</v>
      </c>
      <c r="F10" s="146">
        <v>22899</v>
      </c>
      <c r="G10" s="140"/>
      <c r="H10" s="141" t="s">
        <v>22</v>
      </c>
      <c r="I10" s="140">
        <f>C18/B18-1</f>
        <v>0.27920708561788277</v>
      </c>
      <c r="J10" s="140">
        <f>D18/C18-1</f>
        <v>2.3211341905703922</v>
      </c>
      <c r="K10" s="140">
        <f>E18/D18-1</f>
        <v>0.1504020649260398</v>
      </c>
      <c r="L10" s="140">
        <f>F18/E18-1</f>
        <v>0.84078356920952713</v>
      </c>
    </row>
    <row r="11" spans="1:12" x14ac:dyDescent="0.3">
      <c r="A11" s="142" t="s">
        <v>15</v>
      </c>
      <c r="B11" s="143">
        <v>100</v>
      </c>
      <c r="C11" s="143">
        <v>202</v>
      </c>
      <c r="D11" s="143">
        <v>440</v>
      </c>
      <c r="E11" s="143">
        <v>832</v>
      </c>
      <c r="F11" s="143">
        <v>555</v>
      </c>
      <c r="G11" s="140"/>
    </row>
    <row r="12" spans="1:12" x14ac:dyDescent="0.3">
      <c r="A12" s="142" t="s">
        <v>16</v>
      </c>
      <c r="B12" s="143">
        <v>-484</v>
      </c>
      <c r="C12" s="143">
        <v>-848</v>
      </c>
      <c r="D12" s="143">
        <v>-1417</v>
      </c>
      <c r="E12" s="143">
        <v>-1600</v>
      </c>
      <c r="F12" s="143">
        <v>-1647</v>
      </c>
      <c r="G12" s="140"/>
    </row>
    <row r="13" spans="1:12" x14ac:dyDescent="0.3">
      <c r="A13" s="142" t="s">
        <v>17</v>
      </c>
      <c r="B13" s="143">
        <v>90</v>
      </c>
      <c r="C13" s="143">
        <v>346</v>
      </c>
      <c r="D13" s="143">
        <v>-183</v>
      </c>
      <c r="E13" s="179">
        <v>203</v>
      </c>
      <c r="F13" s="179">
        <v>2371</v>
      </c>
      <c r="G13" s="140"/>
    </row>
    <row r="14" spans="1:12" x14ac:dyDescent="0.3">
      <c r="A14" s="142" t="s">
        <v>18</v>
      </c>
      <c r="B14" s="147">
        <v>-294</v>
      </c>
      <c r="C14" s="147">
        <v>-300</v>
      </c>
      <c r="D14" s="147">
        <v>-1160</v>
      </c>
      <c r="E14" s="147">
        <v>-565</v>
      </c>
      <c r="F14" s="147">
        <v>1279</v>
      </c>
      <c r="G14" s="140"/>
      <c r="H14" s="144"/>
      <c r="I14" s="140"/>
      <c r="J14" s="140"/>
      <c r="K14" s="140"/>
      <c r="L14" s="140"/>
    </row>
    <row r="15" spans="1:12" x14ac:dyDescent="0.3">
      <c r="A15" s="142" t="s">
        <v>19</v>
      </c>
      <c r="B15" s="146">
        <v>3892</v>
      </c>
      <c r="C15" s="146">
        <v>3806</v>
      </c>
      <c r="D15" s="146">
        <v>11261</v>
      </c>
      <c r="E15" s="146">
        <v>13976</v>
      </c>
      <c r="F15" s="146">
        <v>24178</v>
      </c>
      <c r="G15" s="140"/>
      <c r="H15" s="144"/>
      <c r="I15" s="140"/>
      <c r="J15" s="140"/>
      <c r="K15" s="140"/>
      <c r="L15" s="140"/>
    </row>
    <row r="16" spans="1:12" x14ac:dyDescent="0.3">
      <c r="A16" s="142" t="s">
        <v>20</v>
      </c>
      <c r="B16" s="143">
        <v>-1425</v>
      </c>
      <c r="C16" s="143">
        <v>-769</v>
      </c>
      <c r="D16" s="143">
        <v>-1197</v>
      </c>
      <c r="E16" s="143">
        <v>-2374</v>
      </c>
      <c r="F16" s="143">
        <v>-2863</v>
      </c>
      <c r="G16" s="140"/>
      <c r="H16" s="144"/>
      <c r="I16" s="140"/>
      <c r="J16" s="140"/>
      <c r="K16" s="140"/>
      <c r="L16" s="140"/>
    </row>
    <row r="17" spans="1:12" x14ac:dyDescent="0.3">
      <c r="A17" s="142" t="s">
        <v>21</v>
      </c>
      <c r="B17" s="143">
        <v>-96</v>
      </c>
      <c r="C17" s="143">
        <v>-4</v>
      </c>
      <c r="D17" s="143">
        <v>9</v>
      </c>
      <c r="E17" s="143">
        <v>-14</v>
      </c>
      <c r="F17" s="143">
        <v>16</v>
      </c>
      <c r="G17" s="140"/>
      <c r="H17" s="144"/>
      <c r="I17" s="140"/>
      <c r="J17" s="140"/>
      <c r="K17" s="140"/>
      <c r="L17" s="140"/>
    </row>
    <row r="18" spans="1:12" ht="15" thickBot="1" x14ac:dyDescent="0.35">
      <c r="A18" s="45" t="s">
        <v>22</v>
      </c>
      <c r="B18" s="148">
        <v>2371</v>
      </c>
      <c r="C18" s="148">
        <v>3033</v>
      </c>
      <c r="D18" s="148">
        <v>10073</v>
      </c>
      <c r="E18" s="148">
        <v>11588</v>
      </c>
      <c r="F18" s="148">
        <v>21331</v>
      </c>
      <c r="G18" s="140"/>
    </row>
    <row r="19" spans="1:12" ht="15" thickTop="1" x14ac:dyDescent="0.3">
      <c r="A19" s="142"/>
      <c r="B19" s="149"/>
      <c r="C19" s="149"/>
      <c r="D19" s="149"/>
      <c r="E19" s="149"/>
      <c r="F19" s="149"/>
    </row>
    <row r="20" spans="1:12" x14ac:dyDescent="0.3">
      <c r="A20" s="137" t="s">
        <v>273</v>
      </c>
      <c r="B20" s="137">
        <v>2016</v>
      </c>
      <c r="C20" s="137">
        <v>2017</v>
      </c>
      <c r="D20" s="137">
        <v>2018</v>
      </c>
      <c r="E20" s="137">
        <v>2019</v>
      </c>
      <c r="F20" s="137">
        <v>2020</v>
      </c>
    </row>
    <row r="21" spans="1:12" x14ac:dyDescent="0.3">
      <c r="A21" s="142" t="s">
        <v>111</v>
      </c>
      <c r="B21" s="150">
        <f>B2/B$2</f>
        <v>1</v>
      </c>
      <c r="C21" s="150">
        <f t="shared" ref="C21:F21" si="1">C2/C$2</f>
        <v>1</v>
      </c>
      <c r="D21" s="150">
        <f t="shared" si="1"/>
        <v>1</v>
      </c>
      <c r="E21" s="150">
        <f t="shared" si="1"/>
        <v>1</v>
      </c>
      <c r="F21" s="150">
        <f t="shared" si="1"/>
        <v>1</v>
      </c>
    </row>
    <row r="22" spans="1:12" x14ac:dyDescent="0.3">
      <c r="A22" s="142" t="s">
        <v>7</v>
      </c>
      <c r="B22" s="151">
        <f t="shared" ref="B22:F37" si="2">B3/B$2</f>
        <v>0.64906939633935601</v>
      </c>
      <c r="C22" s="151">
        <f t="shared" si="2"/>
        <v>0.6293164517108385</v>
      </c>
      <c r="D22" s="151">
        <f t="shared" si="2"/>
        <v>0.59752583871147813</v>
      </c>
      <c r="E22" s="151">
        <f t="shared" si="2"/>
        <v>0.59009988521399392</v>
      </c>
      <c r="F22" s="151">
        <f t="shared" si="2"/>
        <v>0.60432208131294296</v>
      </c>
    </row>
    <row r="23" spans="1:12" x14ac:dyDescent="0.3">
      <c r="A23" s="142" t="s">
        <v>8</v>
      </c>
      <c r="B23" s="151">
        <f t="shared" si="2"/>
        <v>0.12956385536852788</v>
      </c>
      <c r="C23" s="151">
        <f t="shared" si="2"/>
        <v>0.14195517974205302</v>
      </c>
      <c r="D23" s="151">
        <f t="shared" si="2"/>
        <v>0.14610948657503425</v>
      </c>
      <c r="E23" s="151">
        <f t="shared" si="2"/>
        <v>0.14341834152045116</v>
      </c>
      <c r="F23" s="151">
        <f t="shared" si="2"/>
        <v>0.15157331426913673</v>
      </c>
    </row>
    <row r="24" spans="1:12" x14ac:dyDescent="0.3">
      <c r="A24" s="142" t="s">
        <v>9</v>
      </c>
      <c r="B24" s="151">
        <f t="shared" si="2"/>
        <v>5.3188907763242074E-2</v>
      </c>
      <c r="C24" s="151">
        <f t="shared" si="2"/>
        <v>5.6610032271485276E-2</v>
      </c>
      <c r="D24" s="151">
        <f t="shared" si="2"/>
        <v>0.12382400048091993</v>
      </c>
      <c r="E24" s="151">
        <f t="shared" si="2"/>
        <v>0.12808621070718162</v>
      </c>
      <c r="F24" s="151">
        <f t="shared" si="2"/>
        <v>0.11070703303079282</v>
      </c>
    </row>
    <row r="25" spans="1:12" x14ac:dyDescent="0.3">
      <c r="A25" s="142" t="s">
        <v>10</v>
      </c>
      <c r="B25" s="151">
        <f t="shared" si="2"/>
        <v>0.11828336532168517</v>
      </c>
      <c r="C25" s="151">
        <f t="shared" si="2"/>
        <v>0.12717438970910686</v>
      </c>
      <c r="D25" s="151">
        <f t="shared" si="2"/>
        <v>5.9316320790769775E-2</v>
      </c>
      <c r="E25" s="151">
        <f t="shared" si="2"/>
        <v>6.7295969656568824E-2</v>
      </c>
      <c r="F25" s="151">
        <f t="shared" si="2"/>
        <v>5.7006092254134028E-2</v>
      </c>
    </row>
    <row r="26" spans="1:12" x14ac:dyDescent="0.3">
      <c r="A26" s="142" t="s">
        <v>274</v>
      </c>
      <c r="B26" s="151">
        <f t="shared" si="2"/>
        <v>1.7884062447145684E-2</v>
      </c>
      <c r="C26" s="151">
        <f t="shared" si="2"/>
        <v>2.0655999460267842E-2</v>
      </c>
      <c r="D26" s="151">
        <f t="shared" si="2"/>
        <v>1.8618471619283171E-2</v>
      </c>
      <c r="E26" s="151">
        <f t="shared" si="2"/>
        <v>1.8547564896870834E-2</v>
      </c>
      <c r="F26" s="151">
        <f t="shared" si="2"/>
        <v>1.7271747689502258E-2</v>
      </c>
    </row>
    <row r="27" spans="1:12" x14ac:dyDescent="0.3">
      <c r="A27" s="142" t="s">
        <v>275</v>
      </c>
      <c r="B27" s="150">
        <f t="shared" si="2"/>
        <v>1.2280585644215991E-3</v>
      </c>
      <c r="C27" s="150">
        <f t="shared" si="2"/>
        <v>1.2031529353558298E-3</v>
      </c>
      <c r="D27" s="150">
        <f t="shared" si="2"/>
        <v>1.271002675117117E-3</v>
      </c>
      <c r="E27" s="150">
        <f t="shared" si="2"/>
        <v>7.1652134235461028E-4</v>
      </c>
      <c r="F27" s="150">
        <f t="shared" si="2"/>
        <v>-1.9426830784533136E-4</v>
      </c>
    </row>
    <row r="28" spans="1:12" x14ac:dyDescent="0.3">
      <c r="A28" s="142" t="s">
        <v>13</v>
      </c>
      <c r="B28" s="152">
        <f t="shared" si="2"/>
        <v>0.96921764580437841</v>
      </c>
      <c r="C28" s="152">
        <f t="shared" si="2"/>
        <v>0.97691520582910729</v>
      </c>
      <c r="D28" s="152">
        <f t="shared" si="2"/>
        <v>0.94666512085260235</v>
      </c>
      <c r="E28" s="152">
        <f t="shared" si="2"/>
        <v>0.94816449333742092</v>
      </c>
      <c r="F28" s="152">
        <f t="shared" si="2"/>
        <v>0.94068600024866345</v>
      </c>
    </row>
    <row r="29" spans="1:12" x14ac:dyDescent="0.3">
      <c r="A29" s="142" t="s">
        <v>14</v>
      </c>
      <c r="B29" s="151">
        <f t="shared" si="2"/>
        <v>3.0782354195621642E-2</v>
      </c>
      <c r="C29" s="151">
        <f t="shared" si="2"/>
        <v>2.3084794170892695E-2</v>
      </c>
      <c r="D29" s="151">
        <f t="shared" si="2"/>
        <v>5.3334879147397665E-2</v>
      </c>
      <c r="E29" s="151">
        <f t="shared" si="2"/>
        <v>5.1835506662579051E-2</v>
      </c>
      <c r="F29" s="151">
        <f t="shared" si="2"/>
        <v>5.9313999751336569E-2</v>
      </c>
    </row>
    <row r="30" spans="1:12" x14ac:dyDescent="0.3">
      <c r="A30" s="142" t="s">
        <v>15</v>
      </c>
      <c r="B30" s="150">
        <f t="shared" si="2"/>
        <v>7.3536440983329291E-4</v>
      </c>
      <c r="C30" s="150">
        <f t="shared" si="2"/>
        <v>1.1356864156162505E-3</v>
      </c>
      <c r="D30" s="150">
        <f t="shared" si="2"/>
        <v>1.8893283008497683E-3</v>
      </c>
      <c r="E30" s="150">
        <f t="shared" si="2"/>
        <v>2.965899287756397E-3</v>
      </c>
      <c r="F30" s="150">
        <f t="shared" si="2"/>
        <v>1.4375854780554519E-3</v>
      </c>
    </row>
    <row r="31" spans="1:12" x14ac:dyDescent="0.3">
      <c r="A31" s="142" t="s">
        <v>16</v>
      </c>
      <c r="B31" s="150">
        <f t="shared" si="2"/>
        <v>-3.5591637435931378E-3</v>
      </c>
      <c r="C31" s="150">
        <f t="shared" si="2"/>
        <v>-4.7676340615969322E-3</v>
      </c>
      <c r="D31" s="150">
        <f t="shared" si="2"/>
        <v>-6.0844959143275491E-3</v>
      </c>
      <c r="E31" s="150">
        <f t="shared" si="2"/>
        <v>-5.7036524764546093E-3</v>
      </c>
      <c r="F31" s="150">
        <f t="shared" si="2"/>
        <v>-4.2661320402834759E-3</v>
      </c>
    </row>
    <row r="32" spans="1:12" x14ac:dyDescent="0.3">
      <c r="A32" s="142" t="s">
        <v>17</v>
      </c>
      <c r="B32" s="150">
        <f t="shared" si="2"/>
        <v>6.6182796884996361E-4</v>
      </c>
      <c r="C32" s="150">
        <f t="shared" si="2"/>
        <v>1.9452846524912013E-3</v>
      </c>
      <c r="D32" s="150">
        <f t="shared" si="2"/>
        <v>-7.8578881603524452E-4</v>
      </c>
      <c r="E32" s="150">
        <f t="shared" si="2"/>
        <v>7.2365090795017864E-4</v>
      </c>
      <c r="F32" s="150">
        <f t="shared" si="2"/>
        <v>6.141468772017075E-3</v>
      </c>
    </row>
    <row r="33" spans="1:6" x14ac:dyDescent="0.3">
      <c r="A33" s="142" t="s">
        <v>18</v>
      </c>
      <c r="B33" s="153">
        <f t="shared" si="2"/>
        <v>-2.1619713649098809E-3</v>
      </c>
      <c r="C33" s="153">
        <f t="shared" si="2"/>
        <v>-1.6866629934894808E-3</v>
      </c>
      <c r="D33" s="153">
        <f t="shared" si="2"/>
        <v>-4.9809564295130258E-3</v>
      </c>
      <c r="E33" s="153">
        <f t="shared" si="2"/>
        <v>-2.014102280748034E-3</v>
      </c>
      <c r="F33" s="153">
        <f t="shared" si="2"/>
        <v>3.3129222097890505E-3</v>
      </c>
    </row>
    <row r="34" spans="1:6" x14ac:dyDescent="0.3">
      <c r="A34" s="142" t="s">
        <v>19</v>
      </c>
      <c r="B34" s="151">
        <f t="shared" si="2"/>
        <v>2.862038283071176E-2</v>
      </c>
      <c r="C34" s="151">
        <f t="shared" si="2"/>
        <v>2.1398131177403214E-2</v>
      </c>
      <c r="D34" s="151">
        <f t="shared" si="2"/>
        <v>4.8353922717884641E-2</v>
      </c>
      <c r="E34" s="151">
        <f t="shared" si="2"/>
        <v>4.9821404381831018E-2</v>
      </c>
      <c r="F34" s="151">
        <f t="shared" si="2"/>
        <v>6.2626921961125612E-2</v>
      </c>
    </row>
    <row r="35" spans="1:6" x14ac:dyDescent="0.3">
      <c r="A35" s="142" t="s">
        <v>20</v>
      </c>
      <c r="B35" s="150">
        <f t="shared" si="2"/>
        <v>-1.0478942840124423E-2</v>
      </c>
      <c r="C35" s="150">
        <f t="shared" si="2"/>
        <v>-4.3234794733113691E-3</v>
      </c>
      <c r="D35" s="150">
        <f t="shared" si="2"/>
        <v>-5.1398317639026652E-3</v>
      </c>
      <c r="E35" s="150">
        <f t="shared" si="2"/>
        <v>-8.4627943619395279E-3</v>
      </c>
      <c r="F35" s="150">
        <f t="shared" si="2"/>
        <v>-7.4158688714824486E-3</v>
      </c>
    </row>
    <row r="36" spans="1:6" x14ac:dyDescent="0.3">
      <c r="A36" s="142" t="s">
        <v>21</v>
      </c>
      <c r="B36" s="153">
        <f t="shared" si="2"/>
        <v>-7.0594983343996113E-4</v>
      </c>
      <c r="C36" s="153">
        <f t="shared" si="2"/>
        <v>-2.2488839913193079E-5</v>
      </c>
      <c r="D36" s="153">
        <f t="shared" si="2"/>
        <v>3.8645351608290714E-5</v>
      </c>
      <c r="E36" s="153">
        <f t="shared" si="2"/>
        <v>-4.9906959168977831E-5</v>
      </c>
      <c r="F36" s="153">
        <f t="shared" si="2"/>
        <v>4.1443905673670685E-5</v>
      </c>
    </row>
    <row r="37" spans="1:6" x14ac:dyDescent="0.3">
      <c r="A37" s="142" t="s">
        <v>22</v>
      </c>
      <c r="B37" s="151">
        <f>B18/B$2</f>
        <v>1.7435490157147373E-2</v>
      </c>
      <c r="C37" s="151">
        <f t="shared" si="2"/>
        <v>1.7052162864178651E-2</v>
      </c>
      <c r="D37" s="151">
        <f t="shared" si="2"/>
        <v>4.3252736305590261E-2</v>
      </c>
      <c r="E37" s="151">
        <f t="shared" si="2"/>
        <v>4.1308703060722513E-2</v>
      </c>
      <c r="F37" s="151">
        <f t="shared" si="2"/>
        <v>5.5252496995316841E-2</v>
      </c>
    </row>
    <row r="39" spans="1:6" x14ac:dyDescent="0.3">
      <c r="A39" s="137" t="s">
        <v>276</v>
      </c>
      <c r="B39" s="137"/>
      <c r="C39" s="137">
        <v>2017</v>
      </c>
      <c r="D39" s="137">
        <v>2018</v>
      </c>
      <c r="E39" s="137">
        <v>2019</v>
      </c>
      <c r="F39" s="137">
        <v>2020</v>
      </c>
    </row>
    <row r="40" spans="1:6" x14ac:dyDescent="0.3">
      <c r="A40" s="142" t="s">
        <v>111</v>
      </c>
      <c r="C40" s="154">
        <f>C2/$B2</f>
        <v>1.3079632611940848</v>
      </c>
      <c r="D40" s="154">
        <f t="shared" ref="D40:F40" si="3">D2/$B2</f>
        <v>1.7125681131284609</v>
      </c>
      <c r="E40" s="154">
        <f t="shared" si="3"/>
        <v>2.0628589497525498</v>
      </c>
      <c r="F40" s="154">
        <f t="shared" si="3"/>
        <v>2.8389772551788037</v>
      </c>
    </row>
    <row r="41" spans="1:6" x14ac:dyDescent="0.3">
      <c r="A41" s="142" t="s">
        <v>7</v>
      </c>
      <c r="C41" s="116">
        <f t="shared" ref="C41:F56" si="4">C3/$B3</f>
        <v>1.2681583866764856</v>
      </c>
      <c r="D41" s="116">
        <f t="shared" si="4"/>
        <v>1.576570554579958</v>
      </c>
      <c r="E41" s="116">
        <f t="shared" si="4"/>
        <v>1.8754432674332975</v>
      </c>
      <c r="F41" s="116">
        <f t="shared" si="4"/>
        <v>2.6432561037783948</v>
      </c>
    </row>
    <row r="42" spans="1:6" x14ac:dyDescent="0.3">
      <c r="A42" s="142" t="s">
        <v>8</v>
      </c>
      <c r="C42" s="116">
        <f t="shared" si="4"/>
        <v>1.4330552244735797</v>
      </c>
      <c r="D42" s="116">
        <f t="shared" si="4"/>
        <v>1.9312673818037347</v>
      </c>
      <c r="E42" s="116">
        <f t="shared" si="4"/>
        <v>2.2834440093081332</v>
      </c>
      <c r="F42" s="116">
        <f t="shared" si="4"/>
        <v>3.3212441114705715</v>
      </c>
    </row>
    <row r="43" spans="1:6" x14ac:dyDescent="0.3">
      <c r="A43" s="142" t="s">
        <v>9</v>
      </c>
      <c r="C43" s="155">
        <f t="shared" si="4"/>
        <v>1.3920918014655053</v>
      </c>
      <c r="D43" s="155">
        <f t="shared" si="4"/>
        <v>3.9868657541822206</v>
      </c>
      <c r="E43" s="155">
        <f t="shared" si="4"/>
        <v>4.967648278722522</v>
      </c>
      <c r="F43" s="155">
        <f t="shared" si="4"/>
        <v>5.9090280658094843</v>
      </c>
    </row>
    <row r="44" spans="1:6" x14ac:dyDescent="0.3">
      <c r="A44" s="142" t="s">
        <v>10</v>
      </c>
      <c r="C44" s="116">
        <f t="shared" si="4"/>
        <v>1.4062791420578178</v>
      </c>
      <c r="D44" s="116">
        <f t="shared" si="4"/>
        <v>0.85881255828411562</v>
      </c>
      <c r="E44" s="116">
        <f t="shared" si="4"/>
        <v>1.1736400373018341</v>
      </c>
      <c r="F44" s="116">
        <f t="shared" si="4"/>
        <v>1.3682312713708424</v>
      </c>
    </row>
    <row r="45" spans="1:6" x14ac:dyDescent="0.3">
      <c r="A45" s="142" t="s">
        <v>11</v>
      </c>
      <c r="C45" s="116">
        <f t="shared" si="4"/>
        <v>1.5106907894736843</v>
      </c>
      <c r="D45" s="116">
        <f t="shared" si="4"/>
        <v>1.7828947368421053</v>
      </c>
      <c r="E45" s="116">
        <f t="shared" si="4"/>
        <v>2.1393914473684212</v>
      </c>
      <c r="F45" s="116">
        <f t="shared" si="4"/>
        <v>2.7417763157894739</v>
      </c>
    </row>
    <row r="46" spans="1:6" x14ac:dyDescent="0.3">
      <c r="A46" s="142" t="s">
        <v>12</v>
      </c>
      <c r="C46" s="155">
        <f t="shared" si="4"/>
        <v>1.2814371257485031</v>
      </c>
      <c r="D46" s="155">
        <f t="shared" si="4"/>
        <v>1.7724550898203593</v>
      </c>
      <c r="E46" s="155">
        <f t="shared" si="4"/>
        <v>1.2035928143712575</v>
      </c>
      <c r="F46" s="155">
        <f t="shared" si="4"/>
        <v>-0.44910179640718562</v>
      </c>
    </row>
    <row r="47" spans="1:6" x14ac:dyDescent="0.3">
      <c r="A47" s="142" t="s">
        <v>13</v>
      </c>
      <c r="C47" s="156">
        <f t="shared" si="4"/>
        <v>1.3183511505982504</v>
      </c>
      <c r="D47" s="156">
        <f t="shared" si="4"/>
        <v>1.6727187198883164</v>
      </c>
      <c r="E47" s="156">
        <f t="shared" si="4"/>
        <v>2.0180499389230735</v>
      </c>
      <c r="F47" s="156">
        <f t="shared" si="4"/>
        <v>2.7554039802429422</v>
      </c>
    </row>
    <row r="48" spans="1:6" x14ac:dyDescent="0.3">
      <c r="A48" s="142" t="s">
        <v>14</v>
      </c>
      <c r="C48" s="157">
        <f t="shared" si="4"/>
        <v>0.98088867654085043</v>
      </c>
      <c r="D48" s="157">
        <f t="shared" si="4"/>
        <v>2.9672718585762063</v>
      </c>
      <c r="E48" s="157">
        <f t="shared" si="4"/>
        <v>3.4737219302436695</v>
      </c>
      <c r="F48" s="157">
        <f t="shared" si="4"/>
        <v>5.4703774486383185</v>
      </c>
    </row>
    <row r="49" spans="1:6" x14ac:dyDescent="0.3">
      <c r="A49" s="142" t="s">
        <v>15</v>
      </c>
      <c r="C49" s="116">
        <f t="shared" si="4"/>
        <v>2.02</v>
      </c>
      <c r="D49" s="116">
        <f t="shared" si="4"/>
        <v>4.4000000000000004</v>
      </c>
      <c r="E49" s="116">
        <f t="shared" si="4"/>
        <v>8.32</v>
      </c>
      <c r="F49" s="116">
        <f t="shared" si="4"/>
        <v>5.55</v>
      </c>
    </row>
    <row r="50" spans="1:6" x14ac:dyDescent="0.3">
      <c r="A50" s="142" t="s">
        <v>16</v>
      </c>
      <c r="C50" s="116">
        <f t="shared" si="4"/>
        <v>1.7520661157024793</v>
      </c>
      <c r="D50" s="116">
        <f t="shared" si="4"/>
        <v>2.9276859504132231</v>
      </c>
      <c r="E50" s="116">
        <f t="shared" si="4"/>
        <v>3.3057851239669422</v>
      </c>
      <c r="F50" s="116">
        <f t="shared" si="4"/>
        <v>3.4028925619834709</v>
      </c>
    </row>
    <row r="51" spans="1:6" x14ac:dyDescent="0.3">
      <c r="A51" s="142" t="s">
        <v>17</v>
      </c>
      <c r="C51" s="116">
        <f t="shared" si="4"/>
        <v>3.8444444444444446</v>
      </c>
      <c r="D51" s="116">
        <f t="shared" si="4"/>
        <v>-2.0333333333333332</v>
      </c>
      <c r="E51" s="116">
        <f t="shared" si="4"/>
        <v>2.2555555555555555</v>
      </c>
      <c r="F51" s="116">
        <f t="shared" si="4"/>
        <v>26.344444444444445</v>
      </c>
    </row>
    <row r="52" spans="1:6" x14ac:dyDescent="0.3">
      <c r="A52" s="142" t="s">
        <v>18</v>
      </c>
      <c r="C52" s="156">
        <f t="shared" si="4"/>
        <v>1.0204081632653061</v>
      </c>
      <c r="D52" s="156">
        <f t="shared" si="4"/>
        <v>3.9455782312925169</v>
      </c>
      <c r="E52" s="156">
        <f t="shared" si="4"/>
        <v>1.9217687074829932</v>
      </c>
      <c r="F52" s="156">
        <f t="shared" si="4"/>
        <v>-4.350340136054422</v>
      </c>
    </row>
    <row r="53" spans="1:6" x14ac:dyDescent="0.3">
      <c r="A53" s="142" t="s">
        <v>19</v>
      </c>
      <c r="C53" s="157">
        <f t="shared" si="4"/>
        <v>0.97790339157245632</v>
      </c>
      <c r="D53" s="157">
        <f t="shared" si="4"/>
        <v>2.8933710174717371</v>
      </c>
      <c r="E53" s="157">
        <f t="shared" si="4"/>
        <v>3.5909558067831449</v>
      </c>
      <c r="F53" s="157">
        <f t="shared" si="4"/>
        <v>6.2122302158273381</v>
      </c>
    </row>
    <row r="54" spans="1:6" x14ac:dyDescent="0.3">
      <c r="A54" s="142" t="s">
        <v>20</v>
      </c>
      <c r="C54" s="116">
        <f t="shared" si="4"/>
        <v>0.53964912280701749</v>
      </c>
      <c r="D54" s="116">
        <f t="shared" si="4"/>
        <v>0.84</v>
      </c>
      <c r="E54" s="116">
        <f t="shared" si="4"/>
        <v>1.6659649122807016</v>
      </c>
      <c r="F54" s="116">
        <f t="shared" si="4"/>
        <v>2.009122807017544</v>
      </c>
    </row>
    <row r="55" spans="1:6" x14ac:dyDescent="0.3">
      <c r="A55" s="142" t="s">
        <v>21</v>
      </c>
      <c r="C55" s="156">
        <f t="shared" si="4"/>
        <v>4.1666666666666664E-2</v>
      </c>
      <c r="D55" s="156">
        <f t="shared" si="4"/>
        <v>-9.375E-2</v>
      </c>
      <c r="E55" s="156">
        <f t="shared" si="4"/>
        <v>0.14583333333333334</v>
      </c>
      <c r="F55" s="156">
        <f t="shared" si="4"/>
        <v>-0.16666666666666666</v>
      </c>
    </row>
    <row r="56" spans="1:6" x14ac:dyDescent="0.3">
      <c r="A56" s="142" t="s">
        <v>22</v>
      </c>
      <c r="C56" s="158">
        <f t="shared" si="4"/>
        <v>1.2792070856178828</v>
      </c>
      <c r="D56" s="158">
        <f t="shared" si="4"/>
        <v>4.2484183888654572</v>
      </c>
      <c r="E56" s="158">
        <f t="shared" si="4"/>
        <v>4.8873892872205822</v>
      </c>
      <c r="F56" s="158">
        <f t="shared" si="4"/>
        <v>8.996625896246309</v>
      </c>
    </row>
    <row r="58" spans="1:6" x14ac:dyDescent="0.3">
      <c r="A58" s="46" t="s">
        <v>111</v>
      </c>
      <c r="C58" s="116">
        <v>1.3079632611940848</v>
      </c>
      <c r="D58" s="116">
        <v>1.7125681131284609</v>
      </c>
      <c r="E58" s="116">
        <v>2.0628589497525498</v>
      </c>
      <c r="F58" s="116">
        <v>2.8389772551788037</v>
      </c>
    </row>
    <row r="59" spans="1:6" x14ac:dyDescent="0.3">
      <c r="A59" s="46" t="s">
        <v>14</v>
      </c>
      <c r="C59" s="116">
        <v>0.98088867654085043</v>
      </c>
      <c r="D59" s="116">
        <v>2.9672718585762063</v>
      </c>
      <c r="E59" s="116">
        <v>3.4737219302436695</v>
      </c>
      <c r="F59" s="116">
        <v>5.4703774486383185</v>
      </c>
    </row>
    <row r="60" spans="1:6" x14ac:dyDescent="0.3">
      <c r="A60" s="46" t="s">
        <v>15</v>
      </c>
      <c r="C60" s="116">
        <v>2.02</v>
      </c>
      <c r="D60" s="116">
        <v>4.4000000000000004</v>
      </c>
      <c r="E60" s="116">
        <v>8.32</v>
      </c>
      <c r="F60" s="116">
        <v>5.55</v>
      </c>
    </row>
    <row r="61" spans="1:6" x14ac:dyDescent="0.3">
      <c r="A61" s="46" t="s">
        <v>17</v>
      </c>
      <c r="C61" s="116">
        <v>3.8444444444444446</v>
      </c>
      <c r="D61" s="116">
        <v>-2.0333333333333332</v>
      </c>
      <c r="E61" s="116">
        <v>2.2555555555555555</v>
      </c>
      <c r="F61" s="116">
        <v>26.344444444444445</v>
      </c>
    </row>
    <row r="62" spans="1:6" x14ac:dyDescent="0.3">
      <c r="A62" s="46" t="s">
        <v>22</v>
      </c>
      <c r="C62" s="116">
        <v>1.2792070856178828</v>
      </c>
      <c r="D62" s="116">
        <v>4.2484183888654572</v>
      </c>
      <c r="E62" s="116">
        <v>4.8873892872205822</v>
      </c>
      <c r="F62" s="116">
        <v>8.996625896246309</v>
      </c>
    </row>
  </sheetData>
  <pageMargins left="0.75" right="0.75" top="1" bottom="1" header="0.5" footer="0.5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213F2-9D8E-4CFE-8DB8-BDC634CF9CD4}">
  <dimension ref="A1:T88"/>
  <sheetViews>
    <sheetView showGridLines="0" zoomScale="70" zoomScaleNormal="70" workbookViewId="0">
      <selection activeCell="F50" sqref="F50"/>
    </sheetView>
  </sheetViews>
  <sheetFormatPr defaultRowHeight="14.4" outlineLevelRow="1" outlineLevelCol="1" x14ac:dyDescent="0.3"/>
  <cols>
    <col min="1" max="1" width="45.44140625" style="46" customWidth="1"/>
    <col min="2" max="6" width="12.6640625" style="117" customWidth="1"/>
    <col min="7" max="7" width="4.109375" style="46" customWidth="1"/>
    <col min="8" max="8" width="43.5546875" style="46" customWidth="1" outlineLevel="1"/>
    <col min="9" max="13" width="8.88671875" style="46" customWidth="1" outlineLevel="1"/>
    <col min="14" max="14" width="4.44140625" style="46" customWidth="1"/>
    <col min="15" max="15" width="36" style="46" customWidth="1"/>
    <col min="16" max="16384" width="8.88671875" style="46"/>
  </cols>
  <sheetData>
    <row r="1" spans="1:20" x14ac:dyDescent="0.3">
      <c r="A1" s="159" t="s">
        <v>28</v>
      </c>
      <c r="B1" s="160" t="s">
        <v>89</v>
      </c>
      <c r="C1" s="160" t="s">
        <v>88</v>
      </c>
      <c r="D1" s="160" t="s">
        <v>4</v>
      </c>
      <c r="E1" s="161" t="s">
        <v>3</v>
      </c>
      <c r="F1" s="161" t="s">
        <v>2</v>
      </c>
      <c r="H1" s="162" t="s">
        <v>277</v>
      </c>
      <c r="I1" s="160" t="s">
        <v>89</v>
      </c>
      <c r="J1" s="160" t="s">
        <v>88</v>
      </c>
      <c r="K1" s="160" t="s">
        <v>4</v>
      </c>
      <c r="L1" s="160" t="s">
        <v>3</v>
      </c>
      <c r="M1" s="160" t="s">
        <v>2</v>
      </c>
      <c r="O1" s="162" t="s">
        <v>278</v>
      </c>
      <c r="P1" s="160"/>
      <c r="Q1" s="160">
        <v>2017</v>
      </c>
      <c r="R1" s="160">
        <v>2018</v>
      </c>
      <c r="S1" s="160">
        <v>2019</v>
      </c>
      <c r="T1" s="160">
        <v>2020</v>
      </c>
    </row>
    <row r="2" spans="1:20" x14ac:dyDescent="0.3">
      <c r="A2" s="45" t="s">
        <v>29</v>
      </c>
      <c r="H2" s="141" t="s">
        <v>29</v>
      </c>
      <c r="I2" s="117"/>
      <c r="J2" s="117"/>
      <c r="K2" s="117"/>
      <c r="L2" s="117"/>
      <c r="M2" s="117"/>
      <c r="O2" s="141" t="s">
        <v>29</v>
      </c>
      <c r="P2" s="117"/>
      <c r="Q2" s="117"/>
      <c r="R2" s="117"/>
      <c r="S2" s="117"/>
      <c r="T2" s="117"/>
    </row>
    <row r="3" spans="1:20" x14ac:dyDescent="0.3">
      <c r="A3" s="142" t="s">
        <v>30</v>
      </c>
      <c r="B3" s="163">
        <v>19334</v>
      </c>
      <c r="C3" s="163">
        <v>20522</v>
      </c>
      <c r="D3" s="163">
        <v>31750</v>
      </c>
      <c r="E3" s="163">
        <v>36092</v>
      </c>
      <c r="F3" s="163">
        <v>42122</v>
      </c>
      <c r="H3" s="144" t="s">
        <v>30</v>
      </c>
      <c r="I3" s="164">
        <f t="shared" ref="I3:M12" si="0">B3/B$12</f>
        <v>0.23181698280616772</v>
      </c>
      <c r="J3" s="164">
        <f t="shared" si="0"/>
        <v>0.156286649912421</v>
      </c>
      <c r="K3" s="164">
        <f t="shared" si="0"/>
        <v>0.1952068270129359</v>
      </c>
      <c r="L3" s="164">
        <f t="shared" si="0"/>
        <v>0.1602322773121182</v>
      </c>
      <c r="M3" s="164">
        <f t="shared" si="0"/>
        <v>0.13114151839225394</v>
      </c>
      <c r="O3" s="144" t="s">
        <v>30</v>
      </c>
      <c r="P3" s="117"/>
      <c r="Q3" s="165">
        <f t="shared" ref="Q3:T8" si="1">C3/$B3</f>
        <v>1.0614461570290679</v>
      </c>
      <c r="R3" s="165">
        <f t="shared" si="1"/>
        <v>1.6421847522499224</v>
      </c>
      <c r="S3" s="165">
        <f t="shared" si="1"/>
        <v>1.8667632150615496</v>
      </c>
      <c r="T3" s="165">
        <f t="shared" si="1"/>
        <v>2.1786490121030311</v>
      </c>
    </row>
    <row r="4" spans="1:20" x14ac:dyDescent="0.3">
      <c r="A4" s="142" t="s">
        <v>31</v>
      </c>
      <c r="B4" s="143">
        <v>6647</v>
      </c>
      <c r="C4" s="143">
        <v>10464</v>
      </c>
      <c r="D4" s="143">
        <v>9500</v>
      </c>
      <c r="E4" s="143">
        <v>18929</v>
      </c>
      <c r="F4" s="143">
        <v>42274</v>
      </c>
      <c r="H4" s="144" t="s">
        <v>31</v>
      </c>
      <c r="I4" s="164">
        <f t="shared" si="0"/>
        <v>7.9698328577252342E-2</v>
      </c>
      <c r="J4" s="164">
        <f t="shared" si="0"/>
        <v>7.9689284898332186E-2</v>
      </c>
      <c r="K4" s="164">
        <f t="shared" si="0"/>
        <v>5.8408341940878461E-2</v>
      </c>
      <c r="L4" s="164">
        <f t="shared" si="0"/>
        <v>8.4036262253160965E-2</v>
      </c>
      <c r="M4" s="164">
        <f t="shared" si="0"/>
        <v>0.13161475116362334</v>
      </c>
      <c r="O4" s="144" t="s">
        <v>31</v>
      </c>
      <c r="P4" s="117"/>
      <c r="Q4" s="165">
        <f t="shared" si="1"/>
        <v>1.5742440198585828</v>
      </c>
      <c r="R4" s="165">
        <f t="shared" si="1"/>
        <v>1.4292161877538738</v>
      </c>
      <c r="S4" s="165">
        <f t="shared" si="1"/>
        <v>2.847750865051903</v>
      </c>
      <c r="T4" s="165">
        <f t="shared" si="1"/>
        <v>6.3598615916955019</v>
      </c>
    </row>
    <row r="5" spans="1:20" x14ac:dyDescent="0.3">
      <c r="A5" s="142" t="s">
        <v>32</v>
      </c>
      <c r="B5" s="143">
        <v>11461</v>
      </c>
      <c r="C5" s="143">
        <v>16047</v>
      </c>
      <c r="D5" s="143">
        <v>17174</v>
      </c>
      <c r="E5" s="143">
        <v>20497</v>
      </c>
      <c r="F5" s="143">
        <v>23795</v>
      </c>
      <c r="H5" s="144" t="s">
        <v>32</v>
      </c>
      <c r="I5" s="164">
        <f t="shared" si="0"/>
        <v>0.13741876693604471</v>
      </c>
      <c r="J5" s="164">
        <f t="shared" si="0"/>
        <v>0.12220699108978753</v>
      </c>
      <c r="K5" s="164">
        <f t="shared" si="0"/>
        <v>0.10558998573606808</v>
      </c>
      <c r="L5" s="164">
        <f t="shared" si="0"/>
        <v>9.0997478334990764E-2</v>
      </c>
      <c r="M5" s="164">
        <f t="shared" si="0"/>
        <v>7.4082722333784767E-2</v>
      </c>
      <c r="O5" s="144" t="s">
        <v>32</v>
      </c>
      <c r="P5" s="117"/>
      <c r="Q5" s="164">
        <f t="shared" si="1"/>
        <v>1.4001396038740075</v>
      </c>
      <c r="R5" s="164">
        <f t="shared" si="1"/>
        <v>1.498473082628043</v>
      </c>
      <c r="S5" s="164">
        <f t="shared" si="1"/>
        <v>1.7884128784573772</v>
      </c>
      <c r="T5" s="164">
        <f t="shared" si="1"/>
        <v>2.0761713637553441</v>
      </c>
    </row>
    <row r="6" spans="1:20" x14ac:dyDescent="0.3">
      <c r="A6" s="142" t="s">
        <v>33</v>
      </c>
      <c r="B6" s="143">
        <v>8339</v>
      </c>
      <c r="C6" s="143">
        <v>13164</v>
      </c>
      <c r="D6" s="143">
        <v>16677</v>
      </c>
      <c r="E6" s="143">
        <v>20816</v>
      </c>
      <c r="F6" s="143">
        <v>24542</v>
      </c>
      <c r="H6" s="144" t="s">
        <v>33</v>
      </c>
      <c r="I6" s="164">
        <f t="shared" si="0"/>
        <v>9.9985611855830797E-2</v>
      </c>
      <c r="J6" s="164">
        <f t="shared" si="0"/>
        <v>0.1002513136851725</v>
      </c>
      <c r="K6" s="164">
        <f t="shared" si="0"/>
        <v>0.10253430721558211</v>
      </c>
      <c r="L6" s="164">
        <f t="shared" si="0"/>
        <v>9.241369512714874E-2</v>
      </c>
      <c r="M6" s="164">
        <f t="shared" si="0"/>
        <v>7.6408412335185791E-2</v>
      </c>
      <c r="O6" s="144" t="s">
        <v>279</v>
      </c>
      <c r="P6" s="117"/>
      <c r="Q6" s="164">
        <f t="shared" si="1"/>
        <v>1.5786065475476676</v>
      </c>
      <c r="R6" s="164">
        <f t="shared" si="1"/>
        <v>1.9998800815445497</v>
      </c>
      <c r="S6" s="164">
        <f t="shared" si="1"/>
        <v>2.4962225686533159</v>
      </c>
      <c r="T6" s="164">
        <f t="shared" si="1"/>
        <v>2.9430387336611106</v>
      </c>
    </row>
    <row r="7" spans="1:20" x14ac:dyDescent="0.3">
      <c r="A7" s="142" t="s">
        <v>34</v>
      </c>
      <c r="B7" s="143">
        <v>45781</v>
      </c>
      <c r="C7" s="143">
        <v>60197</v>
      </c>
      <c r="D7" s="143">
        <v>75101</v>
      </c>
      <c r="E7" s="143">
        <v>96334</v>
      </c>
      <c r="F7" s="143">
        <v>132733</v>
      </c>
      <c r="H7" s="144" t="s">
        <v>34</v>
      </c>
      <c r="I7" s="164">
        <f t="shared" si="0"/>
        <v>0.54891969017529552</v>
      </c>
      <c r="J7" s="164">
        <f t="shared" si="0"/>
        <v>0.45843423958571322</v>
      </c>
      <c r="K7" s="164">
        <f t="shared" si="0"/>
        <v>0.46173946190546455</v>
      </c>
      <c r="L7" s="164">
        <f t="shared" si="0"/>
        <v>0.42767971302741864</v>
      </c>
      <c r="M7" s="164">
        <f t="shared" si="0"/>
        <v>0.41324740422484785</v>
      </c>
      <c r="O7" s="144" t="s">
        <v>34</v>
      </c>
      <c r="P7" s="117"/>
      <c r="Q7" s="165">
        <f t="shared" si="1"/>
        <v>1.3148904567396955</v>
      </c>
      <c r="R7" s="165">
        <f t="shared" si="1"/>
        <v>1.6404403573534871</v>
      </c>
      <c r="S7" s="165">
        <f t="shared" si="1"/>
        <v>2.1042353814901378</v>
      </c>
      <c r="T7" s="165">
        <f t="shared" si="1"/>
        <v>2.8993032043860989</v>
      </c>
    </row>
    <row r="8" spans="1:20" x14ac:dyDescent="0.3">
      <c r="A8" s="142" t="s">
        <v>35</v>
      </c>
      <c r="B8" s="143">
        <v>29114</v>
      </c>
      <c r="C8" s="143">
        <v>48866</v>
      </c>
      <c r="D8" s="143">
        <v>61797</v>
      </c>
      <c r="E8" s="143">
        <v>72705</v>
      </c>
      <c r="F8" s="143">
        <v>113114</v>
      </c>
      <c r="H8" s="144" t="s">
        <v>35</v>
      </c>
      <c r="I8" s="164">
        <f t="shared" si="0"/>
        <v>0.34908035778518498</v>
      </c>
      <c r="J8" s="164">
        <f t="shared" si="0"/>
        <v>0.37214225877694007</v>
      </c>
      <c r="K8" s="164">
        <f t="shared" si="0"/>
        <v>0.37994319020215434</v>
      </c>
      <c r="L8" s="164">
        <f t="shared" si="0"/>
        <v>0.32277756073305869</v>
      </c>
      <c r="M8" s="164">
        <f t="shared" si="0"/>
        <v>0.35216612960973864</v>
      </c>
      <c r="O8" s="144" t="s">
        <v>194</v>
      </c>
      <c r="P8" s="117"/>
      <c r="Q8" s="164">
        <f t="shared" si="1"/>
        <v>1.6784364910352407</v>
      </c>
      <c r="R8" s="164">
        <f t="shared" si="1"/>
        <v>2.1225870715119872</v>
      </c>
      <c r="S8" s="164">
        <f t="shared" si="1"/>
        <v>2.4972521810812669</v>
      </c>
      <c r="T8" s="164">
        <f t="shared" si="1"/>
        <v>3.8852098646699185</v>
      </c>
    </row>
    <row r="9" spans="1:20" x14ac:dyDescent="0.3">
      <c r="A9" s="142" t="s">
        <v>36</v>
      </c>
      <c r="B9" s="143">
        <v>0</v>
      </c>
      <c r="C9" s="143">
        <v>0</v>
      </c>
      <c r="D9" s="143">
        <v>0</v>
      </c>
      <c r="E9" s="143">
        <v>25141</v>
      </c>
      <c r="F9" s="143">
        <v>37553</v>
      </c>
      <c r="H9" s="144" t="s">
        <v>36</v>
      </c>
      <c r="I9" s="164">
        <f t="shared" si="0"/>
        <v>0</v>
      </c>
      <c r="J9" s="164">
        <f t="shared" si="0"/>
        <v>0</v>
      </c>
      <c r="K9" s="164">
        <f t="shared" si="0"/>
        <v>0</v>
      </c>
      <c r="L9" s="164">
        <f t="shared" si="0"/>
        <v>0.11161475351612445</v>
      </c>
      <c r="M9" s="164">
        <f t="shared" si="0"/>
        <v>0.11691651488970875</v>
      </c>
      <c r="O9" s="144" t="s">
        <v>36</v>
      </c>
      <c r="P9" s="117"/>
      <c r="Q9" s="164">
        <v>0</v>
      </c>
      <c r="R9" s="164">
        <v>0</v>
      </c>
      <c r="S9" s="164">
        <f>E9/$E9</f>
        <v>1</v>
      </c>
      <c r="T9" s="164">
        <f>F9/$E9</f>
        <v>1.4936955570581918</v>
      </c>
    </row>
    <row r="10" spans="1:20" x14ac:dyDescent="0.3">
      <c r="A10" s="142" t="s">
        <v>37</v>
      </c>
      <c r="B10" s="143">
        <v>3784</v>
      </c>
      <c r="C10" s="143">
        <v>13350</v>
      </c>
      <c r="D10" s="143">
        <v>14548</v>
      </c>
      <c r="E10" s="143">
        <v>14754</v>
      </c>
      <c r="F10" s="143">
        <v>15017</v>
      </c>
      <c r="H10" s="144" t="s">
        <v>37</v>
      </c>
      <c r="I10" s="164">
        <f t="shared" si="0"/>
        <v>4.537061461355843E-2</v>
      </c>
      <c r="J10" s="164">
        <f t="shared" si="0"/>
        <v>0.10166780900159927</v>
      </c>
      <c r="K10" s="164">
        <f t="shared" si="0"/>
        <v>8.9444690374305247E-2</v>
      </c>
      <c r="L10" s="164">
        <f t="shared" si="0"/>
        <v>6.5501136525074583E-2</v>
      </c>
      <c r="M10" s="164">
        <f t="shared" si="0"/>
        <v>4.6753529787200925E-2</v>
      </c>
      <c r="O10" s="144" t="s">
        <v>37</v>
      </c>
      <c r="P10" s="117"/>
      <c r="Q10" s="164">
        <f t="shared" ref="Q10:T12" si="2">C10/$B10</f>
        <v>3.5280126849894291</v>
      </c>
      <c r="R10" s="164">
        <f t="shared" si="2"/>
        <v>3.8446088794926006</v>
      </c>
      <c r="S10" s="164">
        <f t="shared" si="2"/>
        <v>3.8990486257928119</v>
      </c>
      <c r="T10" s="164">
        <f t="shared" si="2"/>
        <v>3.9685517970401691</v>
      </c>
    </row>
    <row r="11" spans="1:20" x14ac:dyDescent="0.3">
      <c r="A11" s="142" t="s">
        <v>38</v>
      </c>
      <c r="B11" s="143">
        <v>4723</v>
      </c>
      <c r="C11" s="143">
        <v>8897</v>
      </c>
      <c r="D11" s="143">
        <v>11202</v>
      </c>
      <c r="E11" s="143">
        <v>16314</v>
      </c>
      <c r="F11" s="143">
        <v>22778</v>
      </c>
      <c r="H11" s="144" t="s">
        <v>38</v>
      </c>
      <c r="I11" s="164">
        <f t="shared" si="0"/>
        <v>5.6629337425961011E-2</v>
      </c>
      <c r="J11" s="164">
        <f t="shared" si="0"/>
        <v>6.7755692635747461E-2</v>
      </c>
      <c r="K11" s="164">
        <f t="shared" si="0"/>
        <v>6.887265751807585E-2</v>
      </c>
      <c r="L11" s="164">
        <f t="shared" si="0"/>
        <v>7.242683619832363E-2</v>
      </c>
      <c r="M11" s="164">
        <f t="shared" si="0"/>
        <v>7.091642148850387E-2</v>
      </c>
      <c r="O11" s="144" t="s">
        <v>38</v>
      </c>
      <c r="P11" s="117"/>
      <c r="Q11" s="164">
        <f t="shared" si="2"/>
        <v>1.8837603218293457</v>
      </c>
      <c r="R11" s="164">
        <f t="shared" si="2"/>
        <v>2.3717975862799068</v>
      </c>
      <c r="S11" s="164">
        <f t="shared" si="2"/>
        <v>3.4541604912132118</v>
      </c>
      <c r="T11" s="164">
        <f t="shared" si="2"/>
        <v>4.8227821300021176</v>
      </c>
    </row>
    <row r="12" spans="1:20" ht="15" thickBot="1" x14ac:dyDescent="0.35">
      <c r="A12" s="166" t="s">
        <v>39</v>
      </c>
      <c r="B12" s="167">
        <v>83402</v>
      </c>
      <c r="C12" s="167">
        <v>131310</v>
      </c>
      <c r="D12" s="167">
        <v>162648</v>
      </c>
      <c r="E12" s="167">
        <v>225248</v>
      </c>
      <c r="F12" s="167">
        <v>321195</v>
      </c>
      <c r="H12" s="168" t="s">
        <v>39</v>
      </c>
      <c r="I12" s="169">
        <f t="shared" si="0"/>
        <v>1</v>
      </c>
      <c r="J12" s="169">
        <f t="shared" si="0"/>
        <v>1</v>
      </c>
      <c r="K12" s="169">
        <f t="shared" si="0"/>
        <v>1</v>
      </c>
      <c r="L12" s="169">
        <f t="shared" si="0"/>
        <v>1</v>
      </c>
      <c r="M12" s="169">
        <f t="shared" si="0"/>
        <v>1</v>
      </c>
      <c r="O12" s="168" t="s">
        <v>39</v>
      </c>
      <c r="P12" s="117"/>
      <c r="Q12" s="169">
        <f t="shared" si="2"/>
        <v>1.5744226757152107</v>
      </c>
      <c r="R12" s="169">
        <f t="shared" si="2"/>
        <v>1.9501690606939881</v>
      </c>
      <c r="S12" s="169">
        <f t="shared" si="2"/>
        <v>2.7007505815208268</v>
      </c>
      <c r="T12" s="169">
        <f t="shared" si="2"/>
        <v>3.8511666386897199</v>
      </c>
    </row>
    <row r="13" spans="1:20" ht="15" thickTop="1" x14ac:dyDescent="0.3">
      <c r="A13" s="45"/>
      <c r="B13" s="146"/>
      <c r="C13" s="146"/>
      <c r="D13" s="146"/>
      <c r="E13" s="146"/>
      <c r="F13" s="146"/>
      <c r="H13" s="141"/>
      <c r="I13" s="117"/>
      <c r="J13" s="117"/>
      <c r="K13" s="117"/>
      <c r="L13" s="117"/>
      <c r="M13" s="117"/>
      <c r="O13" s="141"/>
      <c r="P13" s="117"/>
      <c r="Q13" s="117"/>
      <c r="R13" s="117"/>
      <c r="S13" s="117"/>
      <c r="T13" s="117"/>
    </row>
    <row r="14" spans="1:20" x14ac:dyDescent="0.3">
      <c r="A14" s="45" t="s">
        <v>40</v>
      </c>
      <c r="C14" s="143"/>
      <c r="D14" s="143"/>
      <c r="H14" s="141" t="s">
        <v>40</v>
      </c>
      <c r="I14" s="117"/>
      <c r="J14" s="117"/>
      <c r="K14" s="117"/>
      <c r="L14" s="117"/>
      <c r="M14" s="117"/>
      <c r="O14" s="141" t="s">
        <v>40</v>
      </c>
      <c r="P14" s="117"/>
      <c r="Q14" s="117"/>
      <c r="R14" s="117"/>
      <c r="S14" s="117"/>
      <c r="T14" s="117"/>
    </row>
    <row r="15" spans="1:20" x14ac:dyDescent="0.3">
      <c r="A15" s="142" t="s">
        <v>41</v>
      </c>
      <c r="B15" s="143">
        <v>25309</v>
      </c>
      <c r="C15" s="143">
        <v>34616</v>
      </c>
      <c r="D15" s="143">
        <v>38192</v>
      </c>
      <c r="E15" s="143">
        <v>47183</v>
      </c>
      <c r="F15" s="143">
        <v>72539</v>
      </c>
      <c r="H15" s="144" t="s">
        <v>41</v>
      </c>
      <c r="I15" s="164">
        <f t="shared" ref="I15:M21" si="3">B15/B$12</f>
        <v>0.30345795064866549</v>
      </c>
      <c r="J15" s="164">
        <f t="shared" si="3"/>
        <v>0.26362044017972736</v>
      </c>
      <c r="K15" s="164">
        <f t="shared" si="3"/>
        <v>0.2348138310953716</v>
      </c>
      <c r="L15" s="164">
        <f t="shared" si="3"/>
        <v>0.20947133825827532</v>
      </c>
      <c r="M15" s="164">
        <f t="shared" si="3"/>
        <v>0.22584100001556687</v>
      </c>
      <c r="O15" s="144" t="s">
        <v>41</v>
      </c>
      <c r="P15" s="117"/>
      <c r="Q15" s="164">
        <f t="shared" ref="Q15:T18" si="4">C15/$B15</f>
        <v>1.367734797897981</v>
      </c>
      <c r="R15" s="164">
        <f t="shared" si="4"/>
        <v>1.5090284088664112</v>
      </c>
      <c r="S15" s="164">
        <f t="shared" si="4"/>
        <v>1.8642775297325063</v>
      </c>
      <c r="T15" s="164">
        <f t="shared" si="4"/>
        <v>2.8661345766328186</v>
      </c>
    </row>
    <row r="16" spans="1:20" x14ac:dyDescent="0.3">
      <c r="A16" s="142" t="s">
        <v>42</v>
      </c>
      <c r="B16" s="143">
        <v>13739</v>
      </c>
      <c r="C16" s="143">
        <v>18170</v>
      </c>
      <c r="D16" s="143">
        <v>23663</v>
      </c>
      <c r="E16" s="143">
        <v>32439</v>
      </c>
      <c r="F16" s="143">
        <v>44138</v>
      </c>
      <c r="H16" s="144" t="s">
        <v>42</v>
      </c>
      <c r="I16" s="164">
        <f t="shared" si="3"/>
        <v>0.16473226061725138</v>
      </c>
      <c r="J16" s="164">
        <f t="shared" si="3"/>
        <v>0.13837483816921789</v>
      </c>
      <c r="K16" s="164">
        <f t="shared" si="3"/>
        <v>0.1454859574049481</v>
      </c>
      <c r="L16" s="164">
        <f t="shared" si="3"/>
        <v>0.14401459724392671</v>
      </c>
      <c r="M16" s="164">
        <f t="shared" si="3"/>
        <v>0.13741807935989042</v>
      </c>
      <c r="O16" s="144" t="s">
        <v>42</v>
      </c>
      <c r="P16" s="117"/>
      <c r="Q16" s="164">
        <f t="shared" si="4"/>
        <v>1.3225125554989445</v>
      </c>
      <c r="R16" s="164">
        <f t="shared" si="4"/>
        <v>1.7223233131960114</v>
      </c>
      <c r="S16" s="164">
        <f t="shared" si="4"/>
        <v>2.3610888710968774</v>
      </c>
      <c r="T16" s="164">
        <f t="shared" si="4"/>
        <v>3.2126064487954</v>
      </c>
    </row>
    <row r="17" spans="1:20" x14ac:dyDescent="0.3">
      <c r="A17" s="142" t="s">
        <v>43</v>
      </c>
      <c r="B17" s="143">
        <v>4768</v>
      </c>
      <c r="C17" s="143">
        <v>5097</v>
      </c>
      <c r="D17" s="143">
        <v>6536</v>
      </c>
      <c r="E17" s="143">
        <v>8190</v>
      </c>
      <c r="F17" s="143">
        <v>9708</v>
      </c>
      <c r="H17" s="144" t="s">
        <v>43</v>
      </c>
      <c r="I17" s="164">
        <f t="shared" si="3"/>
        <v>5.7168892832306181E-2</v>
      </c>
      <c r="J17" s="164">
        <f t="shared" si="3"/>
        <v>3.8816541009824082E-2</v>
      </c>
      <c r="K17" s="164">
        <f t="shared" si="3"/>
        <v>4.0184939255324383E-2</v>
      </c>
      <c r="L17" s="164">
        <f t="shared" si="3"/>
        <v>3.6359923284557463E-2</v>
      </c>
      <c r="M17" s="164">
        <f t="shared" si="3"/>
        <v>3.0224629897725681E-2</v>
      </c>
      <c r="O17" s="144" t="s">
        <v>43</v>
      </c>
      <c r="P17" s="117"/>
      <c r="Q17" s="164">
        <f t="shared" si="4"/>
        <v>1.069001677852349</v>
      </c>
      <c r="R17" s="164">
        <f t="shared" si="4"/>
        <v>1.3708053691275168</v>
      </c>
      <c r="S17" s="164">
        <f t="shared" si="4"/>
        <v>1.7177013422818792</v>
      </c>
      <c r="T17" s="164">
        <f t="shared" si="4"/>
        <v>2.0360738255033559</v>
      </c>
    </row>
    <row r="18" spans="1:20" x14ac:dyDescent="0.3">
      <c r="A18" s="142" t="s">
        <v>44</v>
      </c>
      <c r="B18" s="143">
        <v>43816</v>
      </c>
      <c r="C18" s="143">
        <v>57883</v>
      </c>
      <c r="D18" s="143">
        <v>68391</v>
      </c>
      <c r="E18" s="143">
        <v>87812</v>
      </c>
      <c r="F18" s="143">
        <v>126385</v>
      </c>
      <c r="H18" s="144" t="s">
        <v>44</v>
      </c>
      <c r="I18" s="164">
        <f t="shared" si="3"/>
        <v>0.52535910409822306</v>
      </c>
      <c r="J18" s="164">
        <f t="shared" si="3"/>
        <v>0.44081181935876934</v>
      </c>
      <c r="K18" s="164">
        <f t="shared" si="3"/>
        <v>0.42048472775564411</v>
      </c>
      <c r="L18" s="164">
        <f t="shared" si="3"/>
        <v>0.38984585878675948</v>
      </c>
      <c r="M18" s="164">
        <f t="shared" si="3"/>
        <v>0.39348370927318294</v>
      </c>
      <c r="O18" s="144" t="s">
        <v>44</v>
      </c>
      <c r="P18" s="117"/>
      <c r="Q18" s="164">
        <f t="shared" si="4"/>
        <v>1.3210471060799709</v>
      </c>
      <c r="R18" s="164">
        <f t="shared" si="4"/>
        <v>1.5608681760087639</v>
      </c>
      <c r="S18" s="164">
        <f t="shared" si="4"/>
        <v>2.0041080883695455</v>
      </c>
      <c r="T18" s="164">
        <f t="shared" si="4"/>
        <v>2.8844486032499543</v>
      </c>
    </row>
    <row r="19" spans="1:20" x14ac:dyDescent="0.3">
      <c r="A19" s="142" t="s">
        <v>45</v>
      </c>
      <c r="B19" s="143">
        <v>0</v>
      </c>
      <c r="C19" s="143">
        <v>0</v>
      </c>
      <c r="D19" s="143">
        <v>0</v>
      </c>
      <c r="E19" s="143">
        <v>39791</v>
      </c>
      <c r="F19" s="143">
        <v>52573</v>
      </c>
      <c r="H19" s="144" t="s">
        <v>45</v>
      </c>
      <c r="I19" s="164">
        <f t="shared" si="3"/>
        <v>0</v>
      </c>
      <c r="J19" s="164">
        <f t="shared" si="3"/>
        <v>0</v>
      </c>
      <c r="K19" s="164">
        <f t="shared" si="3"/>
        <v>0</v>
      </c>
      <c r="L19" s="164">
        <f t="shared" si="3"/>
        <v>0.17665417672964909</v>
      </c>
      <c r="M19" s="164">
        <f t="shared" si="3"/>
        <v>0.16367938479739721</v>
      </c>
      <c r="O19" s="144" t="s">
        <v>45</v>
      </c>
      <c r="P19" s="117"/>
      <c r="Q19" s="164">
        <v>0</v>
      </c>
      <c r="R19" s="164">
        <v>0</v>
      </c>
      <c r="S19" s="164">
        <f>E19/$E19</f>
        <v>1</v>
      </c>
      <c r="T19" s="164">
        <f>F19/$E19</f>
        <v>1.3212284184865923</v>
      </c>
    </row>
    <row r="20" spans="1:20" x14ac:dyDescent="0.3">
      <c r="A20" s="142" t="s">
        <v>46</v>
      </c>
      <c r="B20" s="143">
        <v>7694</v>
      </c>
      <c r="C20" s="143">
        <v>24743</v>
      </c>
      <c r="D20" s="143">
        <v>23495</v>
      </c>
      <c r="E20" s="143">
        <v>23414</v>
      </c>
      <c r="F20" s="143">
        <v>31816</v>
      </c>
      <c r="H20" s="144" t="s">
        <v>46</v>
      </c>
      <c r="I20" s="164">
        <f t="shared" si="3"/>
        <v>9.2251984364883341E-2</v>
      </c>
      <c r="J20" s="164">
        <f t="shared" si="3"/>
        <v>0.18843195491584799</v>
      </c>
      <c r="K20" s="164">
        <f t="shared" si="3"/>
        <v>0.14445305198957256</v>
      </c>
      <c r="L20" s="164">
        <f t="shared" si="3"/>
        <v>0.10394764881375196</v>
      </c>
      <c r="M20" s="164">
        <f t="shared" si="3"/>
        <v>9.9055091144009094E-2</v>
      </c>
      <c r="O20" s="144" t="s">
        <v>46</v>
      </c>
      <c r="P20" s="117"/>
      <c r="Q20" s="164">
        <f t="shared" ref="Q20:T21" si="5">C20/$B20</f>
        <v>3.2158825058487133</v>
      </c>
      <c r="R20" s="164">
        <f t="shared" si="5"/>
        <v>3.0536781907980246</v>
      </c>
      <c r="S20" s="164">
        <f t="shared" si="5"/>
        <v>3.0431505068884843</v>
      </c>
      <c r="T20" s="164">
        <f t="shared" si="5"/>
        <v>4.1351702625422408</v>
      </c>
    </row>
    <row r="21" spans="1:20" x14ac:dyDescent="0.3">
      <c r="A21" s="142" t="s">
        <v>47</v>
      </c>
      <c r="B21" s="143">
        <v>12607</v>
      </c>
      <c r="C21" s="143">
        <v>20975</v>
      </c>
      <c r="D21" s="143">
        <v>27213</v>
      </c>
      <c r="E21" s="143">
        <v>12171</v>
      </c>
      <c r="F21" s="143">
        <v>17017</v>
      </c>
      <c r="H21" s="144" t="s">
        <v>47</v>
      </c>
      <c r="I21" s="164">
        <f t="shared" si="3"/>
        <v>0.15115944461763506</v>
      </c>
      <c r="J21" s="164">
        <f t="shared" si="3"/>
        <v>0.15973650140887974</v>
      </c>
      <c r="K21" s="164">
        <f t="shared" si="3"/>
        <v>0.16731223255127636</v>
      </c>
      <c r="L21" s="164">
        <f t="shared" si="3"/>
        <v>5.4033776104560303E-2</v>
      </c>
      <c r="M21" s="164">
        <f t="shared" si="3"/>
        <v>5.2980276778903782E-2</v>
      </c>
      <c r="O21" s="144" t="s">
        <v>47</v>
      </c>
      <c r="P21" s="117"/>
      <c r="Q21" s="164">
        <f t="shared" si="5"/>
        <v>1.6637582295550091</v>
      </c>
      <c r="R21" s="164">
        <f t="shared" si="5"/>
        <v>2.1585627032600936</v>
      </c>
      <c r="S21" s="164">
        <f t="shared" si="5"/>
        <v>0.96541603870865389</v>
      </c>
      <c r="T21" s="164">
        <f t="shared" si="5"/>
        <v>1.3498056635202664</v>
      </c>
    </row>
    <row r="22" spans="1:20" x14ac:dyDescent="0.3">
      <c r="A22" s="142"/>
      <c r="B22" s="170" t="s">
        <v>49</v>
      </c>
      <c r="C22" s="170" t="s">
        <v>49</v>
      </c>
      <c r="D22" s="170" t="s">
        <v>49</v>
      </c>
      <c r="E22" s="171" t="s">
        <v>49</v>
      </c>
      <c r="F22" s="171" t="s">
        <v>49</v>
      </c>
      <c r="H22" s="144"/>
      <c r="I22" s="164"/>
      <c r="J22" s="164"/>
      <c r="K22" s="164"/>
      <c r="L22" s="164"/>
      <c r="M22" s="164"/>
      <c r="O22" s="144"/>
      <c r="P22" s="117"/>
      <c r="Q22" s="164"/>
      <c r="R22" s="164"/>
      <c r="S22" s="164"/>
      <c r="T22" s="164"/>
    </row>
    <row r="23" spans="1:20" x14ac:dyDescent="0.3">
      <c r="A23" s="45" t="s">
        <v>50</v>
      </c>
      <c r="H23" s="141" t="s">
        <v>50</v>
      </c>
      <c r="I23" s="164">
        <f t="shared" ref="I23:M31" si="6">B23/B$12</f>
        <v>0</v>
      </c>
      <c r="J23" s="164">
        <f t="shared" si="6"/>
        <v>0</v>
      </c>
      <c r="K23" s="164">
        <f t="shared" si="6"/>
        <v>0</v>
      </c>
      <c r="L23" s="164">
        <f t="shared" si="6"/>
        <v>0</v>
      </c>
      <c r="M23" s="164">
        <f t="shared" si="6"/>
        <v>0</v>
      </c>
      <c r="O23" s="141" t="s">
        <v>50</v>
      </c>
      <c r="P23" s="117"/>
      <c r="Q23" s="164"/>
      <c r="R23" s="164"/>
      <c r="S23" s="164"/>
      <c r="T23" s="164"/>
    </row>
    <row r="24" spans="1:20" x14ac:dyDescent="0.3">
      <c r="A24" s="142" t="s">
        <v>147</v>
      </c>
      <c r="B24" s="143">
        <v>0</v>
      </c>
      <c r="C24" s="143">
        <v>0</v>
      </c>
      <c r="D24" s="143">
        <v>0</v>
      </c>
      <c r="E24" s="143">
        <v>0</v>
      </c>
      <c r="F24" s="143">
        <v>0</v>
      </c>
      <c r="H24" s="144" t="s">
        <v>147</v>
      </c>
      <c r="I24" s="164">
        <f t="shared" si="6"/>
        <v>0</v>
      </c>
      <c r="J24" s="164">
        <f t="shared" si="6"/>
        <v>0</v>
      </c>
      <c r="K24" s="164">
        <f t="shared" si="6"/>
        <v>0</v>
      </c>
      <c r="L24" s="164">
        <f t="shared" si="6"/>
        <v>0</v>
      </c>
      <c r="M24" s="164">
        <f t="shared" si="6"/>
        <v>0</v>
      </c>
      <c r="O24" s="144" t="s">
        <v>147</v>
      </c>
      <c r="P24" s="117"/>
      <c r="Q24" s="164"/>
      <c r="R24" s="164"/>
      <c r="S24" s="164"/>
      <c r="T24" s="164"/>
    </row>
    <row r="25" spans="1:20" x14ac:dyDescent="0.3">
      <c r="A25" s="142" t="s">
        <v>148</v>
      </c>
      <c r="B25" s="143">
        <v>5</v>
      </c>
      <c r="C25" s="143">
        <v>5</v>
      </c>
      <c r="D25" s="143">
        <v>5</v>
      </c>
      <c r="E25" s="143">
        <v>5</v>
      </c>
      <c r="F25" s="143">
        <v>5</v>
      </c>
      <c r="H25" s="144" t="s">
        <v>148</v>
      </c>
      <c r="I25" s="164">
        <f t="shared" si="6"/>
        <v>5.9950600705019066E-5</v>
      </c>
      <c r="J25" s="164">
        <f t="shared" si="6"/>
        <v>3.8077831086741298E-5</v>
      </c>
      <c r="K25" s="164">
        <f t="shared" si="6"/>
        <v>3.0741232600462351E-5</v>
      </c>
      <c r="L25" s="164">
        <f t="shared" si="6"/>
        <v>2.2197755362977697E-5</v>
      </c>
      <c r="M25" s="164">
        <f t="shared" si="6"/>
        <v>1.5566867479257148E-5</v>
      </c>
      <c r="O25" s="144" t="s">
        <v>148</v>
      </c>
      <c r="P25" s="117"/>
      <c r="Q25" s="164">
        <f t="shared" ref="Q25:T31" si="7">C25/$B25</f>
        <v>1</v>
      </c>
      <c r="R25" s="164">
        <f t="shared" si="7"/>
        <v>1</v>
      </c>
      <c r="S25" s="164">
        <f t="shared" si="7"/>
        <v>1</v>
      </c>
      <c r="T25" s="164">
        <f t="shared" si="7"/>
        <v>1</v>
      </c>
    </row>
    <row r="26" spans="1:20" x14ac:dyDescent="0.3">
      <c r="A26" s="142" t="s">
        <v>53</v>
      </c>
      <c r="B26" s="143">
        <v>-1837</v>
      </c>
      <c r="C26" s="143">
        <v>-1837</v>
      </c>
      <c r="D26" s="143">
        <v>-1837</v>
      </c>
      <c r="E26" s="143">
        <v>-1837</v>
      </c>
      <c r="F26" s="143">
        <v>-1837</v>
      </c>
      <c r="H26" s="144" t="s">
        <v>53</v>
      </c>
      <c r="I26" s="164">
        <f t="shared" si="6"/>
        <v>-2.2025850699024005E-2</v>
      </c>
      <c r="J26" s="164">
        <f t="shared" si="6"/>
        <v>-1.3989795141268753E-2</v>
      </c>
      <c r="K26" s="164">
        <f t="shared" si="6"/>
        <v>-1.1294328857409866E-2</v>
      </c>
      <c r="L26" s="164">
        <f t="shared" si="6"/>
        <v>-8.1554553203580047E-3</v>
      </c>
      <c r="M26" s="164">
        <f t="shared" si="6"/>
        <v>-5.7192671118790764E-3</v>
      </c>
      <c r="O26" s="144" t="s">
        <v>53</v>
      </c>
      <c r="P26" s="117"/>
      <c r="Q26" s="164">
        <f t="shared" si="7"/>
        <v>1</v>
      </c>
      <c r="R26" s="164">
        <f t="shared" si="7"/>
        <v>1</v>
      </c>
      <c r="S26" s="164">
        <f t="shared" si="7"/>
        <v>1</v>
      </c>
      <c r="T26" s="164">
        <f t="shared" si="7"/>
        <v>1</v>
      </c>
    </row>
    <row r="27" spans="1:20" x14ac:dyDescent="0.3">
      <c r="A27" s="142" t="s">
        <v>54</v>
      </c>
      <c r="B27" s="143">
        <v>17186</v>
      </c>
      <c r="C27" s="143">
        <v>21389</v>
      </c>
      <c r="D27" s="143">
        <v>26791</v>
      </c>
      <c r="E27" s="143">
        <v>33658</v>
      </c>
      <c r="F27" s="143">
        <v>42865</v>
      </c>
      <c r="H27" s="144" t="s">
        <v>54</v>
      </c>
      <c r="I27" s="164">
        <f t="shared" si="6"/>
        <v>0.20606220474329154</v>
      </c>
      <c r="J27" s="164">
        <f t="shared" si="6"/>
        <v>0.16288934582286194</v>
      </c>
      <c r="K27" s="164">
        <f t="shared" si="6"/>
        <v>0.16471767251979735</v>
      </c>
      <c r="L27" s="164">
        <f t="shared" si="6"/>
        <v>0.14942641000142065</v>
      </c>
      <c r="M27" s="164">
        <f t="shared" si="6"/>
        <v>0.13345475489967154</v>
      </c>
      <c r="O27" s="144" t="s">
        <v>54</v>
      </c>
      <c r="P27" s="117"/>
      <c r="Q27" s="164">
        <f t="shared" si="7"/>
        <v>1.2445595251949262</v>
      </c>
      <c r="R27" s="164">
        <f t="shared" si="7"/>
        <v>1.5588851390666822</v>
      </c>
      <c r="S27" s="164">
        <f t="shared" si="7"/>
        <v>1.9584545560339812</v>
      </c>
      <c r="T27" s="164">
        <f t="shared" si="7"/>
        <v>2.494181310368905</v>
      </c>
    </row>
    <row r="28" spans="1:20" x14ac:dyDescent="0.3">
      <c r="A28" s="142" t="s">
        <v>55</v>
      </c>
      <c r="B28" s="143">
        <v>-985</v>
      </c>
      <c r="C28" s="143">
        <v>-484</v>
      </c>
      <c r="D28" s="143">
        <v>-1035</v>
      </c>
      <c r="E28" s="143">
        <v>-986</v>
      </c>
      <c r="F28" s="143">
        <v>-180</v>
      </c>
      <c r="H28" s="144" t="s">
        <v>55</v>
      </c>
      <c r="I28" s="164">
        <f t="shared" si="6"/>
        <v>-1.1810268338888756E-2</v>
      </c>
      <c r="J28" s="164">
        <f t="shared" si="6"/>
        <v>-3.6859340491965579E-3</v>
      </c>
      <c r="K28" s="164">
        <f t="shared" si="6"/>
        <v>-6.3634351482957062E-3</v>
      </c>
      <c r="L28" s="164">
        <f t="shared" si="6"/>
        <v>-4.3773973575792014E-3</v>
      </c>
      <c r="M28" s="164">
        <f t="shared" si="6"/>
        <v>-5.604072292532574E-4</v>
      </c>
      <c r="O28" s="144" t="s">
        <v>55</v>
      </c>
      <c r="P28" s="117"/>
      <c r="Q28" s="164">
        <f t="shared" si="7"/>
        <v>0.49137055837563454</v>
      </c>
      <c r="R28" s="164">
        <f t="shared" si="7"/>
        <v>1.0507614213197969</v>
      </c>
      <c r="S28" s="164">
        <f t="shared" si="7"/>
        <v>1.001015228426396</v>
      </c>
      <c r="T28" s="164">
        <f t="shared" si="7"/>
        <v>0.18274111675126903</v>
      </c>
    </row>
    <row r="29" spans="1:20" x14ac:dyDescent="0.3">
      <c r="A29" s="142" t="s">
        <v>56</v>
      </c>
      <c r="B29" s="143">
        <v>4916</v>
      </c>
      <c r="C29" s="143">
        <v>8636</v>
      </c>
      <c r="D29" s="143">
        <v>19625</v>
      </c>
      <c r="E29" s="143">
        <v>31220</v>
      </c>
      <c r="F29" s="143">
        <v>52551</v>
      </c>
      <c r="H29" s="144" t="s">
        <v>56</v>
      </c>
      <c r="I29" s="164">
        <f t="shared" si="6"/>
        <v>5.8943430613174745E-2</v>
      </c>
      <c r="J29" s="164">
        <f t="shared" si="6"/>
        <v>6.5768029853019577E-2</v>
      </c>
      <c r="K29" s="164">
        <f t="shared" si="6"/>
        <v>0.12065933795681472</v>
      </c>
      <c r="L29" s="164">
        <f t="shared" si="6"/>
        <v>0.13860278448643273</v>
      </c>
      <c r="M29" s="164">
        <f t="shared" si="6"/>
        <v>0.1636108905804885</v>
      </c>
      <c r="O29" s="144" t="s">
        <v>56</v>
      </c>
      <c r="P29" s="117"/>
      <c r="Q29" s="165">
        <f t="shared" si="7"/>
        <v>1.7567127746135069</v>
      </c>
      <c r="R29" s="165">
        <f t="shared" si="7"/>
        <v>3.9920667209113101</v>
      </c>
      <c r="S29" s="165">
        <f t="shared" si="7"/>
        <v>6.3506916192026042</v>
      </c>
      <c r="T29" s="165">
        <f t="shared" si="7"/>
        <v>10.689788445890969</v>
      </c>
    </row>
    <row r="30" spans="1:20" x14ac:dyDescent="0.3">
      <c r="A30" s="172" t="s">
        <v>57</v>
      </c>
      <c r="B30" s="147">
        <v>19285</v>
      </c>
      <c r="C30" s="147">
        <v>27709</v>
      </c>
      <c r="D30" s="147">
        <v>43549</v>
      </c>
      <c r="E30" s="147">
        <v>62060</v>
      </c>
      <c r="F30" s="147">
        <v>93404</v>
      </c>
      <c r="H30" s="173" t="s">
        <v>57</v>
      </c>
      <c r="I30" s="174">
        <f t="shared" si="6"/>
        <v>0.23122946691925853</v>
      </c>
      <c r="J30" s="174">
        <f t="shared" si="6"/>
        <v>0.21101972431650293</v>
      </c>
      <c r="K30" s="174">
        <f t="shared" si="6"/>
        <v>0.26774998770350694</v>
      </c>
      <c r="L30" s="174">
        <f t="shared" si="6"/>
        <v>0.27551853956527916</v>
      </c>
      <c r="M30" s="174">
        <f t="shared" si="6"/>
        <v>0.29080153800650693</v>
      </c>
      <c r="O30" s="173" t="s">
        <v>57</v>
      </c>
      <c r="P30" s="117"/>
      <c r="Q30" s="164">
        <f t="shared" si="7"/>
        <v>1.4368161783769768</v>
      </c>
      <c r="R30" s="164">
        <f t="shared" si="7"/>
        <v>2.258179932590096</v>
      </c>
      <c r="S30" s="164">
        <f t="shared" si="7"/>
        <v>3.2180451127819549</v>
      </c>
      <c r="T30" s="164">
        <f t="shared" si="7"/>
        <v>4.8433497536945813</v>
      </c>
    </row>
    <row r="31" spans="1:20" ht="15" thickBot="1" x14ac:dyDescent="0.35">
      <c r="A31" s="175" t="s">
        <v>58</v>
      </c>
      <c r="B31" s="176">
        <v>83402</v>
      </c>
      <c r="C31" s="176">
        <v>131310</v>
      </c>
      <c r="D31" s="176">
        <v>162648</v>
      </c>
      <c r="E31" s="176">
        <v>225248</v>
      </c>
      <c r="F31" s="176">
        <v>321195</v>
      </c>
      <c r="H31" s="177" t="s">
        <v>58</v>
      </c>
      <c r="I31" s="178">
        <f t="shared" si="6"/>
        <v>1</v>
      </c>
      <c r="J31" s="178">
        <f t="shared" si="6"/>
        <v>1</v>
      </c>
      <c r="K31" s="178">
        <f t="shared" si="6"/>
        <v>1</v>
      </c>
      <c r="L31" s="178">
        <f t="shared" si="6"/>
        <v>1</v>
      </c>
      <c r="M31" s="178">
        <f t="shared" si="6"/>
        <v>1</v>
      </c>
      <c r="O31" s="177" t="s">
        <v>58</v>
      </c>
      <c r="P31" s="117"/>
      <c r="Q31" s="169">
        <f t="shared" si="7"/>
        <v>1.5744226757152107</v>
      </c>
      <c r="R31" s="169">
        <f t="shared" si="7"/>
        <v>1.9501690606939881</v>
      </c>
      <c r="S31" s="169">
        <f t="shared" si="7"/>
        <v>2.7007505815208268</v>
      </c>
      <c r="T31" s="169">
        <f t="shared" si="7"/>
        <v>3.8511666386897199</v>
      </c>
    </row>
    <row r="32" spans="1:20" ht="15" thickTop="1" x14ac:dyDescent="0.3"/>
    <row r="56" outlineLevel="1" x14ac:dyDescent="0.3"/>
    <row r="57" outlineLevel="1" x14ac:dyDescent="0.3"/>
    <row r="88" outlineLevel="1" x14ac:dyDescent="0.3"/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B945D-F8AA-4039-B0C0-DD3153F0C0F7}">
  <dimension ref="A1:R4"/>
  <sheetViews>
    <sheetView showGridLines="0" zoomScale="80" zoomScaleNormal="80" workbookViewId="0">
      <pane ySplit="1" topLeftCell="A2" activePane="bottomLeft" state="frozen"/>
      <selection pane="bottomLeft" activeCell="O6" sqref="O6"/>
    </sheetView>
  </sheetViews>
  <sheetFormatPr defaultRowHeight="13.8" x14ac:dyDescent="0.25"/>
  <cols>
    <col min="1" max="1" width="31.77734375" style="9" customWidth="1"/>
    <col min="2" max="2" width="9.88671875" style="9" bestFit="1" customWidth="1"/>
    <col min="3" max="10" width="13.77734375" style="9" customWidth="1"/>
    <col min="11" max="16384" width="8.88671875" style="9"/>
  </cols>
  <sheetData>
    <row r="1" spans="1:18" x14ac:dyDescent="0.25">
      <c r="A1" s="10" t="s">
        <v>282</v>
      </c>
      <c r="B1" s="10"/>
      <c r="C1" s="11"/>
      <c r="D1" s="11"/>
      <c r="E1" s="11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</row>
    <row r="4" spans="1:18" ht="15.6" x14ac:dyDescent="0.3">
      <c r="A4" s="180"/>
    </row>
  </sheetData>
  <pageMargins left="0.7" right="0.7" top="0.75" bottom="0.75" header="0.3" footer="0.3"/>
  <pageSetup scale="75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0A9D7-6F1A-42F9-A73E-A47CC9F49342}">
  <dimension ref="A1:R2616"/>
  <sheetViews>
    <sheetView showGridLines="0" zoomScale="80" zoomScaleNormal="80" workbookViewId="0">
      <selection activeCell="T13" sqref="T13"/>
    </sheetView>
  </sheetViews>
  <sheetFormatPr defaultRowHeight="14.4" x14ac:dyDescent="0.3"/>
  <cols>
    <col min="1" max="1" width="17.44140625" bestFit="1" customWidth="1"/>
    <col min="2" max="2" width="21.77734375" bestFit="1" customWidth="1"/>
    <col min="3" max="3" width="14.109375" bestFit="1" customWidth="1"/>
    <col min="4" max="5" width="12" bestFit="1" customWidth="1"/>
    <col min="6" max="6" width="13" bestFit="1" customWidth="1"/>
    <col min="7" max="7" width="12" bestFit="1" customWidth="1"/>
    <col min="8" max="8" width="12.109375" bestFit="1" customWidth="1"/>
    <col min="9" max="9" width="12.21875" bestFit="1" customWidth="1"/>
  </cols>
  <sheetData>
    <row r="1" spans="1:18" x14ac:dyDescent="0.3">
      <c r="A1" s="182" t="s">
        <v>285</v>
      </c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2"/>
      <c r="P1" s="182"/>
      <c r="Q1" s="182"/>
      <c r="R1" s="182"/>
    </row>
    <row r="2" spans="1:18" ht="15" thickBot="1" x14ac:dyDescent="0.35"/>
    <row r="3" spans="1:18" x14ac:dyDescent="0.3">
      <c r="A3" s="121" t="s">
        <v>233</v>
      </c>
      <c r="B3" s="121"/>
    </row>
    <row r="4" spans="1:18" x14ac:dyDescent="0.3">
      <c r="A4" s="118" t="s">
        <v>234</v>
      </c>
      <c r="B4" s="118">
        <v>0.55440386452688073</v>
      </c>
    </row>
    <row r="5" spans="1:18" x14ac:dyDescent="0.3">
      <c r="A5" s="118" t="s">
        <v>235</v>
      </c>
      <c r="B5" s="118">
        <v>0.30736364500233998</v>
      </c>
    </row>
    <row r="6" spans="1:18" x14ac:dyDescent="0.3">
      <c r="A6" s="118" t="s">
        <v>236</v>
      </c>
      <c r="B6" s="118">
        <v>0.3070962178382482</v>
      </c>
    </row>
    <row r="7" spans="1:18" x14ac:dyDescent="0.3">
      <c r="A7" s="118" t="s">
        <v>237</v>
      </c>
      <c r="B7" s="118">
        <v>1.6508864479818332E-2</v>
      </c>
    </row>
    <row r="8" spans="1:18" ht="15" thickBot="1" x14ac:dyDescent="0.35">
      <c r="A8" s="119" t="s">
        <v>238</v>
      </c>
      <c r="B8" s="119">
        <v>2592</v>
      </c>
    </row>
    <row r="10" spans="1:18" ht="15" thickBot="1" x14ac:dyDescent="0.35">
      <c r="A10" t="s">
        <v>239</v>
      </c>
    </row>
    <row r="11" spans="1:18" x14ac:dyDescent="0.3">
      <c r="A11" s="120"/>
      <c r="B11" s="120" t="s">
        <v>243</v>
      </c>
      <c r="C11" s="120" t="s">
        <v>244</v>
      </c>
      <c r="D11" s="120" t="s">
        <v>245</v>
      </c>
      <c r="E11" s="120" t="s">
        <v>246</v>
      </c>
      <c r="F11" s="120" t="s">
        <v>247</v>
      </c>
    </row>
    <row r="12" spans="1:18" x14ac:dyDescent="0.3">
      <c r="A12" s="118" t="s">
        <v>240</v>
      </c>
      <c r="B12" s="118">
        <v>1</v>
      </c>
      <c r="C12" s="118">
        <v>0.31324300659598181</v>
      </c>
      <c r="D12" s="118">
        <v>0.31324300659598181</v>
      </c>
      <c r="E12" s="118">
        <v>1149.3359174869618</v>
      </c>
      <c r="F12" s="118">
        <v>8.0424197350226982E-209</v>
      </c>
    </row>
    <row r="13" spans="1:18" x14ac:dyDescent="0.3">
      <c r="A13" s="118" t="s">
        <v>241</v>
      </c>
      <c r="B13" s="118">
        <v>2590</v>
      </c>
      <c r="C13" s="118">
        <v>0.70588535060968927</v>
      </c>
      <c r="D13" s="118">
        <v>2.7254260641300745E-4</v>
      </c>
      <c r="E13" s="118"/>
      <c r="F13" s="118"/>
    </row>
    <row r="14" spans="1:18" ht="15" thickBot="1" x14ac:dyDescent="0.35">
      <c r="A14" s="119" t="s">
        <v>137</v>
      </c>
      <c r="B14" s="119">
        <v>2591</v>
      </c>
      <c r="C14" s="119">
        <v>1.0191283572056711</v>
      </c>
      <c r="D14" s="119"/>
      <c r="E14" s="119"/>
      <c r="F14" s="119"/>
    </row>
    <row r="15" spans="1:18" ht="15" thickBot="1" x14ac:dyDescent="0.35"/>
    <row r="16" spans="1:18" x14ac:dyDescent="0.3">
      <c r="A16" s="120"/>
      <c r="B16" s="120" t="s">
        <v>248</v>
      </c>
      <c r="C16" s="120" t="s">
        <v>237</v>
      </c>
      <c r="D16" s="120" t="s">
        <v>249</v>
      </c>
      <c r="E16" s="120" t="s">
        <v>250</v>
      </c>
      <c r="F16" s="120" t="s">
        <v>251</v>
      </c>
      <c r="G16" s="120" t="s">
        <v>252</v>
      </c>
      <c r="H16" s="120" t="s">
        <v>253</v>
      </c>
      <c r="I16" s="120" t="s">
        <v>254</v>
      </c>
    </row>
    <row r="17" spans="1:9" x14ac:dyDescent="0.3">
      <c r="A17" s="118" t="s">
        <v>242</v>
      </c>
      <c r="B17" s="122">
        <v>7.9319704233711227E-4</v>
      </c>
      <c r="C17" s="122">
        <v>3.2462369556787919E-4</v>
      </c>
      <c r="D17" s="122">
        <v>2.4434354397621409</v>
      </c>
      <c r="E17" s="122">
        <v>1.4614507321176994E-2</v>
      </c>
      <c r="F17" s="122">
        <v>1.566488197074071E-4</v>
      </c>
      <c r="G17" s="122">
        <v>1.4297452649668174E-3</v>
      </c>
      <c r="H17" s="122">
        <v>1.566488197074071E-4</v>
      </c>
      <c r="I17" s="122">
        <v>1.4297452649668174E-3</v>
      </c>
    </row>
    <row r="18" spans="1:9" ht="15" thickBot="1" x14ac:dyDescent="0.35">
      <c r="A18" s="119" t="s">
        <v>255</v>
      </c>
      <c r="B18" s="123">
        <v>1.0043453809261618</v>
      </c>
      <c r="C18" s="123">
        <v>2.9625084454879484E-2</v>
      </c>
      <c r="D18" s="123">
        <v>33.901857139203472</v>
      </c>
      <c r="E18" s="123">
        <v>8.0424197350240717E-209</v>
      </c>
      <c r="F18" s="123">
        <v>0.9462541352393069</v>
      </c>
      <c r="G18" s="123">
        <v>1.0624366266130165</v>
      </c>
      <c r="H18" s="123">
        <v>0.9462541352393069</v>
      </c>
      <c r="I18" s="123">
        <v>1.0624366266130165</v>
      </c>
    </row>
    <row r="22" spans="1:9" x14ac:dyDescent="0.3">
      <c r="A22" t="s">
        <v>256</v>
      </c>
    </row>
    <row r="23" spans="1:9" ht="15" thickBot="1" x14ac:dyDescent="0.35"/>
    <row r="24" spans="1:9" x14ac:dyDescent="0.3">
      <c r="A24" s="120" t="s">
        <v>257</v>
      </c>
      <c r="B24" s="120" t="s">
        <v>258</v>
      </c>
      <c r="C24" s="120" t="s">
        <v>259</v>
      </c>
    </row>
    <row r="25" spans="1:9" x14ac:dyDescent="0.3">
      <c r="A25" s="118">
        <v>1</v>
      </c>
      <c r="B25" s="118">
        <v>-8.4574981771237331E-3</v>
      </c>
      <c r="C25" s="118">
        <v>-7.1938125488605134E-3</v>
      </c>
    </row>
    <row r="26" spans="1:9" x14ac:dyDescent="0.3">
      <c r="A26" s="118">
        <v>2</v>
      </c>
      <c r="B26" s="118">
        <v>1.0139695481985411E-2</v>
      </c>
      <c r="C26" s="118">
        <v>-1.9440072820191105E-3</v>
      </c>
    </row>
    <row r="27" spans="1:9" x14ac:dyDescent="0.3">
      <c r="A27" s="118">
        <v>3</v>
      </c>
      <c r="B27" s="118">
        <v>-6.0387234209127805E-3</v>
      </c>
      <c r="C27" s="118">
        <v>-5.0288798451877869E-3</v>
      </c>
    </row>
    <row r="28" spans="1:9" x14ac:dyDescent="0.3">
      <c r="A28" s="118">
        <v>4</v>
      </c>
      <c r="B28" s="118">
        <v>-4.5363145562097333E-3</v>
      </c>
      <c r="C28" s="118">
        <v>-3.5326413530190033E-3</v>
      </c>
    </row>
    <row r="29" spans="1:9" x14ac:dyDescent="0.3">
      <c r="A29" s="118">
        <v>5</v>
      </c>
      <c r="B29" s="118">
        <v>4.417627671132014E-3</v>
      </c>
      <c r="C29" s="118">
        <v>1.6046601252979785E-3</v>
      </c>
    </row>
    <row r="30" spans="1:9" x14ac:dyDescent="0.3">
      <c r="A30" s="118">
        <v>6</v>
      </c>
      <c r="B30" s="118">
        <v>1.1935653543280524E-2</v>
      </c>
      <c r="C30" s="118">
        <v>1.892755697643465E-3</v>
      </c>
    </row>
    <row r="31" spans="1:9" x14ac:dyDescent="0.3">
      <c r="A31" s="118">
        <v>7</v>
      </c>
      <c r="B31" s="118">
        <v>-3.3123680423478249E-3</v>
      </c>
      <c r="C31" s="118">
        <v>-1.6393514310593302E-2</v>
      </c>
    </row>
    <row r="32" spans="1:9" x14ac:dyDescent="0.3">
      <c r="A32" s="118">
        <v>8</v>
      </c>
      <c r="B32" s="118">
        <v>4.1020948789589323E-3</v>
      </c>
      <c r="C32" s="118">
        <v>1.9966707718146754E-3</v>
      </c>
    </row>
    <row r="33" spans="1:3" x14ac:dyDescent="0.3">
      <c r="A33" s="118">
        <v>9</v>
      </c>
      <c r="B33" s="118">
        <v>5.9616164257192655E-4</v>
      </c>
      <c r="C33" s="118">
        <v>1.5359604452266336E-3</v>
      </c>
    </row>
    <row r="34" spans="1:3" x14ac:dyDescent="0.3">
      <c r="A34" s="118">
        <v>10</v>
      </c>
      <c r="B34" s="118">
        <v>8.5467060250482996E-3</v>
      </c>
      <c r="C34" s="118">
        <v>1.3548859979048823E-2</v>
      </c>
    </row>
    <row r="35" spans="1:3" x14ac:dyDescent="0.3">
      <c r="A35" s="118">
        <v>11</v>
      </c>
      <c r="B35" s="118">
        <v>5.0321772895335366E-3</v>
      </c>
      <c r="C35" s="118">
        <v>1.0391215342199205E-3</v>
      </c>
    </row>
    <row r="36" spans="1:3" x14ac:dyDescent="0.3">
      <c r="A36" s="118">
        <v>12</v>
      </c>
      <c r="B36" s="118">
        <v>2.2748378469062192E-3</v>
      </c>
      <c r="C36" s="118">
        <v>1.4962422244496587E-2</v>
      </c>
    </row>
    <row r="37" spans="1:3" x14ac:dyDescent="0.3">
      <c r="A37" s="118">
        <v>13</v>
      </c>
      <c r="B37" s="118">
        <v>-1.8457126600629687E-4</v>
      </c>
      <c r="C37" s="118">
        <v>-7.1724327008332105E-4</v>
      </c>
    </row>
    <row r="38" spans="1:3" x14ac:dyDescent="0.3">
      <c r="A38" s="118">
        <v>14</v>
      </c>
      <c r="B38" s="118">
        <v>1.5294214714290282E-2</v>
      </c>
      <c r="C38" s="118">
        <v>5.4998314736249675E-3</v>
      </c>
    </row>
    <row r="39" spans="1:3" x14ac:dyDescent="0.3">
      <c r="A39" s="118">
        <v>15</v>
      </c>
      <c r="B39" s="118">
        <v>1.2669726721213578E-2</v>
      </c>
      <c r="C39" s="118">
        <v>8.9586475654844823E-3</v>
      </c>
    </row>
    <row r="40" spans="1:3" x14ac:dyDescent="0.3">
      <c r="A40" s="118">
        <v>16</v>
      </c>
      <c r="B40" s="118">
        <v>4.4314769080659074E-3</v>
      </c>
      <c r="C40" s="118">
        <v>8.2645481844311024E-3</v>
      </c>
    </row>
    <row r="41" spans="1:3" x14ac:dyDescent="0.3">
      <c r="A41" s="118">
        <v>17</v>
      </c>
      <c r="B41" s="118">
        <v>-2.3783480691597185E-3</v>
      </c>
      <c r="C41" s="118">
        <v>-4.2672096140281453E-3</v>
      </c>
    </row>
    <row r="42" spans="1:3" x14ac:dyDescent="0.3">
      <c r="A42" s="118">
        <v>18</v>
      </c>
      <c r="B42" s="118">
        <v>-7.8599835841216712E-5</v>
      </c>
      <c r="C42" s="118">
        <v>7.8439071148674617E-3</v>
      </c>
    </row>
    <row r="43" spans="1:3" x14ac:dyDescent="0.3">
      <c r="A43" s="118">
        <v>19</v>
      </c>
      <c r="B43" s="118">
        <v>1.7496663623354568E-2</v>
      </c>
      <c r="C43" s="118">
        <v>-1.5602531480642178E-2</v>
      </c>
    </row>
    <row r="44" spans="1:3" x14ac:dyDescent="0.3">
      <c r="A44" s="118">
        <v>20</v>
      </c>
      <c r="B44" s="118">
        <v>6.0562009103580713E-3</v>
      </c>
      <c r="C44" s="118">
        <v>-1.9275874290314514E-2</v>
      </c>
    </row>
    <row r="45" spans="1:3" x14ac:dyDescent="0.3">
      <c r="A45" s="118">
        <v>21</v>
      </c>
      <c r="B45" s="118">
        <v>-4.6978640554712495E-3</v>
      </c>
      <c r="C45" s="118">
        <v>-1.1375421044130349E-2</v>
      </c>
    </row>
    <row r="46" spans="1:3" x14ac:dyDescent="0.3">
      <c r="A46" s="118">
        <v>22</v>
      </c>
      <c r="B46" s="118">
        <v>-6.8707988578833295E-3</v>
      </c>
      <c r="C46" s="118">
        <v>1.5431067206753244E-2</v>
      </c>
    </row>
    <row r="47" spans="1:3" x14ac:dyDescent="0.3">
      <c r="A47" s="118">
        <v>23</v>
      </c>
      <c r="B47" s="118">
        <v>7.8488446162964642E-3</v>
      </c>
      <c r="C47" s="118">
        <v>3.8294069562286471E-3</v>
      </c>
    </row>
    <row r="48" spans="1:3" x14ac:dyDescent="0.3">
      <c r="A48" s="118">
        <v>24</v>
      </c>
      <c r="B48" s="118">
        <v>1.8783902591354548E-4</v>
      </c>
      <c r="C48" s="118">
        <v>1.5324091712008129E-2</v>
      </c>
    </row>
    <row r="49" spans="1:3" x14ac:dyDescent="0.3">
      <c r="A49" s="118">
        <v>25</v>
      </c>
      <c r="B49" s="118">
        <v>-1.4031443392558773E-2</v>
      </c>
      <c r="C49" s="118">
        <v>-2.032737917417262E-2</v>
      </c>
    </row>
    <row r="50" spans="1:3" x14ac:dyDescent="0.3">
      <c r="A50" s="118">
        <v>26</v>
      </c>
      <c r="B50" s="118">
        <v>3.6850515551243028E-3</v>
      </c>
      <c r="C50" s="118">
        <v>1.0503777008198628E-2</v>
      </c>
    </row>
    <row r="51" spans="1:3" x14ac:dyDescent="0.3">
      <c r="A51" s="118">
        <v>27</v>
      </c>
      <c r="B51" s="118">
        <v>-7.8331248493467237E-4</v>
      </c>
      <c r="C51" s="118">
        <v>4.0867622995276352E-3</v>
      </c>
    </row>
    <row r="52" spans="1:3" x14ac:dyDescent="0.3">
      <c r="A52" s="118">
        <v>28</v>
      </c>
      <c r="B52" s="118">
        <v>7.3133656688592584E-3</v>
      </c>
      <c r="C52" s="118">
        <v>-9.8413097713743701E-3</v>
      </c>
    </row>
    <row r="53" spans="1:3" x14ac:dyDescent="0.3">
      <c r="A53" s="118">
        <v>29</v>
      </c>
      <c r="B53" s="118">
        <v>1.8130078542254952E-3</v>
      </c>
      <c r="C53" s="118">
        <v>-9.5533003522275048E-3</v>
      </c>
    </row>
    <row r="54" spans="1:3" x14ac:dyDescent="0.3">
      <c r="A54" s="118">
        <v>30</v>
      </c>
      <c r="B54" s="118">
        <v>1.1233849007664358E-2</v>
      </c>
      <c r="C54" s="118">
        <v>7.0646416445832878E-3</v>
      </c>
    </row>
    <row r="55" spans="1:3" x14ac:dyDescent="0.3">
      <c r="A55" s="118">
        <v>31</v>
      </c>
      <c r="B55" s="118">
        <v>6.8496839321469322E-3</v>
      </c>
      <c r="C55" s="118">
        <v>-8.5507808952016914E-3</v>
      </c>
    </row>
    <row r="56" spans="1:3" x14ac:dyDescent="0.3">
      <c r="A56" s="118">
        <v>32</v>
      </c>
      <c r="B56" s="118">
        <v>1.5009388088511001E-2</v>
      </c>
      <c r="C56" s="118">
        <v>2.2559049331111122E-2</v>
      </c>
    </row>
    <row r="57" spans="1:3" x14ac:dyDescent="0.3">
      <c r="A57" s="118">
        <v>33</v>
      </c>
      <c r="B57" s="118">
        <v>-4.5893626523144607E-3</v>
      </c>
      <c r="C57" s="118">
        <v>-1.1578161870769771E-2</v>
      </c>
    </row>
    <row r="58" spans="1:3" x14ac:dyDescent="0.3">
      <c r="A58" s="118">
        <v>34</v>
      </c>
      <c r="B58" s="118">
        <v>2.0373890304229939E-2</v>
      </c>
      <c r="C58" s="118">
        <v>-1.2686449714334705E-2</v>
      </c>
    </row>
    <row r="59" spans="1:3" x14ac:dyDescent="0.3">
      <c r="A59" s="118">
        <v>35</v>
      </c>
      <c r="B59" s="118">
        <v>-1.2682319689901321E-2</v>
      </c>
      <c r="C59" s="118">
        <v>3.5542225185202433E-3</v>
      </c>
    </row>
    <row r="60" spans="1:3" x14ac:dyDescent="0.3">
      <c r="A60" s="118">
        <v>36</v>
      </c>
      <c r="B60" s="118">
        <v>-1.2329784934061614E-2</v>
      </c>
      <c r="C60" s="118">
        <v>-1.66019197710085E-2</v>
      </c>
    </row>
    <row r="61" spans="1:3" x14ac:dyDescent="0.3">
      <c r="A61" s="118">
        <v>37</v>
      </c>
      <c r="B61" s="118">
        <v>-7.3227616283863487E-3</v>
      </c>
      <c r="C61" s="118">
        <v>-9.0814243758117804E-3</v>
      </c>
    </row>
    <row r="62" spans="1:3" x14ac:dyDescent="0.3">
      <c r="A62" s="118">
        <v>38</v>
      </c>
      <c r="B62" s="118">
        <v>2.4687296117045489E-2</v>
      </c>
      <c r="C62" s="118">
        <v>-7.4835565659226236E-3</v>
      </c>
    </row>
    <row r="63" spans="1:3" x14ac:dyDescent="0.3">
      <c r="A63" s="118">
        <v>39</v>
      </c>
      <c r="B63" s="118">
        <v>-3.977610062554874E-3</v>
      </c>
      <c r="C63" s="118">
        <v>1.5678018621359705E-2</v>
      </c>
    </row>
    <row r="64" spans="1:3" x14ac:dyDescent="0.3">
      <c r="A64" s="118">
        <v>40</v>
      </c>
      <c r="B64" s="118">
        <v>-2.3792019775487862E-2</v>
      </c>
      <c r="C64" s="118">
        <v>-8.608405623349167E-3</v>
      </c>
    </row>
    <row r="65" spans="1:3" x14ac:dyDescent="0.3">
      <c r="A65" s="118">
        <v>41</v>
      </c>
      <c r="B65" s="118">
        <v>1.2194186250685296E-2</v>
      </c>
      <c r="C65" s="118">
        <v>-2.314111722579875E-2</v>
      </c>
    </row>
    <row r="66" spans="1:3" x14ac:dyDescent="0.3">
      <c r="A66" s="118">
        <v>42</v>
      </c>
      <c r="B66" s="118">
        <v>2.0549439803249627E-3</v>
      </c>
      <c r="C66" s="118">
        <v>2.2710965144217563E-3</v>
      </c>
    </row>
    <row r="67" spans="1:3" x14ac:dyDescent="0.3">
      <c r="A67" s="118">
        <v>43</v>
      </c>
      <c r="B67" s="118">
        <v>-6.9732545135191455E-3</v>
      </c>
      <c r="C67" s="118">
        <v>-1.4307373839815295E-2</v>
      </c>
    </row>
    <row r="68" spans="1:3" x14ac:dyDescent="0.3">
      <c r="A68" s="118">
        <v>44</v>
      </c>
      <c r="B68" s="118">
        <v>-1.0697573148816552E-3</v>
      </c>
      <c r="C68" s="118">
        <v>-2.2465298396622948E-2</v>
      </c>
    </row>
    <row r="69" spans="1:3" x14ac:dyDescent="0.3">
      <c r="A69" s="118">
        <v>45</v>
      </c>
      <c r="B69" s="118">
        <v>-3.6417997177614187E-3</v>
      </c>
      <c r="C69" s="118">
        <v>9.562687947830396E-3</v>
      </c>
    </row>
    <row r="70" spans="1:3" x14ac:dyDescent="0.3">
      <c r="A70" s="118">
        <v>46</v>
      </c>
      <c r="B70" s="118">
        <v>4.7140525118496805E-4</v>
      </c>
      <c r="C70" s="118">
        <v>1.1670090518078409E-2</v>
      </c>
    </row>
    <row r="71" spans="1:3" x14ac:dyDescent="0.3">
      <c r="A71" s="118">
        <v>47</v>
      </c>
      <c r="B71" s="118">
        <v>2.2144841449945859E-4</v>
      </c>
      <c r="C71" s="118">
        <v>-2.8940491339747407E-3</v>
      </c>
    </row>
    <row r="72" spans="1:3" x14ac:dyDescent="0.3">
      <c r="A72" s="118">
        <v>48</v>
      </c>
      <c r="B72" s="118">
        <v>5.5246511601926744E-3</v>
      </c>
      <c r="C72" s="118">
        <v>-7.4860650262314078E-4</v>
      </c>
    </row>
    <row r="73" spans="1:3" x14ac:dyDescent="0.3">
      <c r="A73" s="118">
        <v>49</v>
      </c>
      <c r="B73" s="118">
        <v>2.4628761567907164E-3</v>
      </c>
      <c r="C73" s="118">
        <v>-9.9022795547687118E-3</v>
      </c>
    </row>
    <row r="74" spans="1:3" x14ac:dyDescent="0.3">
      <c r="A74" s="118">
        <v>50</v>
      </c>
      <c r="B74" s="118">
        <v>4.4653722835275478E-4</v>
      </c>
      <c r="C74" s="118">
        <v>-6.0198873039957234E-3</v>
      </c>
    </row>
    <row r="75" spans="1:3" x14ac:dyDescent="0.3">
      <c r="A75" s="118">
        <v>51</v>
      </c>
      <c r="B75" s="118">
        <v>-3.2513911156007217E-4</v>
      </c>
      <c r="C75" s="118">
        <v>-5.0736767919862223E-3</v>
      </c>
    </row>
    <row r="76" spans="1:3" x14ac:dyDescent="0.3">
      <c r="A76" s="118">
        <v>52</v>
      </c>
      <c r="B76" s="118">
        <v>8.2246960159059242E-3</v>
      </c>
      <c r="C76" s="118">
        <v>-1.6938495175833797E-2</v>
      </c>
    </row>
    <row r="77" spans="1:3" x14ac:dyDescent="0.3">
      <c r="A77" s="118">
        <v>53</v>
      </c>
      <c r="B77" s="118">
        <v>4.7076054990453512E-3</v>
      </c>
      <c r="C77" s="118">
        <v>1.6418096915880162E-3</v>
      </c>
    </row>
    <row r="78" spans="1:3" x14ac:dyDescent="0.3">
      <c r="A78" s="118">
        <v>54</v>
      </c>
      <c r="B78" s="118">
        <v>1.169366294466008E-2</v>
      </c>
      <c r="C78" s="118">
        <v>-6.1178731893061916E-3</v>
      </c>
    </row>
    <row r="79" spans="1:3" x14ac:dyDescent="0.3">
      <c r="A79" s="118">
        <v>55</v>
      </c>
      <c r="B79" s="118">
        <v>1.80638551122108E-3</v>
      </c>
      <c r="C79" s="118">
        <v>-2.1767915392877861E-2</v>
      </c>
    </row>
    <row r="80" spans="1:3" x14ac:dyDescent="0.3">
      <c r="A80" s="118">
        <v>56</v>
      </c>
      <c r="B80" s="118">
        <v>1.4751826994051516E-2</v>
      </c>
      <c r="C80" s="118">
        <v>-3.6475940275092333E-3</v>
      </c>
    </row>
    <row r="81" spans="1:3" x14ac:dyDescent="0.3">
      <c r="A81" s="118">
        <v>57</v>
      </c>
      <c r="B81" s="118">
        <v>1.6914683971242701E-2</v>
      </c>
      <c r="C81" s="118">
        <v>2.5715200031272516E-2</v>
      </c>
    </row>
    <row r="82" spans="1:3" x14ac:dyDescent="0.3">
      <c r="A82" s="118">
        <v>58</v>
      </c>
      <c r="B82" s="118">
        <v>-1.8602221732895354E-2</v>
      </c>
      <c r="C82" s="118">
        <v>8.8975112157411961E-3</v>
      </c>
    </row>
    <row r="83" spans="1:3" x14ac:dyDescent="0.3">
      <c r="A83" s="118">
        <v>59</v>
      </c>
      <c r="B83" s="118">
        <v>1.0596273316197478E-2</v>
      </c>
      <c r="C83" s="118">
        <v>-9.0371351422351177E-3</v>
      </c>
    </row>
    <row r="84" spans="1:3" x14ac:dyDescent="0.3">
      <c r="A84" s="118">
        <v>60</v>
      </c>
      <c r="B84" s="118">
        <v>-2.4996242150245845E-2</v>
      </c>
      <c r="C84" s="118">
        <v>-3.129480022582537E-3</v>
      </c>
    </row>
    <row r="85" spans="1:3" x14ac:dyDescent="0.3">
      <c r="A85" s="118">
        <v>61</v>
      </c>
      <c r="B85" s="118">
        <v>-7.0210883999718727E-4</v>
      </c>
      <c r="C85" s="118">
        <v>1.0456171681527208E-2</v>
      </c>
    </row>
    <row r="86" spans="1:3" x14ac:dyDescent="0.3">
      <c r="A86" s="118">
        <v>62</v>
      </c>
      <c r="B86" s="118">
        <v>4.4247124104291238E-3</v>
      </c>
      <c r="C86" s="118">
        <v>-3.8870768227719423E-3</v>
      </c>
    </row>
    <row r="87" spans="1:3" x14ac:dyDescent="0.3">
      <c r="A87" s="118">
        <v>63</v>
      </c>
      <c r="B87" s="118">
        <v>-2.2304714658249181E-3</v>
      </c>
      <c r="C87" s="118">
        <v>-2.2328048200521422E-3</v>
      </c>
    </row>
    <row r="88" spans="1:3" x14ac:dyDescent="0.3">
      <c r="A88" s="118">
        <v>64</v>
      </c>
      <c r="B88" s="118">
        <v>1.1113042803474508E-3</v>
      </c>
      <c r="C88" s="118">
        <v>1.2252174249130162E-2</v>
      </c>
    </row>
    <row r="89" spans="1:3" x14ac:dyDescent="0.3">
      <c r="A89" s="118">
        <v>65</v>
      </c>
      <c r="B89" s="118">
        <v>1.4789328687001365E-2</v>
      </c>
      <c r="C89" s="118">
        <v>3.0911036782626605E-2</v>
      </c>
    </row>
    <row r="90" spans="1:3" x14ac:dyDescent="0.3">
      <c r="A90" s="118">
        <v>66</v>
      </c>
      <c r="B90" s="118">
        <v>8.9649556515578391E-3</v>
      </c>
      <c r="C90" s="118">
        <v>-3.6464374909714672E-3</v>
      </c>
    </row>
    <row r="91" spans="1:3" x14ac:dyDescent="0.3">
      <c r="A91" s="118">
        <v>67</v>
      </c>
      <c r="B91" s="118">
        <v>-6.4280640813699124E-3</v>
      </c>
      <c r="C91" s="118">
        <v>-9.9645836498802719E-4</v>
      </c>
    </row>
    <row r="92" spans="1:3" x14ac:dyDescent="0.3">
      <c r="A92" s="118">
        <v>68</v>
      </c>
      <c r="B92" s="118">
        <v>-2.9765515421820319E-3</v>
      </c>
      <c r="C92" s="118">
        <v>-9.1590322268394302E-3</v>
      </c>
    </row>
    <row r="93" spans="1:3" x14ac:dyDescent="0.3">
      <c r="A93" s="118">
        <v>69</v>
      </c>
      <c r="B93" s="118">
        <v>3.0786885713086714E-3</v>
      </c>
      <c r="C93" s="118">
        <v>1.1359718478676109E-2</v>
      </c>
    </row>
    <row r="94" spans="1:3" x14ac:dyDescent="0.3">
      <c r="A94" s="118">
        <v>70</v>
      </c>
      <c r="B94" s="118">
        <v>1.2108361426298481E-3</v>
      </c>
      <c r="C94" s="118">
        <v>9.1494120793577933E-4</v>
      </c>
    </row>
    <row r="95" spans="1:3" x14ac:dyDescent="0.3">
      <c r="A95" s="118">
        <v>71</v>
      </c>
      <c r="B95" s="118">
        <v>-5.7900827875620288E-3</v>
      </c>
      <c r="C95" s="118">
        <v>-1.5729379007283068E-2</v>
      </c>
    </row>
    <row r="96" spans="1:3" x14ac:dyDescent="0.3">
      <c r="A96" s="118">
        <v>72</v>
      </c>
      <c r="B96" s="118">
        <v>6.3089523830755284E-3</v>
      </c>
      <c r="C96" s="118">
        <v>1.8662012799605058E-4</v>
      </c>
    </row>
    <row r="97" spans="1:3" x14ac:dyDescent="0.3">
      <c r="A97" s="118">
        <v>73</v>
      </c>
      <c r="B97" s="118">
        <v>1.5705078788627518E-2</v>
      </c>
      <c r="C97" s="118">
        <v>-8.1279116238710918E-3</v>
      </c>
    </row>
    <row r="98" spans="1:3" x14ac:dyDescent="0.3">
      <c r="A98" s="118">
        <v>74</v>
      </c>
      <c r="B98" s="118">
        <v>6.52790929504014E-3</v>
      </c>
      <c r="C98" s="118">
        <v>-3.1424562327354286E-2</v>
      </c>
    </row>
    <row r="99" spans="1:3" x14ac:dyDescent="0.3">
      <c r="A99" s="118">
        <v>75</v>
      </c>
      <c r="B99" s="118">
        <v>7.9065129284853174E-3</v>
      </c>
      <c r="C99" s="118">
        <v>2.0978265054959512E-3</v>
      </c>
    </row>
    <row r="100" spans="1:3" x14ac:dyDescent="0.3">
      <c r="A100" s="118">
        <v>76</v>
      </c>
      <c r="B100" s="118">
        <v>-1.4025701703140941E-2</v>
      </c>
      <c r="C100" s="118">
        <v>-7.5590577076426971E-3</v>
      </c>
    </row>
    <row r="101" spans="1:3" x14ac:dyDescent="0.3">
      <c r="A101" s="118">
        <v>77</v>
      </c>
      <c r="B101" s="118">
        <v>7.2600139852572422E-3</v>
      </c>
      <c r="C101" s="118">
        <v>-1.6061439837764226E-2</v>
      </c>
    </row>
    <row r="102" spans="1:3" x14ac:dyDescent="0.3">
      <c r="A102" s="118">
        <v>78</v>
      </c>
      <c r="B102" s="118">
        <v>2.1405737553938709E-3</v>
      </c>
      <c r="C102" s="118">
        <v>-1.3022543050999013E-2</v>
      </c>
    </row>
    <row r="103" spans="1:3" x14ac:dyDescent="0.3">
      <c r="A103" s="118">
        <v>79</v>
      </c>
      <c r="B103" s="118">
        <v>-1.4438439843125366E-3</v>
      </c>
      <c r="C103" s="118">
        <v>1.3027431924409265E-2</v>
      </c>
    </row>
    <row r="104" spans="1:3" x14ac:dyDescent="0.3">
      <c r="A104" s="118">
        <v>80</v>
      </c>
      <c r="B104" s="118">
        <v>9.5536156701517515E-3</v>
      </c>
      <c r="C104" s="118">
        <v>2.5517576935870343E-2</v>
      </c>
    </row>
    <row r="105" spans="1:3" x14ac:dyDescent="0.3">
      <c r="A105" s="118">
        <v>81</v>
      </c>
      <c r="B105" s="118">
        <v>4.3451405929200281E-3</v>
      </c>
      <c r="C105" s="118">
        <v>-8.2945950884606556E-3</v>
      </c>
    </row>
    <row r="106" spans="1:3" x14ac:dyDescent="0.3">
      <c r="A106" s="118">
        <v>82</v>
      </c>
      <c r="B106" s="118">
        <v>1.5422491291298131E-3</v>
      </c>
      <c r="C106" s="118">
        <v>-8.1693713262337431E-3</v>
      </c>
    </row>
    <row r="107" spans="1:3" x14ac:dyDescent="0.3">
      <c r="A107" s="118">
        <v>83</v>
      </c>
      <c r="B107" s="118">
        <v>-1.2889280423451573E-3</v>
      </c>
      <c r="C107" s="118">
        <v>1.3950006917948861E-3</v>
      </c>
    </row>
    <row r="108" spans="1:3" x14ac:dyDescent="0.3">
      <c r="A108" s="118">
        <v>84</v>
      </c>
      <c r="B108" s="118">
        <v>-3.1300588311360465E-3</v>
      </c>
      <c r="C108" s="118">
        <v>4.5449636891501458E-3</v>
      </c>
    </row>
    <row r="109" spans="1:3" x14ac:dyDescent="0.3">
      <c r="A109" s="118">
        <v>85</v>
      </c>
      <c r="B109" s="118">
        <v>-2.7331601519809449E-3</v>
      </c>
      <c r="C109" s="118">
        <v>-7.9063095675936893E-3</v>
      </c>
    </row>
    <row r="110" spans="1:3" x14ac:dyDescent="0.3">
      <c r="A110" s="118">
        <v>86</v>
      </c>
      <c r="B110" s="118">
        <v>6.5758549768648753E-3</v>
      </c>
      <c r="C110" s="118">
        <v>-8.0815455928311582E-3</v>
      </c>
    </row>
    <row r="111" spans="1:3" x14ac:dyDescent="0.3">
      <c r="A111" s="118">
        <v>87</v>
      </c>
      <c r="B111" s="118">
        <v>2.5737488298190766E-3</v>
      </c>
      <c r="C111" s="118">
        <v>2.1387377824635748E-2</v>
      </c>
    </row>
    <row r="112" spans="1:3" x14ac:dyDescent="0.3">
      <c r="A112" s="118">
        <v>88</v>
      </c>
      <c r="B112" s="118">
        <v>1.3770558955063411E-2</v>
      </c>
      <c r="C112" s="118">
        <v>-1.118892337573652E-2</v>
      </c>
    </row>
    <row r="113" spans="1:3" x14ac:dyDescent="0.3">
      <c r="A113" s="118">
        <v>89</v>
      </c>
      <c r="B113" s="118">
        <v>-3.5850125555269446E-3</v>
      </c>
      <c r="C113" s="118">
        <v>1.6596753596502079E-2</v>
      </c>
    </row>
    <row r="114" spans="1:3" x14ac:dyDescent="0.3">
      <c r="A114" s="118">
        <v>90</v>
      </c>
      <c r="B114" s="118">
        <v>-4.7725975205162687E-4</v>
      </c>
      <c r="C114" s="118">
        <v>5.2910531378557481E-3</v>
      </c>
    </row>
    <row r="115" spans="1:3" x14ac:dyDescent="0.3">
      <c r="A115" s="118">
        <v>91</v>
      </c>
      <c r="B115" s="118">
        <v>-4.975033453682242E-4</v>
      </c>
      <c r="C115" s="118">
        <v>-3.7549486440459974E-4</v>
      </c>
    </row>
    <row r="116" spans="1:3" x14ac:dyDescent="0.3">
      <c r="A116" s="118">
        <v>92</v>
      </c>
      <c r="B116" s="118">
        <v>-7.1905654158050426E-3</v>
      </c>
      <c r="C116" s="118">
        <v>-1.5813342663988535E-2</v>
      </c>
    </row>
    <row r="117" spans="1:3" x14ac:dyDescent="0.3">
      <c r="A117" s="118">
        <v>93</v>
      </c>
      <c r="B117" s="118">
        <v>3.5924456717183776E-3</v>
      </c>
      <c r="C117" s="118">
        <v>2.5158630679903123E-3</v>
      </c>
    </row>
    <row r="118" spans="1:3" x14ac:dyDescent="0.3">
      <c r="A118" s="118">
        <v>94</v>
      </c>
      <c r="B118" s="118">
        <v>-1.1508093503809127E-3</v>
      </c>
      <c r="C118" s="118">
        <v>-2.9739998726097984E-4</v>
      </c>
    </row>
    <row r="119" spans="1:3" x14ac:dyDescent="0.3">
      <c r="A119" s="118">
        <v>95</v>
      </c>
      <c r="B119" s="118">
        <v>9.6678289591475997E-3</v>
      </c>
      <c r="C119" s="118">
        <v>-1.7246099522253158E-2</v>
      </c>
    </row>
    <row r="120" spans="1:3" x14ac:dyDescent="0.3">
      <c r="A120" s="118">
        <v>96</v>
      </c>
      <c r="B120" s="118">
        <v>1.6633831959684327E-4</v>
      </c>
      <c r="C120" s="118">
        <v>-5.4105685431056821E-3</v>
      </c>
    </row>
    <row r="121" spans="1:3" x14ac:dyDescent="0.3">
      <c r="A121" s="118">
        <v>97</v>
      </c>
      <c r="B121" s="118">
        <v>2.5921310069990083E-3</v>
      </c>
      <c r="C121" s="118">
        <v>-7.7317699597914662E-3</v>
      </c>
    </row>
    <row r="122" spans="1:3" x14ac:dyDescent="0.3">
      <c r="A122" s="118">
        <v>98</v>
      </c>
      <c r="B122" s="118">
        <v>1.2113342515343869E-2</v>
      </c>
      <c r="C122" s="118">
        <v>4.3132298635919861E-3</v>
      </c>
    </row>
    <row r="123" spans="1:3" x14ac:dyDescent="0.3">
      <c r="A123" s="118">
        <v>99</v>
      </c>
      <c r="B123" s="118">
        <v>-3.8222618247551574E-3</v>
      </c>
      <c r="C123" s="118">
        <v>-4.7214450258941561E-3</v>
      </c>
    </row>
    <row r="124" spans="1:3" x14ac:dyDescent="0.3">
      <c r="A124" s="118">
        <v>100</v>
      </c>
      <c r="B124" s="118">
        <v>3.2005379192969613E-3</v>
      </c>
      <c r="C124" s="118">
        <v>2.3887220727894509E-5</v>
      </c>
    </row>
    <row r="125" spans="1:3" x14ac:dyDescent="0.3">
      <c r="A125" s="118">
        <v>101</v>
      </c>
      <c r="B125" s="118">
        <v>-7.9810335958022799E-4</v>
      </c>
      <c r="C125" s="118">
        <v>2.2289032890132988E-2</v>
      </c>
    </row>
    <row r="126" spans="1:3" x14ac:dyDescent="0.3">
      <c r="A126" s="118">
        <v>102</v>
      </c>
      <c r="B126" s="118">
        <v>1.7025143667062304E-2</v>
      </c>
      <c r="C126" s="118">
        <v>-1.0676631478703003E-2</v>
      </c>
    </row>
    <row r="127" spans="1:3" x14ac:dyDescent="0.3">
      <c r="A127" s="118">
        <v>103</v>
      </c>
      <c r="B127" s="118">
        <v>6.4536042022200445E-3</v>
      </c>
      <c r="C127" s="118">
        <v>-6.7794766394451943E-3</v>
      </c>
    </row>
    <row r="128" spans="1:3" x14ac:dyDescent="0.3">
      <c r="A128" s="118">
        <v>104</v>
      </c>
      <c r="B128" s="118">
        <v>-6.028860463360622E-3</v>
      </c>
      <c r="C128" s="118">
        <v>3.7598756330150824E-4</v>
      </c>
    </row>
    <row r="129" spans="1:3" x14ac:dyDescent="0.3">
      <c r="A129" s="118">
        <v>105</v>
      </c>
      <c r="B129" s="118">
        <v>4.7567663565176929E-3</v>
      </c>
      <c r="C129" s="118">
        <v>-1.034271413682529E-3</v>
      </c>
    </row>
    <row r="130" spans="1:3" x14ac:dyDescent="0.3">
      <c r="A130" s="118">
        <v>106</v>
      </c>
      <c r="B130" s="118">
        <v>-1.0820884624765888E-2</v>
      </c>
      <c r="C130" s="118">
        <v>1.1897537472028222E-3</v>
      </c>
    </row>
    <row r="131" spans="1:3" x14ac:dyDescent="0.3">
      <c r="A131" s="118">
        <v>107</v>
      </c>
      <c r="B131" s="118">
        <v>-4.0195837326191253E-3</v>
      </c>
      <c r="C131" s="118">
        <v>5.4886877783171251E-3</v>
      </c>
    </row>
    <row r="132" spans="1:3" x14ac:dyDescent="0.3">
      <c r="A132" s="118">
        <v>108</v>
      </c>
      <c r="B132" s="118">
        <v>1.2491860447627427E-2</v>
      </c>
      <c r="C132" s="118">
        <v>-1.177273721624819E-2</v>
      </c>
    </row>
    <row r="133" spans="1:3" x14ac:dyDescent="0.3">
      <c r="A133" s="118">
        <v>109</v>
      </c>
      <c r="B133" s="118">
        <v>1.4462705083814375E-2</v>
      </c>
      <c r="C133" s="118">
        <v>-8.5050325182487001E-3</v>
      </c>
    </row>
    <row r="134" spans="1:3" x14ac:dyDescent="0.3">
      <c r="A134" s="118">
        <v>110</v>
      </c>
      <c r="B134" s="118">
        <v>-9.2287229920398894E-3</v>
      </c>
      <c r="C134" s="118">
        <v>5.8782564597323339E-4</v>
      </c>
    </row>
    <row r="135" spans="1:3" x14ac:dyDescent="0.3">
      <c r="A135" s="118">
        <v>111</v>
      </c>
      <c r="B135" s="118">
        <v>8.4783358465572653E-3</v>
      </c>
      <c r="C135" s="118">
        <v>2.5251218596381748E-2</v>
      </c>
    </row>
    <row r="136" spans="1:3" x14ac:dyDescent="0.3">
      <c r="A136" s="118">
        <v>112</v>
      </c>
      <c r="B136" s="118">
        <v>-6.1268847891417547E-4</v>
      </c>
      <c r="C136" s="118">
        <v>-3.3970314678417587E-2</v>
      </c>
    </row>
    <row r="137" spans="1:3" x14ac:dyDescent="0.3">
      <c r="A137" s="118">
        <v>113</v>
      </c>
      <c r="B137" s="118">
        <v>1.2543909788766169E-2</v>
      </c>
      <c r="C137" s="118">
        <v>-6.3166498347929631E-2</v>
      </c>
    </row>
    <row r="138" spans="1:3" x14ac:dyDescent="0.3">
      <c r="A138" s="118">
        <v>114</v>
      </c>
      <c r="B138" s="118">
        <v>5.0423442081131841E-4</v>
      </c>
      <c r="C138" s="118">
        <v>-3.7040787916722785E-3</v>
      </c>
    </row>
    <row r="139" spans="1:3" x14ac:dyDescent="0.3">
      <c r="A139" s="118">
        <v>115</v>
      </c>
      <c r="B139" s="118">
        <v>2.0337949956824353E-2</v>
      </c>
      <c r="C139" s="118">
        <v>4.6037654151014455E-3</v>
      </c>
    </row>
    <row r="140" spans="1:3" x14ac:dyDescent="0.3">
      <c r="A140" s="118">
        <v>116</v>
      </c>
      <c r="B140" s="118">
        <v>2.2936038253557646E-2</v>
      </c>
      <c r="C140" s="118">
        <v>4.0293647242885498E-2</v>
      </c>
    </row>
    <row r="141" spans="1:3" x14ac:dyDescent="0.3">
      <c r="A141" s="118">
        <v>117</v>
      </c>
      <c r="B141" s="118">
        <v>1.8669855485280717E-2</v>
      </c>
      <c r="C141" s="118">
        <v>-4.0483794586705923E-3</v>
      </c>
    </row>
    <row r="142" spans="1:3" x14ac:dyDescent="0.3">
      <c r="A142" s="118">
        <v>118</v>
      </c>
      <c r="B142" s="118">
        <v>1.3164917780115476E-2</v>
      </c>
      <c r="C142" s="118">
        <v>-2.3595865863126182E-2</v>
      </c>
    </row>
    <row r="143" spans="1:3" x14ac:dyDescent="0.3">
      <c r="A143" s="118">
        <v>119</v>
      </c>
      <c r="B143" s="118">
        <v>-1.1389016553037494E-2</v>
      </c>
      <c r="C143" s="118">
        <v>-4.3067402908576011E-2</v>
      </c>
    </row>
    <row r="144" spans="1:3" x14ac:dyDescent="0.3">
      <c r="A144" s="118">
        <v>120</v>
      </c>
      <c r="B144" s="118">
        <v>1.2792419760133697E-2</v>
      </c>
      <c r="C144" s="118">
        <v>2.4568168474621097E-3</v>
      </c>
    </row>
    <row r="145" spans="1:3" x14ac:dyDescent="0.3">
      <c r="A145" s="118">
        <v>121</v>
      </c>
      <c r="B145" s="118">
        <v>-3.4648049205558577E-2</v>
      </c>
      <c r="C145" s="118">
        <v>-2.9470937251813781E-3</v>
      </c>
    </row>
    <row r="146" spans="1:3" x14ac:dyDescent="0.3">
      <c r="A146" s="118">
        <v>122</v>
      </c>
      <c r="B146" s="118">
        <v>-2.2455577745916664E-3</v>
      </c>
      <c r="C146" s="118">
        <v>2.6969302422545461E-2</v>
      </c>
    </row>
    <row r="147" spans="1:3" x14ac:dyDescent="0.3">
      <c r="A147" s="118">
        <v>123</v>
      </c>
      <c r="B147" s="118">
        <v>-1.7877119845304199E-2</v>
      </c>
      <c r="C147" s="118">
        <v>1.8701029806839228E-2</v>
      </c>
    </row>
    <row r="148" spans="1:3" x14ac:dyDescent="0.3">
      <c r="A148" s="118">
        <v>124</v>
      </c>
      <c r="B148" s="118">
        <v>4.2539599323474318E-3</v>
      </c>
      <c r="C148" s="118">
        <v>4.5610510435596576E-3</v>
      </c>
    </row>
    <row r="149" spans="1:3" x14ac:dyDescent="0.3">
      <c r="A149" s="118">
        <v>125</v>
      </c>
      <c r="B149" s="118">
        <v>6.0348207310533331E-3</v>
      </c>
      <c r="C149" s="118">
        <v>-8.7162022196218894E-3</v>
      </c>
    </row>
    <row r="150" spans="1:3" x14ac:dyDescent="0.3">
      <c r="A150" s="118">
        <v>126</v>
      </c>
      <c r="B150" s="118">
        <v>-1.4120270218261253E-3</v>
      </c>
      <c r="C150" s="118">
        <v>-8.5568785458627981E-3</v>
      </c>
    </row>
    <row r="151" spans="1:3" x14ac:dyDescent="0.3">
      <c r="A151" s="118">
        <v>127</v>
      </c>
      <c r="B151" s="118">
        <v>5.5410158332640453E-3</v>
      </c>
      <c r="C151" s="118">
        <v>-2.485385201291151E-3</v>
      </c>
    </row>
    <row r="152" spans="1:3" x14ac:dyDescent="0.3">
      <c r="A152" s="118">
        <v>128</v>
      </c>
      <c r="B152" s="118">
        <v>-1.5607585067160576E-2</v>
      </c>
      <c r="C152" s="118">
        <v>-4.4064096896451882E-3</v>
      </c>
    </row>
    <row r="153" spans="1:3" x14ac:dyDescent="0.3">
      <c r="A153" s="118">
        <v>129</v>
      </c>
      <c r="B153" s="118">
        <v>9.2871132720012271E-4</v>
      </c>
      <c r="C153" s="118">
        <v>-2.0679192190886705E-2</v>
      </c>
    </row>
    <row r="154" spans="1:3" x14ac:dyDescent="0.3">
      <c r="A154" s="118">
        <v>130</v>
      </c>
      <c r="B154" s="118">
        <v>-7.4124470203432819E-4</v>
      </c>
      <c r="C154" s="118">
        <v>-6.708880097830959E-3</v>
      </c>
    </row>
    <row r="155" spans="1:3" x14ac:dyDescent="0.3">
      <c r="A155" s="118">
        <v>131</v>
      </c>
      <c r="B155" s="118">
        <v>-5.8587218627499677E-3</v>
      </c>
      <c r="C155" s="118">
        <v>-1.7349324505571112E-2</v>
      </c>
    </row>
    <row r="156" spans="1:3" x14ac:dyDescent="0.3">
      <c r="A156" s="118">
        <v>132</v>
      </c>
      <c r="B156" s="118">
        <v>-5.5411167640598055E-3</v>
      </c>
      <c r="C156" s="118">
        <v>5.7444177355650324E-3</v>
      </c>
    </row>
    <row r="157" spans="1:3" x14ac:dyDescent="0.3">
      <c r="A157" s="118">
        <v>133</v>
      </c>
      <c r="B157" s="118">
        <v>1.7283255739329772E-2</v>
      </c>
      <c r="C157" s="118">
        <v>3.0266691672136237E-2</v>
      </c>
    </row>
    <row r="158" spans="1:3" x14ac:dyDescent="0.3">
      <c r="A158" s="118">
        <v>134</v>
      </c>
      <c r="B158" s="118">
        <v>9.6220818559377749E-3</v>
      </c>
      <c r="C158" s="118">
        <v>2.0498070319741317E-2</v>
      </c>
    </row>
    <row r="159" spans="1:3" x14ac:dyDescent="0.3">
      <c r="A159" s="118">
        <v>135</v>
      </c>
      <c r="B159" s="118">
        <v>8.8351267473359193E-3</v>
      </c>
      <c r="C159" s="118">
        <v>-1.0443509317264376E-2</v>
      </c>
    </row>
    <row r="160" spans="1:3" x14ac:dyDescent="0.3">
      <c r="A160" s="118">
        <v>136</v>
      </c>
      <c r="B160" s="118">
        <v>1.8274624848219598E-2</v>
      </c>
      <c r="C160" s="118">
        <v>1.2606412714962014E-2</v>
      </c>
    </row>
    <row r="161" spans="1:3" x14ac:dyDescent="0.3">
      <c r="A161" s="118">
        <v>137</v>
      </c>
      <c r="B161" s="118">
        <v>-1.3255610766829526E-2</v>
      </c>
      <c r="C161" s="118">
        <v>-1.7764641646271388E-2</v>
      </c>
    </row>
    <row r="162" spans="1:3" x14ac:dyDescent="0.3">
      <c r="A162" s="118">
        <v>138</v>
      </c>
      <c r="B162" s="118">
        <v>1.8846842464666867E-2</v>
      </c>
      <c r="C162" s="118">
        <v>4.8971418553331557E-3</v>
      </c>
    </row>
    <row r="163" spans="1:3" x14ac:dyDescent="0.3">
      <c r="A163" s="118">
        <v>139</v>
      </c>
      <c r="B163" s="118">
        <v>-8.8200946421075847E-3</v>
      </c>
      <c r="C163" s="118">
        <v>-2.1062625070418846E-2</v>
      </c>
    </row>
    <row r="164" spans="1:3" x14ac:dyDescent="0.3">
      <c r="A164" s="118">
        <v>140</v>
      </c>
      <c r="B164" s="118">
        <v>6.1090899297846224E-3</v>
      </c>
      <c r="C164" s="118">
        <v>1.6925603569084374E-2</v>
      </c>
    </row>
    <row r="165" spans="1:3" x14ac:dyDescent="0.3">
      <c r="A165" s="118">
        <v>141</v>
      </c>
      <c r="B165" s="118">
        <v>9.0827719259060826E-3</v>
      </c>
      <c r="C165" s="118">
        <v>-7.8585289839698449E-3</v>
      </c>
    </row>
    <row r="166" spans="1:3" x14ac:dyDescent="0.3">
      <c r="A166" s="118">
        <v>142</v>
      </c>
      <c r="B166" s="118">
        <v>-4.0403424594946174E-3</v>
      </c>
      <c r="C166" s="118">
        <v>-5.1498610816215979E-3</v>
      </c>
    </row>
    <row r="167" spans="1:3" x14ac:dyDescent="0.3">
      <c r="A167" s="118">
        <v>143</v>
      </c>
      <c r="B167" s="118">
        <v>1.6973752071779997E-2</v>
      </c>
      <c r="C167" s="118">
        <v>8.5244237668072702E-3</v>
      </c>
    </row>
    <row r="168" spans="1:3" x14ac:dyDescent="0.3">
      <c r="A168" s="118">
        <v>144</v>
      </c>
      <c r="B168" s="118">
        <v>1.6839385476552601E-2</v>
      </c>
      <c r="C168" s="118">
        <v>8.1093172567502508E-3</v>
      </c>
    </row>
    <row r="169" spans="1:3" x14ac:dyDescent="0.3">
      <c r="A169" s="118">
        <v>145</v>
      </c>
      <c r="B169" s="118">
        <v>3.7935862498417626E-3</v>
      </c>
      <c r="C169" s="118">
        <v>2.85003421549086E-3</v>
      </c>
    </row>
    <row r="170" spans="1:3" x14ac:dyDescent="0.3">
      <c r="A170" s="118">
        <v>146</v>
      </c>
      <c r="B170" s="118">
        <v>-2.3031292927665845E-2</v>
      </c>
      <c r="C170" s="118">
        <v>-1.8237577670414975E-2</v>
      </c>
    </row>
    <row r="171" spans="1:3" x14ac:dyDescent="0.3">
      <c r="A171" s="118">
        <v>147</v>
      </c>
      <c r="B171" s="118">
        <v>1.1356843880786192E-2</v>
      </c>
      <c r="C171" s="118">
        <v>4.556655701528043E-2</v>
      </c>
    </row>
    <row r="172" spans="1:3" x14ac:dyDescent="0.3">
      <c r="A172" s="118">
        <v>148</v>
      </c>
      <c r="B172" s="118">
        <v>-1.0828208206504989E-2</v>
      </c>
      <c r="C172" s="118">
        <v>1.2709842220936411E-2</v>
      </c>
    </row>
    <row r="173" spans="1:3" x14ac:dyDescent="0.3">
      <c r="A173" s="118">
        <v>149</v>
      </c>
      <c r="B173" s="118">
        <v>-1.0437965688774408E-2</v>
      </c>
      <c r="C173" s="118">
        <v>-7.4500031079468686E-3</v>
      </c>
    </row>
    <row r="174" spans="1:3" x14ac:dyDescent="0.3">
      <c r="A174" s="118">
        <v>150</v>
      </c>
      <c r="B174" s="118">
        <v>-7.6557295380919287E-3</v>
      </c>
      <c r="C174" s="118">
        <v>-1.4880937818851112E-2</v>
      </c>
    </row>
    <row r="175" spans="1:3" x14ac:dyDescent="0.3">
      <c r="A175" s="118">
        <v>151</v>
      </c>
      <c r="B175" s="118">
        <v>-3.8458321045374854E-3</v>
      </c>
      <c r="C175" s="118">
        <v>-2.0877416903779752E-2</v>
      </c>
    </row>
    <row r="176" spans="1:3" x14ac:dyDescent="0.3">
      <c r="A176" s="118">
        <v>152</v>
      </c>
      <c r="B176" s="118">
        <v>6.0352628749135405E-3</v>
      </c>
      <c r="C176" s="118">
        <v>1.1096682486087948E-2</v>
      </c>
    </row>
    <row r="177" spans="1:3" x14ac:dyDescent="0.3">
      <c r="A177" s="118">
        <v>153</v>
      </c>
      <c r="B177" s="118">
        <v>1.3590373570718715E-2</v>
      </c>
      <c r="C177" s="118">
        <v>-1.784231987852317E-2</v>
      </c>
    </row>
    <row r="178" spans="1:3" x14ac:dyDescent="0.3">
      <c r="A178" s="118">
        <v>154</v>
      </c>
      <c r="B178" s="118">
        <v>1.3285768134937497E-3</v>
      </c>
      <c r="C178" s="118">
        <v>-1.9876007930974667E-2</v>
      </c>
    </row>
    <row r="179" spans="1:3" x14ac:dyDescent="0.3">
      <c r="A179" s="118">
        <v>155</v>
      </c>
      <c r="B179" s="118">
        <v>-1.6868006213351876E-2</v>
      </c>
      <c r="C179" s="118">
        <v>-1.1737424516903135E-2</v>
      </c>
    </row>
    <row r="180" spans="1:3" x14ac:dyDescent="0.3">
      <c r="A180" s="118">
        <v>156</v>
      </c>
      <c r="B180" s="118">
        <v>2.1025759820790937E-2</v>
      </c>
      <c r="C180" s="118">
        <v>1.6680922322369261E-2</v>
      </c>
    </row>
    <row r="181" spans="1:3" x14ac:dyDescent="0.3">
      <c r="A181" s="118">
        <v>157</v>
      </c>
      <c r="B181" s="118">
        <v>-2.7083793828200149E-2</v>
      </c>
      <c r="C181" s="118">
        <v>-1.6860583325616678E-2</v>
      </c>
    </row>
    <row r="182" spans="1:3" x14ac:dyDescent="0.3">
      <c r="A182" s="118">
        <v>158</v>
      </c>
      <c r="B182" s="118">
        <v>-7.3751430744843343E-3</v>
      </c>
      <c r="C182" s="118">
        <v>-1.4412233113164143E-2</v>
      </c>
    </row>
    <row r="183" spans="1:3" x14ac:dyDescent="0.3">
      <c r="A183" s="118">
        <v>159</v>
      </c>
      <c r="B183" s="118">
        <v>-3.448527449308271E-2</v>
      </c>
      <c r="C183" s="118">
        <v>-1.1798816536924925E-2</v>
      </c>
    </row>
    <row r="184" spans="1:3" x14ac:dyDescent="0.3">
      <c r="A184" s="118">
        <v>160</v>
      </c>
      <c r="B184" s="118">
        <v>1.6225824661292333E-2</v>
      </c>
      <c r="C184" s="118">
        <v>-6.9864064878693358E-3</v>
      </c>
    </row>
    <row r="185" spans="1:3" x14ac:dyDescent="0.3">
      <c r="A185" s="118">
        <v>161</v>
      </c>
      <c r="B185" s="118">
        <v>8.3509440229175523E-3</v>
      </c>
      <c r="C185" s="118">
        <v>5.6046383496012632E-3</v>
      </c>
    </row>
    <row r="186" spans="1:3" x14ac:dyDescent="0.3">
      <c r="A186" s="118">
        <v>162</v>
      </c>
      <c r="B186" s="118">
        <v>-1.4113176064613651E-3</v>
      </c>
      <c r="C186" s="118">
        <v>1.5862464438107533E-2</v>
      </c>
    </row>
    <row r="187" spans="1:3" x14ac:dyDescent="0.3">
      <c r="A187" s="118">
        <v>163</v>
      </c>
      <c r="B187" s="118">
        <v>7.5550293123656069E-3</v>
      </c>
      <c r="C187" s="118">
        <v>-7.025603135895047E-3</v>
      </c>
    </row>
    <row r="188" spans="1:3" x14ac:dyDescent="0.3">
      <c r="A188" s="118">
        <v>164</v>
      </c>
      <c r="B188" s="118">
        <v>2.4734913212809723E-3</v>
      </c>
      <c r="C188" s="118">
        <v>-1.4632678040167466E-2</v>
      </c>
    </row>
    <row r="189" spans="1:3" x14ac:dyDescent="0.3">
      <c r="A189" s="118">
        <v>165</v>
      </c>
      <c r="B189" s="118">
        <v>1.1033167284209741E-2</v>
      </c>
      <c r="C189" s="118">
        <v>1.7462393223951191E-2</v>
      </c>
    </row>
    <row r="190" spans="1:3" x14ac:dyDescent="0.3">
      <c r="A190" s="118">
        <v>166</v>
      </c>
      <c r="B190" s="118">
        <v>4.4051500163375919E-3</v>
      </c>
      <c r="C190" s="118">
        <v>7.3954551187884491E-3</v>
      </c>
    </row>
    <row r="191" spans="1:3" x14ac:dyDescent="0.3">
      <c r="A191" s="118">
        <v>167</v>
      </c>
      <c r="B191" s="118">
        <v>1.0880524220686326E-2</v>
      </c>
      <c r="C191" s="118">
        <v>-3.9575626894855706E-3</v>
      </c>
    </row>
    <row r="192" spans="1:3" x14ac:dyDescent="0.3">
      <c r="A192" s="118">
        <v>168</v>
      </c>
      <c r="B192" s="118">
        <v>4.2492859884012916E-3</v>
      </c>
      <c r="C192" s="118">
        <v>-8.0857209505489861E-3</v>
      </c>
    </row>
    <row r="193" spans="1:3" x14ac:dyDescent="0.3">
      <c r="A193" s="118">
        <v>169</v>
      </c>
      <c r="B193" s="118">
        <v>3.965581521846776E-3</v>
      </c>
      <c r="C193" s="118">
        <v>7.3487455791586631E-3</v>
      </c>
    </row>
    <row r="194" spans="1:3" x14ac:dyDescent="0.3">
      <c r="A194" s="118">
        <v>170</v>
      </c>
      <c r="B194" s="118">
        <v>-3.6303574471069533E-3</v>
      </c>
      <c r="C194" s="118">
        <v>-1.2070825094428788E-2</v>
      </c>
    </row>
    <row r="195" spans="1:3" x14ac:dyDescent="0.3">
      <c r="A195" s="118">
        <v>171</v>
      </c>
      <c r="B195" s="118">
        <v>3.1065836926274558E-3</v>
      </c>
      <c r="C195" s="118">
        <v>3.7768124970610266E-2</v>
      </c>
    </row>
    <row r="196" spans="1:3" x14ac:dyDescent="0.3">
      <c r="A196" s="118">
        <v>172</v>
      </c>
      <c r="B196" s="118">
        <v>3.5148469175658114E-3</v>
      </c>
      <c r="C196" s="118">
        <v>7.4094457430634083E-3</v>
      </c>
    </row>
    <row r="197" spans="1:3" x14ac:dyDescent="0.3">
      <c r="A197" s="118">
        <v>173</v>
      </c>
      <c r="B197" s="118">
        <v>6.2051810104083707E-4</v>
      </c>
      <c r="C197" s="118">
        <v>-4.7331146419510662E-3</v>
      </c>
    </row>
    <row r="198" spans="1:3" x14ac:dyDescent="0.3">
      <c r="A198" s="118">
        <v>174</v>
      </c>
      <c r="B198" s="118">
        <v>-1.2628237945611289E-3</v>
      </c>
      <c r="C198" s="118">
        <v>8.7703081115122388E-4</v>
      </c>
    </row>
    <row r="199" spans="1:3" x14ac:dyDescent="0.3">
      <c r="A199" s="118">
        <v>175</v>
      </c>
      <c r="B199" s="118">
        <v>1.4850519551033016E-2</v>
      </c>
      <c r="C199" s="118">
        <v>1.1627509600186202E-2</v>
      </c>
    </row>
    <row r="200" spans="1:3" x14ac:dyDescent="0.3">
      <c r="A200" s="118">
        <v>176</v>
      </c>
      <c r="B200" s="118">
        <v>-7.2105552010105368E-3</v>
      </c>
      <c r="C200" s="118">
        <v>-1.4227361514320592E-2</v>
      </c>
    </row>
    <row r="201" spans="1:3" x14ac:dyDescent="0.3">
      <c r="A201" s="118">
        <v>177</v>
      </c>
      <c r="B201" s="118">
        <v>3.547348903927668E-3</v>
      </c>
      <c r="C201" s="118">
        <v>-9.6405747813296874E-3</v>
      </c>
    </row>
    <row r="202" spans="1:3" x14ac:dyDescent="0.3">
      <c r="A202" s="118">
        <v>178</v>
      </c>
      <c r="B202" s="118">
        <v>1.4289421866609249E-3</v>
      </c>
      <c r="C202" s="118">
        <v>-1.9270814744800441E-2</v>
      </c>
    </row>
    <row r="203" spans="1:3" x14ac:dyDescent="0.3">
      <c r="A203" s="118">
        <v>179</v>
      </c>
      <c r="B203" s="118">
        <v>7.2488558462839555E-3</v>
      </c>
      <c r="C203" s="118">
        <v>-1.0180340382801275E-3</v>
      </c>
    </row>
    <row r="204" spans="1:3" x14ac:dyDescent="0.3">
      <c r="A204" s="118">
        <v>180</v>
      </c>
      <c r="B204" s="118">
        <v>7.2508768311446694E-3</v>
      </c>
      <c r="C204" s="118">
        <v>1.3839768203766423E-2</v>
      </c>
    </row>
    <row r="205" spans="1:3" x14ac:dyDescent="0.3">
      <c r="A205" s="118">
        <v>181</v>
      </c>
      <c r="B205" s="118">
        <v>4.4208525259971229E-3</v>
      </c>
      <c r="C205" s="118">
        <v>4.2363255639475831E-3</v>
      </c>
    </row>
    <row r="206" spans="1:3" x14ac:dyDescent="0.3">
      <c r="A206" s="118">
        <v>182</v>
      </c>
      <c r="B206" s="118">
        <v>8.005428020704022E-3</v>
      </c>
      <c r="C206" s="118">
        <v>-2.4686432145705088E-2</v>
      </c>
    </row>
    <row r="207" spans="1:3" x14ac:dyDescent="0.3">
      <c r="A207" s="118">
        <v>183</v>
      </c>
      <c r="B207" s="118">
        <v>8.4969879083480054E-3</v>
      </c>
      <c r="C207" s="118">
        <v>2.8463853712036372E-2</v>
      </c>
    </row>
    <row r="208" spans="1:3" x14ac:dyDescent="0.3">
      <c r="A208" s="118">
        <v>184</v>
      </c>
      <c r="B208" s="118">
        <v>-2.9733601307021088E-3</v>
      </c>
      <c r="C208" s="118">
        <v>9.0223703018817557E-3</v>
      </c>
    </row>
    <row r="209" spans="1:3" x14ac:dyDescent="0.3">
      <c r="A209" s="118">
        <v>185</v>
      </c>
      <c r="B209" s="118">
        <v>1.3275584545924708E-2</v>
      </c>
      <c r="C209" s="118">
        <v>-2.2101516979058447E-3</v>
      </c>
    </row>
    <row r="210" spans="1:3" x14ac:dyDescent="0.3">
      <c r="A210" s="118">
        <v>186</v>
      </c>
      <c r="B210" s="118">
        <v>-5.7083333715411662E-3</v>
      </c>
      <c r="C210" s="118">
        <v>-1.2254387259952679E-2</v>
      </c>
    </row>
    <row r="211" spans="1:3" x14ac:dyDescent="0.3">
      <c r="A211" s="118">
        <v>187</v>
      </c>
      <c r="B211" s="118">
        <v>8.2204611114072516E-3</v>
      </c>
      <c r="C211" s="118">
        <v>7.1671876896911898E-3</v>
      </c>
    </row>
    <row r="212" spans="1:3" x14ac:dyDescent="0.3">
      <c r="A212" s="118">
        <v>188</v>
      </c>
      <c r="B212" s="118">
        <v>-5.424093396074455E-3</v>
      </c>
      <c r="C212" s="118">
        <v>1.2910947000783699E-2</v>
      </c>
    </row>
    <row r="213" spans="1:3" x14ac:dyDescent="0.3">
      <c r="A213" s="118">
        <v>189</v>
      </c>
      <c r="B213" s="118">
        <v>-1.1580164406671117E-2</v>
      </c>
      <c r="C213" s="118">
        <v>-2.4988596047035933E-2</v>
      </c>
    </row>
    <row r="214" spans="1:3" x14ac:dyDescent="0.3">
      <c r="A214" s="118">
        <v>190</v>
      </c>
      <c r="B214" s="118">
        <v>6.5652614917084667E-3</v>
      </c>
      <c r="C214" s="118">
        <v>-1.8794891807276587E-2</v>
      </c>
    </row>
    <row r="215" spans="1:3" x14ac:dyDescent="0.3">
      <c r="A215" s="118">
        <v>191</v>
      </c>
      <c r="B215" s="118">
        <v>2.4795425512972777E-3</v>
      </c>
      <c r="C215" s="118">
        <v>-2.0794518398784812E-2</v>
      </c>
    </row>
    <row r="216" spans="1:3" x14ac:dyDescent="0.3">
      <c r="A216" s="118">
        <v>192</v>
      </c>
      <c r="B216" s="118">
        <v>9.2366336329689699E-3</v>
      </c>
      <c r="C216" s="118">
        <v>7.0058605447630012E-2</v>
      </c>
    </row>
    <row r="217" spans="1:3" x14ac:dyDescent="0.3">
      <c r="A217" s="118">
        <v>193</v>
      </c>
      <c r="B217" s="118">
        <v>3.6542150544728565E-3</v>
      </c>
      <c r="C217" s="118">
        <v>-1.6297947258574943E-2</v>
      </c>
    </row>
    <row r="218" spans="1:3" x14ac:dyDescent="0.3">
      <c r="A218" s="118">
        <v>194</v>
      </c>
      <c r="B218" s="118">
        <v>-2.6277081124960367E-3</v>
      </c>
      <c r="C218" s="118">
        <v>-3.5354885480152641E-4</v>
      </c>
    </row>
    <row r="219" spans="1:3" x14ac:dyDescent="0.3">
      <c r="A219" s="118">
        <v>195</v>
      </c>
      <c r="B219" s="118">
        <v>9.9147005394521811E-3</v>
      </c>
      <c r="C219" s="118">
        <v>-3.4275881797558562E-2</v>
      </c>
    </row>
    <row r="220" spans="1:3" x14ac:dyDescent="0.3">
      <c r="A220" s="118">
        <v>196</v>
      </c>
      <c r="B220" s="118">
        <v>1.425780794527781E-2</v>
      </c>
      <c r="C220" s="118">
        <v>-2.0701106914349954E-2</v>
      </c>
    </row>
    <row r="221" spans="1:3" x14ac:dyDescent="0.3">
      <c r="A221" s="118">
        <v>197</v>
      </c>
      <c r="B221" s="118">
        <v>-8.6100064525069676E-3</v>
      </c>
      <c r="C221" s="118">
        <v>-2.1389993547493061E-2</v>
      </c>
    </row>
    <row r="222" spans="1:3" x14ac:dyDescent="0.3">
      <c r="A222" s="118">
        <v>198</v>
      </c>
      <c r="B222" s="118">
        <v>1.1304881221444052E-2</v>
      </c>
      <c r="C222" s="118">
        <v>-5.8470939076309732E-3</v>
      </c>
    </row>
    <row r="223" spans="1:3" x14ac:dyDescent="0.3">
      <c r="A223" s="118">
        <v>199</v>
      </c>
      <c r="B223" s="118">
        <v>-4.8749666657358481E-3</v>
      </c>
      <c r="C223" s="118">
        <v>3.7824057244925671E-2</v>
      </c>
    </row>
    <row r="224" spans="1:3" x14ac:dyDescent="0.3">
      <c r="A224" s="118">
        <v>200</v>
      </c>
      <c r="B224" s="118">
        <v>8.6547129702561031E-3</v>
      </c>
      <c r="C224" s="118">
        <v>1.8340869486951131E-2</v>
      </c>
    </row>
    <row r="225" spans="1:3" x14ac:dyDescent="0.3">
      <c r="A225" s="118">
        <v>201</v>
      </c>
      <c r="B225" s="118">
        <v>-1.0072376374145979E-2</v>
      </c>
      <c r="C225" s="118">
        <v>-8.546915906572479E-3</v>
      </c>
    </row>
    <row r="226" spans="1:3" x14ac:dyDescent="0.3">
      <c r="A226" s="118">
        <v>202</v>
      </c>
      <c r="B226" s="118">
        <v>1.6743947642443534E-2</v>
      </c>
      <c r="C226" s="118">
        <v>4.0945561119004867E-2</v>
      </c>
    </row>
    <row r="227" spans="1:3" x14ac:dyDescent="0.3">
      <c r="A227" s="118">
        <v>203</v>
      </c>
      <c r="B227" s="118">
        <v>5.3542129866045963E-3</v>
      </c>
      <c r="C227" s="118">
        <v>-1.3245821819178284E-3</v>
      </c>
    </row>
    <row r="228" spans="1:3" x14ac:dyDescent="0.3">
      <c r="A228" s="118">
        <v>204</v>
      </c>
      <c r="B228" s="118">
        <v>5.8371308617606726E-3</v>
      </c>
      <c r="C228" s="118">
        <v>3.7616186152460832E-2</v>
      </c>
    </row>
    <row r="229" spans="1:3" x14ac:dyDescent="0.3">
      <c r="A229" s="118">
        <v>205</v>
      </c>
      <c r="B229" s="118">
        <v>1.6270018442743294E-2</v>
      </c>
      <c r="C229" s="118">
        <v>1.2994559126092309E-2</v>
      </c>
    </row>
    <row r="230" spans="1:3" x14ac:dyDescent="0.3">
      <c r="A230" s="118">
        <v>206</v>
      </c>
      <c r="B230" s="118">
        <v>1.5542710138871405E-2</v>
      </c>
      <c r="C230" s="118">
        <v>-2.0180970974828381E-2</v>
      </c>
    </row>
    <row r="231" spans="1:3" x14ac:dyDescent="0.3">
      <c r="A231" s="118">
        <v>207</v>
      </c>
      <c r="B231" s="118">
        <v>-2.3538995932795063E-2</v>
      </c>
      <c r="C231" s="118">
        <v>1.1363213861885699E-3</v>
      </c>
    </row>
    <row r="232" spans="1:3" x14ac:dyDescent="0.3">
      <c r="A232" s="118">
        <v>208</v>
      </c>
      <c r="B232" s="118">
        <v>1.1800290073045852E-2</v>
      </c>
      <c r="C232" s="118">
        <v>-4.4201786324187392E-3</v>
      </c>
    </row>
    <row r="233" spans="1:3" x14ac:dyDescent="0.3">
      <c r="A233" s="118">
        <v>209</v>
      </c>
      <c r="B233" s="118">
        <v>-2.5174312207774583E-2</v>
      </c>
      <c r="C233" s="118">
        <v>1.4318465587586347E-2</v>
      </c>
    </row>
    <row r="234" spans="1:3" x14ac:dyDescent="0.3">
      <c r="A234" s="118">
        <v>210</v>
      </c>
      <c r="B234" s="118">
        <v>5.1193561597568703E-3</v>
      </c>
      <c r="C234" s="118">
        <v>1.3522205451689053E-2</v>
      </c>
    </row>
    <row r="235" spans="1:3" x14ac:dyDescent="0.3">
      <c r="A235" s="118">
        <v>211</v>
      </c>
      <c r="B235" s="118">
        <v>7.3164782293426087E-3</v>
      </c>
      <c r="C235" s="118">
        <v>7.1919003766874393E-3</v>
      </c>
    </row>
    <row r="236" spans="1:3" x14ac:dyDescent="0.3">
      <c r="A236" s="118">
        <v>212</v>
      </c>
      <c r="B236" s="118">
        <v>-4.8808156510770388E-3</v>
      </c>
      <c r="C236" s="118">
        <v>1.2804775198051486E-2</v>
      </c>
    </row>
    <row r="237" spans="1:3" x14ac:dyDescent="0.3">
      <c r="A237" s="118">
        <v>213</v>
      </c>
      <c r="B237" s="118">
        <v>1.3899675329163798E-3</v>
      </c>
      <c r="C237" s="118">
        <v>3.532447668428796E-3</v>
      </c>
    </row>
    <row r="238" spans="1:3" x14ac:dyDescent="0.3">
      <c r="A238" s="118">
        <v>214</v>
      </c>
      <c r="B238" s="118">
        <v>-2.8227471755559977E-3</v>
      </c>
      <c r="C238" s="118">
        <v>1.2653456740299187E-2</v>
      </c>
    </row>
    <row r="239" spans="1:3" x14ac:dyDescent="0.3">
      <c r="A239" s="118">
        <v>215</v>
      </c>
      <c r="B239" s="118">
        <v>1.9838026609007565E-2</v>
      </c>
      <c r="C239" s="118">
        <v>-3.2832708190441047E-3</v>
      </c>
    </row>
    <row r="240" spans="1:3" x14ac:dyDescent="0.3">
      <c r="A240" s="118">
        <v>216</v>
      </c>
      <c r="B240" s="118">
        <v>9.1415243190085416E-3</v>
      </c>
      <c r="C240" s="118">
        <v>1.7267249610108514E-3</v>
      </c>
    </row>
    <row r="241" spans="1:3" x14ac:dyDescent="0.3">
      <c r="A241" s="118">
        <v>217</v>
      </c>
      <c r="B241" s="118">
        <v>1.3910808842781711E-2</v>
      </c>
      <c r="C241" s="118">
        <v>-1.8969504521091453E-2</v>
      </c>
    </row>
    <row r="242" spans="1:3" x14ac:dyDescent="0.3">
      <c r="A242" s="118">
        <v>218</v>
      </c>
      <c r="B242" s="118">
        <v>-5.8407059193864234E-2</v>
      </c>
      <c r="C242" s="118">
        <v>2.4604724246532143E-2</v>
      </c>
    </row>
    <row r="243" spans="1:3" x14ac:dyDescent="0.3">
      <c r="A243" s="118">
        <v>219</v>
      </c>
      <c r="B243" s="118">
        <v>-4.5429690883389724E-3</v>
      </c>
      <c r="C243" s="118">
        <v>2.2456213970140766E-2</v>
      </c>
    </row>
    <row r="244" spans="1:3" x14ac:dyDescent="0.3">
      <c r="A244" s="118">
        <v>220</v>
      </c>
      <c r="B244" s="118">
        <v>-7.0398760253151341E-3</v>
      </c>
      <c r="C244" s="118">
        <v>3.7467063257312798E-2</v>
      </c>
    </row>
    <row r="245" spans="1:3" x14ac:dyDescent="0.3">
      <c r="A245" s="118">
        <v>221</v>
      </c>
      <c r="B245" s="118">
        <v>1.2887113737574708E-2</v>
      </c>
      <c r="C245" s="118">
        <v>3.6493578693524639E-3</v>
      </c>
    </row>
    <row r="246" spans="1:3" x14ac:dyDescent="0.3">
      <c r="A246" s="118">
        <v>222</v>
      </c>
      <c r="B246" s="118">
        <v>2.7118801866973116E-2</v>
      </c>
      <c r="C246" s="118">
        <v>-1.8015371359022189E-2</v>
      </c>
    </row>
    <row r="247" spans="1:3" x14ac:dyDescent="0.3">
      <c r="A247" s="118">
        <v>223</v>
      </c>
      <c r="B247" s="118">
        <v>-2.5901373287200036E-3</v>
      </c>
      <c r="C247" s="118">
        <v>-4.5918368093665184E-3</v>
      </c>
    </row>
    <row r="248" spans="1:3" x14ac:dyDescent="0.3">
      <c r="A248" s="118">
        <v>224</v>
      </c>
      <c r="B248" s="118">
        <v>1.4501470575988863E-2</v>
      </c>
      <c r="C248" s="118">
        <v>-1.2078737205228819E-2</v>
      </c>
    </row>
    <row r="249" spans="1:3" x14ac:dyDescent="0.3">
      <c r="A249" s="118">
        <v>225</v>
      </c>
      <c r="B249" s="118">
        <v>9.039680078285069E-3</v>
      </c>
      <c r="C249" s="118">
        <v>-8.4853090529759829E-3</v>
      </c>
    </row>
    <row r="250" spans="1:3" x14ac:dyDescent="0.3">
      <c r="A250" s="118">
        <v>226</v>
      </c>
      <c r="B250" s="118">
        <v>4.5607582467404361E-3</v>
      </c>
      <c r="C250" s="118">
        <v>7.1778074196359965E-3</v>
      </c>
    </row>
    <row r="251" spans="1:3" x14ac:dyDescent="0.3">
      <c r="A251" s="118">
        <v>227</v>
      </c>
      <c r="B251" s="118">
        <v>5.6264183702784435E-3</v>
      </c>
      <c r="C251" s="118">
        <v>1.1561544361627592E-2</v>
      </c>
    </row>
    <row r="252" spans="1:3" x14ac:dyDescent="0.3">
      <c r="A252" s="118">
        <v>228</v>
      </c>
      <c r="B252" s="118">
        <v>-1.3239094181660242E-3</v>
      </c>
      <c r="C252" s="118">
        <v>-2.5301537883627885E-3</v>
      </c>
    </row>
    <row r="253" spans="1:3" x14ac:dyDescent="0.3">
      <c r="A253" s="118">
        <v>229</v>
      </c>
      <c r="B253" s="118">
        <v>1.5684970506836274E-2</v>
      </c>
      <c r="C253" s="118">
        <v>-2.042108799225463E-2</v>
      </c>
    </row>
    <row r="254" spans="1:3" x14ac:dyDescent="0.3">
      <c r="A254" s="118">
        <v>230</v>
      </c>
      <c r="B254" s="118">
        <v>1.313575882996286E-2</v>
      </c>
      <c r="C254" s="118">
        <v>-1.9299286258942824E-2</v>
      </c>
    </row>
    <row r="255" spans="1:3" x14ac:dyDescent="0.3">
      <c r="A255" s="118">
        <v>231</v>
      </c>
      <c r="B255" s="118">
        <v>3.1571561076369349E-3</v>
      </c>
      <c r="C255" s="118">
        <v>-7.1870518220565199E-3</v>
      </c>
    </row>
    <row r="256" spans="1:3" x14ac:dyDescent="0.3">
      <c r="A256" s="118">
        <v>232</v>
      </c>
      <c r="B256" s="118">
        <v>-7.0141458793094389E-3</v>
      </c>
      <c r="C256" s="118">
        <v>-1.3482724425547923E-2</v>
      </c>
    </row>
    <row r="257" spans="1:3" x14ac:dyDescent="0.3">
      <c r="A257" s="118">
        <v>233</v>
      </c>
      <c r="B257" s="118">
        <v>1.7516595295355132E-2</v>
      </c>
      <c r="C257" s="118">
        <v>2.3295918056060669E-3</v>
      </c>
    </row>
    <row r="258" spans="1:3" x14ac:dyDescent="0.3">
      <c r="A258" s="118">
        <v>234</v>
      </c>
      <c r="B258" s="118">
        <v>-9.7367705082257467E-3</v>
      </c>
      <c r="C258" s="118">
        <v>1.9245260078558313E-2</v>
      </c>
    </row>
    <row r="259" spans="1:3" x14ac:dyDescent="0.3">
      <c r="A259" s="118">
        <v>235</v>
      </c>
      <c r="B259" s="118">
        <v>3.2431286511677128E-2</v>
      </c>
      <c r="C259" s="118">
        <v>-2.5592495915989867E-2</v>
      </c>
    </row>
    <row r="260" spans="1:3" x14ac:dyDescent="0.3">
      <c r="A260" s="118">
        <v>236</v>
      </c>
      <c r="B260" s="118">
        <v>4.736639028795505E-3</v>
      </c>
      <c r="C260" s="118">
        <v>4.0248697061071627E-3</v>
      </c>
    </row>
    <row r="261" spans="1:3" x14ac:dyDescent="0.3">
      <c r="A261" s="118">
        <v>237</v>
      </c>
      <c r="B261" s="118">
        <v>1.2368099482089034E-2</v>
      </c>
      <c r="C261" s="118">
        <v>-3.5290438174356616E-3</v>
      </c>
    </row>
    <row r="262" spans="1:3" x14ac:dyDescent="0.3">
      <c r="A262" s="118">
        <v>238</v>
      </c>
      <c r="B262" s="118">
        <v>-1.6745369460812325E-2</v>
      </c>
      <c r="C262" s="118">
        <v>2.1399677455492244E-2</v>
      </c>
    </row>
    <row r="263" spans="1:3" x14ac:dyDescent="0.3">
      <c r="A263" s="118">
        <v>239</v>
      </c>
      <c r="B263" s="118">
        <v>-1.9839905121165621E-2</v>
      </c>
      <c r="C263" s="118">
        <v>-1.7665909352893062E-3</v>
      </c>
    </row>
    <row r="264" spans="1:3" x14ac:dyDescent="0.3">
      <c r="A264" s="118">
        <v>240</v>
      </c>
      <c r="B264" s="118">
        <v>9.7145480671742166E-4</v>
      </c>
      <c r="C264" s="118">
        <v>1.137926303295925E-2</v>
      </c>
    </row>
    <row r="265" spans="1:3" x14ac:dyDescent="0.3">
      <c r="A265" s="118">
        <v>241</v>
      </c>
      <c r="B265" s="118">
        <v>1.773801115276407E-2</v>
      </c>
      <c r="C265" s="118">
        <v>-1.266960906894065E-2</v>
      </c>
    </row>
    <row r="266" spans="1:3" x14ac:dyDescent="0.3">
      <c r="A266" s="118">
        <v>242</v>
      </c>
      <c r="B266" s="118">
        <v>1.2347812630259634E-2</v>
      </c>
      <c r="C266" s="118">
        <v>-5.3940529735383418E-3</v>
      </c>
    </row>
    <row r="267" spans="1:3" x14ac:dyDescent="0.3">
      <c r="A267" s="118">
        <v>243</v>
      </c>
      <c r="B267" s="118">
        <v>-6.2165345630448392E-3</v>
      </c>
      <c r="C267" s="118">
        <v>2.0652620632866225E-2</v>
      </c>
    </row>
    <row r="268" spans="1:3" x14ac:dyDescent="0.3">
      <c r="A268" s="118">
        <v>244</v>
      </c>
      <c r="B268" s="118">
        <v>9.8730553092917384E-3</v>
      </c>
      <c r="C268" s="118">
        <v>-9.0915065945670493E-3</v>
      </c>
    </row>
    <row r="269" spans="1:3" x14ac:dyDescent="0.3">
      <c r="A269" s="118">
        <v>245</v>
      </c>
      <c r="B269" s="118">
        <v>5.0614813005414021E-3</v>
      </c>
      <c r="C269" s="118">
        <v>8.0397551122299866E-3</v>
      </c>
    </row>
    <row r="270" spans="1:3" x14ac:dyDescent="0.3">
      <c r="A270" s="118">
        <v>246</v>
      </c>
      <c r="B270" s="118">
        <v>-2.7387773669160113E-2</v>
      </c>
      <c r="C270" s="118">
        <v>-4.8586341528899742E-2</v>
      </c>
    </row>
    <row r="271" spans="1:3" x14ac:dyDescent="0.3">
      <c r="A271" s="118">
        <v>247</v>
      </c>
      <c r="B271" s="118">
        <v>-8.4592541877933636E-3</v>
      </c>
      <c r="C271" s="118">
        <v>5.1148854124108634E-2</v>
      </c>
    </row>
    <row r="272" spans="1:3" x14ac:dyDescent="0.3">
      <c r="A272" s="118">
        <v>248</v>
      </c>
      <c r="B272" s="118">
        <v>2.749258846163374E-2</v>
      </c>
      <c r="C272" s="118">
        <v>-2.1564371514888568E-3</v>
      </c>
    </row>
    <row r="273" spans="1:3" x14ac:dyDescent="0.3">
      <c r="A273" s="118">
        <v>249</v>
      </c>
      <c r="B273" s="118">
        <v>-4.4719330951576344E-3</v>
      </c>
      <c r="C273" s="118">
        <v>-2.1588640137165611E-2</v>
      </c>
    </row>
    <row r="274" spans="1:3" x14ac:dyDescent="0.3">
      <c r="A274" s="118">
        <v>250</v>
      </c>
      <c r="B274" s="118">
        <v>1.5571208492049899E-2</v>
      </c>
      <c r="C274" s="118">
        <v>-2.9769070683774261E-2</v>
      </c>
    </row>
    <row r="275" spans="1:3" x14ac:dyDescent="0.3">
      <c r="A275" s="118">
        <v>251</v>
      </c>
      <c r="B275" s="118">
        <v>1.4771754885379613E-2</v>
      </c>
      <c r="C275" s="118">
        <v>-1.0283217837331755E-2</v>
      </c>
    </row>
    <row r="276" spans="1:3" x14ac:dyDescent="0.3">
      <c r="A276" s="118">
        <v>252</v>
      </c>
      <c r="B276" s="118">
        <v>2.514344204058831E-4</v>
      </c>
      <c r="C276" s="118">
        <v>1.4963337443298906E-2</v>
      </c>
    </row>
    <row r="277" spans="1:3" x14ac:dyDescent="0.3">
      <c r="A277" s="118">
        <v>253</v>
      </c>
      <c r="B277" s="118">
        <v>2.3823085900288941E-2</v>
      </c>
      <c r="C277" s="118">
        <v>-8.63062536454242E-3</v>
      </c>
    </row>
    <row r="278" spans="1:3" x14ac:dyDescent="0.3">
      <c r="A278" s="118">
        <v>254</v>
      </c>
      <c r="B278" s="118">
        <v>-3.0014943476870237E-2</v>
      </c>
      <c r="C278" s="118">
        <v>2.6546019540476078E-3</v>
      </c>
    </row>
    <row r="279" spans="1:3" x14ac:dyDescent="0.3">
      <c r="A279" s="118">
        <v>255</v>
      </c>
      <c r="B279" s="118">
        <v>-1.7165500142485846E-2</v>
      </c>
      <c r="C279" s="118">
        <v>2.5001334668801712E-2</v>
      </c>
    </row>
    <row r="280" spans="1:3" x14ac:dyDescent="0.3">
      <c r="A280" s="118">
        <v>256</v>
      </c>
      <c r="B280" s="118">
        <v>2.7703217232464578E-2</v>
      </c>
      <c r="C280" s="118">
        <v>-4.148532820092829E-2</v>
      </c>
    </row>
    <row r="281" spans="1:3" x14ac:dyDescent="0.3">
      <c r="A281" s="118">
        <v>257</v>
      </c>
      <c r="B281" s="118">
        <v>6.6351836043320933E-3</v>
      </c>
      <c r="C281" s="118">
        <v>3.6919387203453703E-2</v>
      </c>
    </row>
    <row r="282" spans="1:3" x14ac:dyDescent="0.3">
      <c r="A282" s="118">
        <v>258</v>
      </c>
      <c r="B282" s="118">
        <v>-2.1332989820930022E-2</v>
      </c>
      <c r="C282" s="118">
        <v>3.2001605378335192E-2</v>
      </c>
    </row>
    <row r="283" spans="1:3" x14ac:dyDescent="0.3">
      <c r="A283" s="118">
        <v>259</v>
      </c>
      <c r="B283" s="118">
        <v>3.1498570503516031E-2</v>
      </c>
      <c r="C283" s="118">
        <v>2.1270818545150651E-2</v>
      </c>
    </row>
    <row r="284" spans="1:3" x14ac:dyDescent="0.3">
      <c r="A284" s="118">
        <v>260</v>
      </c>
      <c r="B284" s="118">
        <v>-9.355305831794062E-3</v>
      </c>
      <c r="C284" s="118">
        <v>7.1090461397131433E-2</v>
      </c>
    </row>
    <row r="285" spans="1:3" x14ac:dyDescent="0.3">
      <c r="A285" s="118">
        <v>261</v>
      </c>
      <c r="B285" s="118">
        <v>1.534352830878213E-2</v>
      </c>
      <c r="C285" s="118">
        <v>-1.5460997716515847E-2</v>
      </c>
    </row>
    <row r="286" spans="1:3" x14ac:dyDescent="0.3">
      <c r="A286" s="118">
        <v>262</v>
      </c>
      <c r="B286" s="118">
        <v>3.4997611235892324E-2</v>
      </c>
      <c r="C286" s="118">
        <v>-1.9388134016451265E-2</v>
      </c>
    </row>
    <row r="287" spans="1:3" x14ac:dyDescent="0.3">
      <c r="A287" s="118">
        <v>263</v>
      </c>
      <c r="B287" s="118">
        <v>-8.1681421147521518E-4</v>
      </c>
      <c r="C287" s="118">
        <v>7.830270545586538E-3</v>
      </c>
    </row>
    <row r="288" spans="1:3" x14ac:dyDescent="0.3">
      <c r="A288" s="118">
        <v>264</v>
      </c>
      <c r="B288" s="118">
        <v>7.1430117470483195E-2</v>
      </c>
      <c r="C288" s="118">
        <v>-2.3700924711267807E-2</v>
      </c>
    </row>
    <row r="289" spans="1:3" x14ac:dyDescent="0.3">
      <c r="A289" s="118">
        <v>265</v>
      </c>
      <c r="B289" s="118">
        <v>-1.4409704069865808E-2</v>
      </c>
      <c r="C289" s="118">
        <v>8.030822000755505E-3</v>
      </c>
    </row>
    <row r="290" spans="1:3" x14ac:dyDescent="0.3">
      <c r="A290" s="118">
        <v>266</v>
      </c>
      <c r="B290" s="118">
        <v>2.3721786187949519E-2</v>
      </c>
      <c r="C290" s="118">
        <v>-1.7887532748793296E-2</v>
      </c>
    </row>
    <row r="291" spans="1:3" x14ac:dyDescent="0.3">
      <c r="A291" s="118">
        <v>267</v>
      </c>
      <c r="B291" s="118">
        <v>-4.3541016318337497E-2</v>
      </c>
      <c r="C291" s="118">
        <v>2.1989193171935581E-2</v>
      </c>
    </row>
    <row r="292" spans="1:3" x14ac:dyDescent="0.3">
      <c r="A292" s="118">
        <v>268</v>
      </c>
      <c r="B292" s="118">
        <v>-1.5289176597757401E-2</v>
      </c>
      <c r="C292" s="118">
        <v>8.0435846249301418E-3</v>
      </c>
    </row>
    <row r="293" spans="1:3" x14ac:dyDescent="0.3">
      <c r="A293" s="118">
        <v>269</v>
      </c>
      <c r="B293" s="118">
        <v>3.4454872980786456E-2</v>
      </c>
      <c r="C293" s="118">
        <v>-8.5139116062774717E-4</v>
      </c>
    </row>
    <row r="294" spans="1:3" x14ac:dyDescent="0.3">
      <c r="A294" s="118">
        <v>270</v>
      </c>
      <c r="B294" s="118">
        <v>-3.304050348656834E-2</v>
      </c>
      <c r="C294" s="118">
        <v>4.7151148201706738E-3</v>
      </c>
    </row>
    <row r="295" spans="1:3" x14ac:dyDescent="0.3">
      <c r="A295" s="118">
        <v>271</v>
      </c>
      <c r="B295" s="118">
        <v>6.3478571182693941E-2</v>
      </c>
      <c r="C295" s="118">
        <v>-2.6545413939381909E-2</v>
      </c>
    </row>
    <row r="296" spans="1:3" x14ac:dyDescent="0.3">
      <c r="A296" s="118">
        <v>272</v>
      </c>
      <c r="B296" s="118">
        <v>1.2378340894431197E-2</v>
      </c>
      <c r="C296" s="118">
        <v>-4.0345976929286723E-2</v>
      </c>
    </row>
    <row r="297" spans="1:3" x14ac:dyDescent="0.3">
      <c r="A297" s="118">
        <v>273</v>
      </c>
      <c r="B297" s="118">
        <v>9.502857105584793E-2</v>
      </c>
      <c r="C297" s="118">
        <v>-7.5441944367277899E-2</v>
      </c>
    </row>
    <row r="298" spans="1:3" x14ac:dyDescent="0.3">
      <c r="A298" s="118">
        <v>274</v>
      </c>
      <c r="B298" s="118">
        <v>-2.8627954286183751E-2</v>
      </c>
      <c r="C298" s="118">
        <v>5.9363179028746493E-2</v>
      </c>
    </row>
    <row r="299" spans="1:3" x14ac:dyDescent="0.3">
      <c r="A299" s="118">
        <v>275</v>
      </c>
      <c r="B299" s="118">
        <v>-4.275473913460226E-2</v>
      </c>
      <c r="C299" s="118">
        <v>2.4231940838137844E-2</v>
      </c>
    </row>
    <row r="300" spans="1:3" x14ac:dyDescent="0.3">
      <c r="A300" s="118">
        <v>276</v>
      </c>
      <c r="B300" s="118">
        <v>5.5215483832555673E-3</v>
      </c>
      <c r="C300" s="118">
        <v>2.2309082217837353E-2</v>
      </c>
    </row>
    <row r="301" spans="1:3" x14ac:dyDescent="0.3">
      <c r="A301" s="118">
        <v>277</v>
      </c>
      <c r="B301" s="118">
        <v>-5.1262850935715462E-2</v>
      </c>
      <c r="C301" s="118">
        <v>6.3520591895514497E-2</v>
      </c>
    </row>
    <row r="302" spans="1:3" x14ac:dyDescent="0.3">
      <c r="A302" s="118">
        <v>278</v>
      </c>
      <c r="B302" s="118">
        <v>6.1008545826894744E-2</v>
      </c>
      <c r="C302" s="118">
        <v>9.2575290117011821E-3</v>
      </c>
    </row>
    <row r="303" spans="1:3" x14ac:dyDescent="0.3">
      <c r="A303" s="118">
        <v>279</v>
      </c>
      <c r="B303" s="118">
        <v>-0.11956805842944121</v>
      </c>
      <c r="C303" s="118">
        <v>6.5870592883222751E-2</v>
      </c>
    </row>
    <row r="304" spans="1:3" x14ac:dyDescent="0.3">
      <c r="A304" s="118">
        <v>280</v>
      </c>
      <c r="B304" s="118">
        <v>9.4067952290083467E-2</v>
      </c>
      <c r="C304" s="118">
        <v>-2.9419634571756226E-2</v>
      </c>
    </row>
    <row r="305" spans="1:3" x14ac:dyDescent="0.3">
      <c r="A305" s="118">
        <v>281</v>
      </c>
      <c r="B305" s="118">
        <v>-9.4732784260031677E-2</v>
      </c>
      <c r="C305" s="118">
        <v>1.5511975857237348E-2</v>
      </c>
    </row>
    <row r="306" spans="1:3" x14ac:dyDescent="0.3">
      <c r="A306" s="118">
        <v>282</v>
      </c>
      <c r="B306" s="118">
        <v>-4.8287565736292552E-2</v>
      </c>
      <c r="C306" s="118">
        <v>1.0778731372834575E-2</v>
      </c>
    </row>
    <row r="307" spans="1:3" x14ac:dyDescent="0.3">
      <c r="A307" s="118">
        <v>283</v>
      </c>
      <c r="B307" s="118">
        <v>5.040417871768816E-2</v>
      </c>
      <c r="C307" s="118">
        <v>2.5085583161759545E-4</v>
      </c>
    </row>
    <row r="308" spans="1:3" x14ac:dyDescent="0.3">
      <c r="A308" s="118">
        <v>284</v>
      </c>
      <c r="B308" s="118">
        <v>-7.550660091920082E-2</v>
      </c>
      <c r="C308" s="118">
        <v>2.2652720883520341E-2</v>
      </c>
    </row>
    <row r="309" spans="1:3" x14ac:dyDescent="0.3">
      <c r="A309" s="118">
        <v>285</v>
      </c>
      <c r="B309" s="118">
        <v>-1.633481849182112E-2</v>
      </c>
      <c r="C309" s="118">
        <v>4.4118949125447407E-3</v>
      </c>
    </row>
    <row r="310" spans="1:3" x14ac:dyDescent="0.3">
      <c r="A310" s="118">
        <v>286</v>
      </c>
      <c r="B310" s="118">
        <v>-3.3276229224623824E-2</v>
      </c>
      <c r="C310" s="118">
        <v>7.0594351919697346E-3</v>
      </c>
    </row>
    <row r="311" spans="1:3" x14ac:dyDescent="0.3">
      <c r="A311" s="118">
        <v>287</v>
      </c>
      <c r="B311" s="118">
        <v>4.3179175803658876E-2</v>
      </c>
      <c r="C311" s="118">
        <v>-8.1659141573784955E-3</v>
      </c>
    </row>
    <row r="312" spans="1:3" x14ac:dyDescent="0.3">
      <c r="A312" s="118">
        <v>288</v>
      </c>
      <c r="B312" s="118">
        <v>-2.7436882850501415E-2</v>
      </c>
      <c r="C312" s="118">
        <v>4.427101572843678E-3</v>
      </c>
    </row>
    <row r="313" spans="1:3" x14ac:dyDescent="0.3">
      <c r="A313" s="118">
        <v>289</v>
      </c>
      <c r="B313" s="118">
        <v>4.7032480257455545E-2</v>
      </c>
      <c r="C313" s="118">
        <v>-9.7664146967388898E-3</v>
      </c>
    </row>
    <row r="314" spans="1:3" x14ac:dyDescent="0.3">
      <c r="A314" s="118">
        <v>290</v>
      </c>
      <c r="B314" s="118">
        <v>-7.4809289859190699E-3</v>
      </c>
      <c r="C314" s="118">
        <v>7.1890174083059678E-3</v>
      </c>
    </row>
    <row r="315" spans="1:3" x14ac:dyDescent="0.3">
      <c r="A315" s="118">
        <v>291</v>
      </c>
      <c r="B315" s="118">
        <v>-4.3561987891790915E-2</v>
      </c>
      <c r="C315" s="118">
        <v>-4.5742012365793394E-3</v>
      </c>
    </row>
    <row r="316" spans="1:3" x14ac:dyDescent="0.3">
      <c r="A316" s="118">
        <v>292</v>
      </c>
      <c r="B316" s="118">
        <v>-3.0017407663609388E-3</v>
      </c>
      <c r="C316" s="118">
        <v>6.4740564464420454E-3</v>
      </c>
    </row>
    <row r="317" spans="1:3" x14ac:dyDescent="0.3">
      <c r="A317" s="118">
        <v>293</v>
      </c>
      <c r="B317" s="118">
        <v>-2.9618396908128446E-2</v>
      </c>
      <c r="C317" s="118">
        <v>1.142786777068721E-2</v>
      </c>
    </row>
    <row r="318" spans="1:3" x14ac:dyDescent="0.3">
      <c r="A318" s="118">
        <v>294</v>
      </c>
      <c r="B318" s="118">
        <v>-3.2866026779219536E-2</v>
      </c>
      <c r="C318" s="118">
        <v>-8.4894951029209978E-3</v>
      </c>
    </row>
    <row r="319" spans="1:3" x14ac:dyDescent="0.3">
      <c r="A319" s="118">
        <v>295</v>
      </c>
      <c r="B319" s="118">
        <v>-9.7706169031276761E-3</v>
      </c>
      <c r="C319" s="118">
        <v>-1.6763275809555573E-2</v>
      </c>
    </row>
    <row r="320" spans="1:3" x14ac:dyDescent="0.3">
      <c r="A320" s="118">
        <v>296</v>
      </c>
      <c r="B320" s="118">
        <v>-3.0389256697595018E-3</v>
      </c>
      <c r="C320" s="118">
        <v>-4.8496170718832438E-3</v>
      </c>
    </row>
    <row r="321" spans="1:3" x14ac:dyDescent="0.3">
      <c r="A321" s="118">
        <v>297</v>
      </c>
      <c r="B321" s="118">
        <v>5.5194721526360289E-3</v>
      </c>
      <c r="C321" s="118">
        <v>1.2301924650809483E-3</v>
      </c>
    </row>
    <row r="322" spans="1:3" x14ac:dyDescent="0.3">
      <c r="A322" s="118">
        <v>298</v>
      </c>
      <c r="B322" s="118">
        <v>-2.1394715028622904E-3</v>
      </c>
      <c r="C322" s="118">
        <v>1.1882361636726159E-2</v>
      </c>
    </row>
    <row r="323" spans="1:3" x14ac:dyDescent="0.3">
      <c r="A323" s="118">
        <v>299</v>
      </c>
      <c r="B323" s="118">
        <v>2.6447499061581876E-3</v>
      </c>
      <c r="C323" s="118">
        <v>-9.62191558765128E-3</v>
      </c>
    </row>
    <row r="324" spans="1:3" x14ac:dyDescent="0.3">
      <c r="A324" s="118">
        <v>300</v>
      </c>
      <c r="B324" s="118">
        <v>-8.4433067634578408E-4</v>
      </c>
      <c r="C324" s="118">
        <v>-3.8454299718024051E-3</v>
      </c>
    </row>
    <row r="325" spans="1:3" x14ac:dyDescent="0.3">
      <c r="A325" s="118">
        <v>301</v>
      </c>
      <c r="B325" s="118">
        <v>7.283940774329571E-3</v>
      </c>
      <c r="C325" s="118">
        <v>-3.0064855063339597E-3</v>
      </c>
    </row>
    <row r="326" spans="1:3" x14ac:dyDescent="0.3">
      <c r="A326" s="118">
        <v>302</v>
      </c>
      <c r="B326" s="118">
        <v>2.4890330300467423E-3</v>
      </c>
      <c r="C326" s="118">
        <v>5.426079461356233E-3</v>
      </c>
    </row>
    <row r="327" spans="1:3" x14ac:dyDescent="0.3">
      <c r="A327" s="118">
        <v>303</v>
      </c>
      <c r="B327" s="118">
        <v>8.1513924340568533E-3</v>
      </c>
      <c r="C327" s="118">
        <v>1.8122068686172027E-2</v>
      </c>
    </row>
    <row r="328" spans="1:3" x14ac:dyDescent="0.3">
      <c r="A328" s="118">
        <v>304</v>
      </c>
      <c r="B328" s="118">
        <v>-4.6311049241209469E-3</v>
      </c>
      <c r="C328" s="118">
        <v>1.880027096080145E-2</v>
      </c>
    </row>
    <row r="329" spans="1:3" x14ac:dyDescent="0.3">
      <c r="A329" s="118">
        <v>305</v>
      </c>
      <c r="B329" s="118">
        <v>4.1332947049298081E-3</v>
      </c>
      <c r="C329" s="118">
        <v>9.4545297281138294E-4</v>
      </c>
    </row>
    <row r="330" spans="1:3" x14ac:dyDescent="0.3">
      <c r="A330" s="118">
        <v>306</v>
      </c>
      <c r="B330" s="118">
        <v>1.2092725980852904E-2</v>
      </c>
      <c r="C330" s="118">
        <v>-1.6873948018027364E-2</v>
      </c>
    </row>
    <row r="331" spans="1:3" x14ac:dyDescent="0.3">
      <c r="A331" s="118">
        <v>307</v>
      </c>
      <c r="B331" s="118">
        <v>1.5838655129848059E-2</v>
      </c>
      <c r="C331" s="118">
        <v>6.8486875064556162E-3</v>
      </c>
    </row>
    <row r="332" spans="1:3" x14ac:dyDescent="0.3">
      <c r="A332" s="118">
        <v>308</v>
      </c>
      <c r="B332" s="118">
        <v>8.0793654473299732E-3</v>
      </c>
      <c r="C332" s="118">
        <v>-1.0329564611601578E-2</v>
      </c>
    </row>
    <row r="333" spans="1:3" x14ac:dyDescent="0.3">
      <c r="A333" s="118">
        <v>309</v>
      </c>
      <c r="B333" s="118">
        <v>-1.6989594247579298E-2</v>
      </c>
      <c r="C333" s="118">
        <v>9.0780896349098375E-2</v>
      </c>
    </row>
    <row r="334" spans="1:3" x14ac:dyDescent="0.3">
      <c r="A334" s="118">
        <v>310</v>
      </c>
      <c r="B334" s="118">
        <v>3.9411727276496998E-3</v>
      </c>
      <c r="C334" s="118">
        <v>2.8833988546968061E-3</v>
      </c>
    </row>
    <row r="335" spans="1:3" x14ac:dyDescent="0.3">
      <c r="A335" s="118">
        <v>311</v>
      </c>
      <c r="B335" s="118">
        <v>-7.7417101263499194E-5</v>
      </c>
      <c r="C335" s="118">
        <v>2.6404819872746007E-3</v>
      </c>
    </row>
    <row r="336" spans="1:3" x14ac:dyDescent="0.3">
      <c r="A336" s="118">
        <v>312</v>
      </c>
      <c r="B336" s="118">
        <v>1.0890434665617822E-2</v>
      </c>
      <c r="C336" s="118">
        <v>2.7339647695143396E-3</v>
      </c>
    </row>
    <row r="337" spans="1:3" x14ac:dyDescent="0.3">
      <c r="A337" s="118">
        <v>313</v>
      </c>
      <c r="B337" s="118">
        <v>-1.500584362476411E-2</v>
      </c>
      <c r="C337" s="118">
        <v>-2.881636624740485E-3</v>
      </c>
    </row>
    <row r="338" spans="1:3" x14ac:dyDescent="0.3">
      <c r="A338" s="118">
        <v>314</v>
      </c>
      <c r="B338" s="118">
        <v>-8.288235027176365E-3</v>
      </c>
      <c r="C338" s="118">
        <v>-3.8842073926665787E-3</v>
      </c>
    </row>
    <row r="339" spans="1:3" x14ac:dyDescent="0.3">
      <c r="A339" s="118">
        <v>315</v>
      </c>
      <c r="B339" s="118">
        <v>1.9391198221099136E-3</v>
      </c>
      <c r="C339" s="118">
        <v>-3.4649826533797888E-3</v>
      </c>
    </row>
    <row r="340" spans="1:3" x14ac:dyDescent="0.3">
      <c r="A340" s="118">
        <v>316</v>
      </c>
      <c r="B340" s="118">
        <v>1.0835410766448761E-3</v>
      </c>
      <c r="C340" s="118">
        <v>-3.4831388567717592E-3</v>
      </c>
    </row>
    <row r="341" spans="1:3" x14ac:dyDescent="0.3">
      <c r="A341" s="118">
        <v>317</v>
      </c>
      <c r="B341" s="118">
        <v>-1.8702809862601584E-3</v>
      </c>
      <c r="C341" s="118">
        <v>1.6499839002615063E-2</v>
      </c>
    </row>
    <row r="342" spans="1:3" x14ac:dyDescent="0.3">
      <c r="A342" s="118">
        <v>318</v>
      </c>
      <c r="B342" s="118">
        <v>4.6721241830729801E-3</v>
      </c>
      <c r="C342" s="118">
        <v>-1.1711736958421128E-2</v>
      </c>
    </row>
    <row r="343" spans="1:3" x14ac:dyDescent="0.3">
      <c r="A343" s="118">
        <v>319</v>
      </c>
      <c r="B343" s="118">
        <v>9.1961000649006686E-3</v>
      </c>
      <c r="C343" s="118">
        <v>-6.4628812464016978E-4</v>
      </c>
    </row>
    <row r="344" spans="1:3" x14ac:dyDescent="0.3">
      <c r="A344" s="118">
        <v>320</v>
      </c>
      <c r="B344" s="118">
        <v>2.6714787653430235E-3</v>
      </c>
      <c r="C344" s="118">
        <v>-6.6405396788651386E-3</v>
      </c>
    </row>
    <row r="345" spans="1:3" x14ac:dyDescent="0.3">
      <c r="A345" s="118">
        <v>321</v>
      </c>
      <c r="B345" s="118">
        <v>-7.2792286381384564E-4</v>
      </c>
      <c r="C345" s="118">
        <v>-1.0830321430399636E-2</v>
      </c>
    </row>
    <row r="346" spans="1:3" x14ac:dyDescent="0.3">
      <c r="A346" s="118">
        <v>322</v>
      </c>
      <c r="B346" s="118">
        <v>7.7997928980640622E-3</v>
      </c>
      <c r="C346" s="118">
        <v>-3.4772632919584882E-3</v>
      </c>
    </row>
    <row r="347" spans="1:3" x14ac:dyDescent="0.3">
      <c r="A347" s="118">
        <v>323</v>
      </c>
      <c r="B347" s="118">
        <v>-2.0744333701157953E-3</v>
      </c>
      <c r="C347" s="118">
        <v>-7.3361631627900841E-3</v>
      </c>
    </row>
    <row r="348" spans="1:3" x14ac:dyDescent="0.3">
      <c r="A348" s="118">
        <v>324</v>
      </c>
      <c r="B348" s="118">
        <v>7.4774095496921347E-3</v>
      </c>
      <c r="C348" s="118">
        <v>-2.6781378174876216E-3</v>
      </c>
    </row>
    <row r="349" spans="1:3" x14ac:dyDescent="0.3">
      <c r="A349" s="118">
        <v>325</v>
      </c>
      <c r="B349" s="118">
        <v>5.7169149682166735E-3</v>
      </c>
      <c r="C349" s="118">
        <v>-1.352557114493123E-2</v>
      </c>
    </row>
    <row r="350" spans="1:3" x14ac:dyDescent="0.3">
      <c r="A350" s="118">
        <v>326</v>
      </c>
      <c r="B350" s="118">
        <v>-2.0221925625116886E-3</v>
      </c>
      <c r="C350" s="118">
        <v>4.1137485143016919E-3</v>
      </c>
    </row>
    <row r="351" spans="1:3" x14ac:dyDescent="0.3">
      <c r="A351" s="118">
        <v>327</v>
      </c>
      <c r="B351" s="118">
        <v>4.3419451153501928E-3</v>
      </c>
      <c r="C351" s="118">
        <v>1.0543644750984732E-2</v>
      </c>
    </row>
    <row r="352" spans="1:3" x14ac:dyDescent="0.3">
      <c r="A352" s="118">
        <v>328</v>
      </c>
      <c r="B352" s="118">
        <v>-6.2973515591337225E-3</v>
      </c>
      <c r="C352" s="118">
        <v>-5.8416987507221253E-3</v>
      </c>
    </row>
    <row r="353" spans="1:3" x14ac:dyDescent="0.3">
      <c r="A353" s="118">
        <v>329</v>
      </c>
      <c r="B353" s="118">
        <v>9.208387634600022E-3</v>
      </c>
      <c r="C353" s="118">
        <v>1.7942255777774252E-2</v>
      </c>
    </row>
    <row r="354" spans="1:3" x14ac:dyDescent="0.3">
      <c r="A354" s="118">
        <v>330</v>
      </c>
      <c r="B354" s="118">
        <v>3.7520233712269317E-3</v>
      </c>
      <c r="C354" s="118">
        <v>-3.2376716814757072E-3</v>
      </c>
    </row>
    <row r="355" spans="1:3" x14ac:dyDescent="0.3">
      <c r="A355" s="118">
        <v>331</v>
      </c>
      <c r="B355" s="118">
        <v>-5.0127513730266705E-3</v>
      </c>
      <c r="C355" s="118">
        <v>-7.2399138316045263E-3</v>
      </c>
    </row>
    <row r="356" spans="1:3" x14ac:dyDescent="0.3">
      <c r="A356" s="118">
        <v>332</v>
      </c>
      <c r="B356" s="118">
        <v>8.2729613518289671E-4</v>
      </c>
      <c r="C356" s="118">
        <v>-2.7611595304371963E-4</v>
      </c>
    </row>
    <row r="357" spans="1:3" x14ac:dyDescent="0.3">
      <c r="A357" s="118">
        <v>333</v>
      </c>
      <c r="B357" s="118">
        <v>5.9436382396855798E-3</v>
      </c>
      <c r="C357" s="118">
        <v>3.8522947982276401E-2</v>
      </c>
    </row>
    <row r="358" spans="1:3" x14ac:dyDescent="0.3">
      <c r="A358" s="118">
        <v>334</v>
      </c>
      <c r="B358" s="118">
        <v>5.9693909339038559E-4</v>
      </c>
      <c r="C358" s="118">
        <v>-2.7107366394026494E-3</v>
      </c>
    </row>
    <row r="359" spans="1:3" x14ac:dyDescent="0.3">
      <c r="A359" s="118">
        <v>335</v>
      </c>
      <c r="B359" s="118">
        <v>1.6630921792059154E-3</v>
      </c>
      <c r="C359" s="118">
        <v>1.9753069251880924E-3</v>
      </c>
    </row>
    <row r="360" spans="1:3" x14ac:dyDescent="0.3">
      <c r="A360" s="118">
        <v>336</v>
      </c>
      <c r="B360" s="118">
        <v>5.7595111613559053E-3</v>
      </c>
      <c r="C360" s="118">
        <v>-8.9844698209828149E-3</v>
      </c>
    </row>
    <row r="361" spans="1:3" x14ac:dyDescent="0.3">
      <c r="A361" s="118">
        <v>337</v>
      </c>
      <c r="B361" s="118">
        <v>5.2717955276994043E-3</v>
      </c>
      <c r="C361" s="118">
        <v>-6.4743390491639116E-4</v>
      </c>
    </row>
    <row r="362" spans="1:3" x14ac:dyDescent="0.3">
      <c r="A362" s="118">
        <v>338</v>
      </c>
      <c r="B362" s="118">
        <v>3.5905829749662411E-4</v>
      </c>
      <c r="C362" s="118">
        <v>-4.0616064496379516E-3</v>
      </c>
    </row>
    <row r="363" spans="1:3" x14ac:dyDescent="0.3">
      <c r="A363" s="118">
        <v>339</v>
      </c>
      <c r="B363" s="118">
        <v>1.1299247233570843E-3</v>
      </c>
      <c r="C363" s="118">
        <v>1.0994172174602818E-2</v>
      </c>
    </row>
    <row r="364" spans="1:3" x14ac:dyDescent="0.3">
      <c r="A364" s="118">
        <v>340</v>
      </c>
      <c r="B364" s="118">
        <v>7.972073234579255E-3</v>
      </c>
      <c r="C364" s="118">
        <v>-3.2757063639955314E-3</v>
      </c>
    </row>
    <row r="365" spans="1:3" x14ac:dyDescent="0.3">
      <c r="A365" s="118">
        <v>341</v>
      </c>
      <c r="B365" s="118">
        <v>8.6610041439867344E-4</v>
      </c>
      <c r="C365" s="118">
        <v>-5.1958299138894445E-4</v>
      </c>
    </row>
    <row r="366" spans="1:3" x14ac:dyDescent="0.3">
      <c r="A366" s="118">
        <v>342</v>
      </c>
      <c r="B366" s="118">
        <v>9.4056258013415564E-3</v>
      </c>
      <c r="C366" s="118">
        <v>-2.7664924966759666E-3</v>
      </c>
    </row>
    <row r="367" spans="1:3" x14ac:dyDescent="0.3">
      <c r="A367" s="118">
        <v>343</v>
      </c>
      <c r="B367" s="118">
        <v>3.7140359899695764E-3</v>
      </c>
      <c r="C367" s="118">
        <v>1.7539697213891712E-3</v>
      </c>
    </row>
    <row r="368" spans="1:3" x14ac:dyDescent="0.3">
      <c r="A368" s="118">
        <v>344</v>
      </c>
      <c r="B368" s="118">
        <v>-3.0852240254936102E-4</v>
      </c>
      <c r="C368" s="118">
        <v>-5.5788683189246782E-3</v>
      </c>
    </row>
    <row r="369" spans="1:3" x14ac:dyDescent="0.3">
      <c r="A369" s="118">
        <v>345</v>
      </c>
      <c r="B369" s="118">
        <v>-2.3833835147084523E-3</v>
      </c>
      <c r="C369" s="118">
        <v>1.1902081158524577E-3</v>
      </c>
    </row>
    <row r="370" spans="1:3" x14ac:dyDescent="0.3">
      <c r="A370" s="118">
        <v>346</v>
      </c>
      <c r="B370" s="118">
        <v>9.9686256642395766E-3</v>
      </c>
      <c r="C370" s="118">
        <v>-3.5795857857113412E-3</v>
      </c>
    </row>
    <row r="371" spans="1:3" x14ac:dyDescent="0.3">
      <c r="A371" s="118">
        <v>347</v>
      </c>
      <c r="B371" s="118">
        <v>2.2999925964191695E-3</v>
      </c>
      <c r="C371" s="118">
        <v>-1.3778425300204405E-2</v>
      </c>
    </row>
    <row r="372" spans="1:3" x14ac:dyDescent="0.3">
      <c r="A372" s="118">
        <v>348</v>
      </c>
      <c r="B372" s="118">
        <v>7.1442236978771067E-3</v>
      </c>
      <c r="C372" s="118">
        <v>-1.2381641608032857E-2</v>
      </c>
    </row>
    <row r="373" spans="1:3" x14ac:dyDescent="0.3">
      <c r="A373" s="118">
        <v>349</v>
      </c>
      <c r="B373" s="118">
        <v>-5.8736898295437658E-3</v>
      </c>
      <c r="C373" s="118">
        <v>-6.5977175375382929E-4</v>
      </c>
    </row>
    <row r="374" spans="1:3" x14ac:dyDescent="0.3">
      <c r="A374" s="118">
        <v>350</v>
      </c>
      <c r="B374" s="118">
        <v>-7.8753724095245205E-3</v>
      </c>
      <c r="C374" s="118">
        <v>-2.7865958698866065E-3</v>
      </c>
    </row>
    <row r="375" spans="1:3" x14ac:dyDescent="0.3">
      <c r="A375" s="118">
        <v>351</v>
      </c>
      <c r="B375" s="118">
        <v>-3.2354838963640389E-3</v>
      </c>
      <c r="C375" s="118">
        <v>-6.5032367609943291E-3</v>
      </c>
    </row>
    <row r="376" spans="1:3" x14ac:dyDescent="0.3">
      <c r="A376" s="118">
        <v>352</v>
      </c>
      <c r="B376" s="118">
        <v>4.9858046181342104E-3</v>
      </c>
      <c r="C376" s="118">
        <v>7.0179738654116246E-3</v>
      </c>
    </row>
    <row r="377" spans="1:3" x14ac:dyDescent="0.3">
      <c r="A377" s="118">
        <v>353</v>
      </c>
      <c r="B377" s="118">
        <v>2.9982672548605396E-3</v>
      </c>
      <c r="C377" s="118">
        <v>1.0024313949062983E-2</v>
      </c>
    </row>
    <row r="378" spans="1:3" x14ac:dyDescent="0.3">
      <c r="A378" s="118">
        <v>354</v>
      </c>
      <c r="B378" s="118">
        <v>8.3331578320467482E-3</v>
      </c>
      <c r="C378" s="118">
        <v>7.7748064847570873E-3</v>
      </c>
    </row>
    <row r="379" spans="1:3" x14ac:dyDescent="0.3">
      <c r="A379" s="118">
        <v>355</v>
      </c>
      <c r="B379" s="118">
        <v>2.9775836850907279E-3</v>
      </c>
      <c r="C379" s="118">
        <v>3.3693044100539925E-3</v>
      </c>
    </row>
    <row r="380" spans="1:3" x14ac:dyDescent="0.3">
      <c r="A380" s="118">
        <v>356</v>
      </c>
      <c r="B380" s="118">
        <v>-7.9645805187568083E-4</v>
      </c>
      <c r="C380" s="118">
        <v>-5.4022711709029621E-3</v>
      </c>
    </row>
    <row r="381" spans="1:3" x14ac:dyDescent="0.3">
      <c r="A381" s="118">
        <v>357</v>
      </c>
      <c r="B381" s="118">
        <v>-2.979318602418781E-3</v>
      </c>
      <c r="C381" s="118">
        <v>-1.1626549588537685E-3</v>
      </c>
    </row>
    <row r="382" spans="1:3" x14ac:dyDescent="0.3">
      <c r="A382" s="118">
        <v>358</v>
      </c>
      <c r="B382" s="118">
        <v>1.9805895759297083E-4</v>
      </c>
      <c r="C382" s="118">
        <v>-4.9696307197664665E-5</v>
      </c>
    </row>
    <row r="383" spans="1:3" x14ac:dyDescent="0.3">
      <c r="A383" s="118">
        <v>359</v>
      </c>
      <c r="B383" s="118">
        <v>1.2985142866069983E-3</v>
      </c>
      <c r="C383" s="118">
        <v>6.1979582857932718E-3</v>
      </c>
    </row>
    <row r="384" spans="1:3" x14ac:dyDescent="0.3">
      <c r="A384" s="118">
        <v>360</v>
      </c>
      <c r="B384" s="118">
        <v>8.5220992448833167E-3</v>
      </c>
      <c r="C384" s="118">
        <v>-1.713374076242544E-2</v>
      </c>
    </row>
    <row r="385" spans="1:3" x14ac:dyDescent="0.3">
      <c r="A385" s="118">
        <v>361</v>
      </c>
      <c r="B385" s="118">
        <v>1.6339277816289949E-3</v>
      </c>
      <c r="C385" s="118">
        <v>-7.840147626236066E-4</v>
      </c>
    </row>
    <row r="386" spans="1:3" x14ac:dyDescent="0.3">
      <c r="A386" s="118">
        <v>362</v>
      </c>
      <c r="B386" s="118">
        <v>1.5078394035321185E-3</v>
      </c>
      <c r="C386" s="118">
        <v>-1.550672298058493E-2</v>
      </c>
    </row>
    <row r="387" spans="1:3" x14ac:dyDescent="0.3">
      <c r="A387" s="118">
        <v>363</v>
      </c>
      <c r="B387" s="118">
        <v>2.3646166975610943E-3</v>
      </c>
      <c r="C387" s="118">
        <v>1.2195990978717936E-3</v>
      </c>
    </row>
    <row r="388" spans="1:3" x14ac:dyDescent="0.3">
      <c r="A388" s="118">
        <v>364</v>
      </c>
      <c r="B388" s="118">
        <v>-1.1777757298580549E-3</v>
      </c>
      <c r="C388" s="118">
        <v>-6.7902741728003702E-3</v>
      </c>
    </row>
    <row r="389" spans="1:3" x14ac:dyDescent="0.3">
      <c r="A389" s="118">
        <v>365</v>
      </c>
      <c r="B389" s="118">
        <v>3.3649525020888311E-3</v>
      </c>
      <c r="C389" s="118">
        <v>-4.6623163671883194E-3</v>
      </c>
    </row>
    <row r="390" spans="1:3" x14ac:dyDescent="0.3">
      <c r="A390" s="118">
        <v>366</v>
      </c>
      <c r="B390" s="118">
        <v>3.5351874348185891E-3</v>
      </c>
      <c r="C390" s="118">
        <v>-7.7506877024976183E-3</v>
      </c>
    </row>
    <row r="391" spans="1:3" x14ac:dyDescent="0.3">
      <c r="A391" s="118">
        <v>367</v>
      </c>
      <c r="B391" s="118">
        <v>1.4987756253166721E-3</v>
      </c>
      <c r="C391" s="118">
        <v>-4.7956109254352671E-3</v>
      </c>
    </row>
    <row r="392" spans="1:3" x14ac:dyDescent="0.3">
      <c r="A392" s="118">
        <v>368</v>
      </c>
      <c r="B392" s="118">
        <v>-3.9768635657867898E-4</v>
      </c>
      <c r="C392" s="118">
        <v>-1.237011007146445E-3</v>
      </c>
    </row>
    <row r="393" spans="1:3" x14ac:dyDescent="0.3">
      <c r="A393" s="118">
        <v>369</v>
      </c>
      <c r="B393" s="118">
        <v>4.5133464850403912E-3</v>
      </c>
      <c r="C393" s="118">
        <v>2.8662439201061832E-3</v>
      </c>
    </row>
    <row r="394" spans="1:3" x14ac:dyDescent="0.3">
      <c r="A394" s="118">
        <v>370</v>
      </c>
      <c r="B394" s="118">
        <v>1.0497544258583997E-2</v>
      </c>
      <c r="C394" s="118">
        <v>-2.1786162041692991E-3</v>
      </c>
    </row>
    <row r="395" spans="1:3" x14ac:dyDescent="0.3">
      <c r="A395" s="118">
        <v>371</v>
      </c>
      <c r="B395" s="118">
        <v>-2.2428118977305266E-3</v>
      </c>
      <c r="C395" s="118">
        <v>3.7203957951088872E-4</v>
      </c>
    </row>
    <row r="396" spans="1:3" x14ac:dyDescent="0.3">
      <c r="A396" s="118">
        <v>372</v>
      </c>
      <c r="B396" s="118">
        <v>4.0606622332234254E-3</v>
      </c>
      <c r="C396" s="118">
        <v>5.7424417273378514E-3</v>
      </c>
    </row>
    <row r="397" spans="1:3" x14ac:dyDescent="0.3">
      <c r="A397" s="118">
        <v>373</v>
      </c>
      <c r="B397" s="118">
        <v>-4.2815688296845168E-5</v>
      </c>
      <c r="C397" s="118">
        <v>-8.0434805706205911E-3</v>
      </c>
    </row>
    <row r="398" spans="1:3" x14ac:dyDescent="0.3">
      <c r="A398" s="118">
        <v>374</v>
      </c>
      <c r="B398" s="118">
        <v>6.3988302249889323E-3</v>
      </c>
      <c r="C398" s="118">
        <v>2.5432762476497789E-3</v>
      </c>
    </row>
    <row r="399" spans="1:3" x14ac:dyDescent="0.3">
      <c r="A399" s="118">
        <v>375</v>
      </c>
      <c r="B399" s="118">
        <v>4.8835917784440129E-3</v>
      </c>
      <c r="C399" s="118">
        <v>-1.5805812762089162E-2</v>
      </c>
    </row>
    <row r="400" spans="1:3" x14ac:dyDescent="0.3">
      <c r="A400" s="118">
        <v>376</v>
      </c>
      <c r="B400" s="118">
        <v>2.7219819557156174E-3</v>
      </c>
      <c r="C400" s="118">
        <v>7.8388518658358674E-3</v>
      </c>
    </row>
    <row r="401" spans="1:3" x14ac:dyDescent="0.3">
      <c r="A401" s="118">
        <v>377</v>
      </c>
      <c r="B401" s="118">
        <v>3.6527079550238112E-3</v>
      </c>
      <c r="C401" s="118">
        <v>-5.668835018800663E-3</v>
      </c>
    </row>
    <row r="402" spans="1:3" x14ac:dyDescent="0.3">
      <c r="A402" s="118">
        <v>378</v>
      </c>
      <c r="B402" s="118">
        <v>-2.7909830400575154E-3</v>
      </c>
      <c r="C402" s="118">
        <v>-8.3701862869812963E-3</v>
      </c>
    </row>
    <row r="403" spans="1:3" x14ac:dyDescent="0.3">
      <c r="A403" s="118">
        <v>379</v>
      </c>
      <c r="B403" s="118">
        <v>7.6946662060250913E-3</v>
      </c>
      <c r="C403" s="118">
        <v>8.3223259247906627E-3</v>
      </c>
    </row>
    <row r="404" spans="1:3" x14ac:dyDescent="0.3">
      <c r="A404" s="118">
        <v>380</v>
      </c>
      <c r="B404" s="118">
        <v>-3.1431788898440521E-3</v>
      </c>
      <c r="C404" s="118">
        <v>-1.362342567934394E-2</v>
      </c>
    </row>
    <row r="405" spans="1:3" x14ac:dyDescent="0.3">
      <c r="A405" s="118">
        <v>381</v>
      </c>
      <c r="B405" s="118">
        <v>3.5680308366268618E-3</v>
      </c>
      <c r="C405" s="118">
        <v>2.0861584674098546E-3</v>
      </c>
    </row>
    <row r="406" spans="1:3" x14ac:dyDescent="0.3">
      <c r="A406" s="118">
        <v>382</v>
      </c>
      <c r="B406" s="118">
        <v>-1.2150377596936153E-3</v>
      </c>
      <c r="C406" s="118">
        <v>6.9014487022006077E-3</v>
      </c>
    </row>
    <row r="407" spans="1:3" x14ac:dyDescent="0.3">
      <c r="A407" s="118">
        <v>383</v>
      </c>
      <c r="B407" s="118">
        <v>1.0792124641666016E-2</v>
      </c>
      <c r="C407" s="118">
        <v>7.0317726864783624E-3</v>
      </c>
    </row>
    <row r="408" spans="1:3" x14ac:dyDescent="0.3">
      <c r="A408" s="118">
        <v>384</v>
      </c>
      <c r="B408" s="118">
        <v>-5.9990963463697679E-4</v>
      </c>
      <c r="C408" s="118">
        <v>3.2039617186949828E-3</v>
      </c>
    </row>
    <row r="409" spans="1:3" x14ac:dyDescent="0.3">
      <c r="A409" s="118">
        <v>385</v>
      </c>
      <c r="B409" s="118">
        <v>1.1779661406734501E-2</v>
      </c>
      <c r="C409" s="118">
        <v>-5.0015965024645913E-3</v>
      </c>
    </row>
    <row r="410" spans="1:3" x14ac:dyDescent="0.3">
      <c r="A410" s="118">
        <v>386</v>
      </c>
      <c r="B410" s="118">
        <v>7.2367775673583172E-3</v>
      </c>
      <c r="C410" s="118">
        <v>-8.2414175536802588E-3</v>
      </c>
    </row>
    <row r="411" spans="1:3" x14ac:dyDescent="0.3">
      <c r="A411" s="118">
        <v>387</v>
      </c>
      <c r="B411" s="118">
        <v>9.9373065089902179E-3</v>
      </c>
      <c r="C411" s="118">
        <v>-2.7451948143125682E-4</v>
      </c>
    </row>
    <row r="412" spans="1:3" x14ac:dyDescent="0.3">
      <c r="A412" s="118">
        <v>388</v>
      </c>
      <c r="B412" s="118">
        <v>-1.4835246728654848E-2</v>
      </c>
      <c r="C412" s="118">
        <v>-8.3431537079629164E-4</v>
      </c>
    </row>
    <row r="413" spans="1:3" x14ac:dyDescent="0.3">
      <c r="A413" s="118">
        <v>389</v>
      </c>
      <c r="B413" s="118">
        <v>-3.7045675098981525E-3</v>
      </c>
      <c r="C413" s="118">
        <v>-3.1347629406638022E-4</v>
      </c>
    </row>
    <row r="414" spans="1:3" x14ac:dyDescent="0.3">
      <c r="A414" s="118">
        <v>390</v>
      </c>
      <c r="B414" s="118">
        <v>1.5071828081914448E-2</v>
      </c>
      <c r="C414" s="118">
        <v>-6.2398848132243692E-3</v>
      </c>
    </row>
    <row r="415" spans="1:3" x14ac:dyDescent="0.3">
      <c r="A415" s="118">
        <v>391</v>
      </c>
      <c r="B415" s="118">
        <v>8.7998290559816641E-3</v>
      </c>
      <c r="C415" s="118">
        <v>-2.2682692942268736E-3</v>
      </c>
    </row>
    <row r="416" spans="1:3" x14ac:dyDescent="0.3">
      <c r="A416" s="118">
        <v>392</v>
      </c>
      <c r="B416" s="118">
        <v>-1.7187838873640473E-2</v>
      </c>
      <c r="C416" s="118">
        <v>4.2704628531392251E-3</v>
      </c>
    </row>
    <row r="417" spans="1:3" x14ac:dyDescent="0.3">
      <c r="A417" s="118">
        <v>393</v>
      </c>
      <c r="B417" s="118">
        <v>-1.1518446886926272E-2</v>
      </c>
      <c r="C417" s="118">
        <v>1.136866377898438E-2</v>
      </c>
    </row>
    <row r="418" spans="1:3" x14ac:dyDescent="0.3">
      <c r="A418" s="118">
        <v>394</v>
      </c>
      <c r="B418" s="118">
        <v>5.8627541158791973E-3</v>
      </c>
      <c r="C418" s="118">
        <v>1.9948083561129992E-4</v>
      </c>
    </row>
    <row r="419" spans="1:3" x14ac:dyDescent="0.3">
      <c r="A419" s="118">
        <v>395</v>
      </c>
      <c r="B419" s="118">
        <v>-4.5462308833421269E-3</v>
      </c>
      <c r="C419" s="118">
        <v>-3.7246533825731412E-3</v>
      </c>
    </row>
    <row r="420" spans="1:3" x14ac:dyDescent="0.3">
      <c r="A420" s="118">
        <v>396</v>
      </c>
      <c r="B420" s="118">
        <v>-1.6462740273291091E-3</v>
      </c>
      <c r="C420" s="118">
        <v>-1.4464966922547151E-2</v>
      </c>
    </row>
    <row r="421" spans="1:3" x14ac:dyDescent="0.3">
      <c r="A421" s="118">
        <v>397</v>
      </c>
      <c r="B421" s="118">
        <v>6.9785237158088475E-3</v>
      </c>
      <c r="C421" s="118">
        <v>8.3635857289759107E-3</v>
      </c>
    </row>
    <row r="422" spans="1:3" x14ac:dyDescent="0.3">
      <c r="A422" s="118">
        <v>398</v>
      </c>
      <c r="B422" s="118">
        <v>-7.6597696503077992E-3</v>
      </c>
      <c r="C422" s="118">
        <v>-1.6812343048323457E-2</v>
      </c>
    </row>
    <row r="423" spans="1:3" x14ac:dyDescent="0.3">
      <c r="A423" s="118">
        <v>399</v>
      </c>
      <c r="B423" s="118">
        <v>6.958530094540058E-4</v>
      </c>
      <c r="C423" s="118">
        <v>-5.6340886362097773E-3</v>
      </c>
    </row>
    <row r="424" spans="1:3" x14ac:dyDescent="0.3">
      <c r="A424" s="118">
        <v>400</v>
      </c>
      <c r="B424" s="118">
        <v>-4.1236624680486521E-3</v>
      </c>
      <c r="C424" s="118">
        <v>-1.0885926332390581E-2</v>
      </c>
    </row>
    <row r="425" spans="1:3" x14ac:dyDescent="0.3">
      <c r="A425" s="118">
        <v>401</v>
      </c>
      <c r="B425" s="118">
        <v>8.1323898918823814E-4</v>
      </c>
      <c r="C425" s="118">
        <v>1.409665001377223E-3</v>
      </c>
    </row>
    <row r="426" spans="1:3" x14ac:dyDescent="0.3">
      <c r="A426" s="118">
        <v>402</v>
      </c>
      <c r="B426" s="118">
        <v>1.1373683642767586E-3</v>
      </c>
      <c r="C426" s="118">
        <v>-3.9302068944409687E-3</v>
      </c>
    </row>
    <row r="427" spans="1:3" x14ac:dyDescent="0.3">
      <c r="A427" s="118">
        <v>403</v>
      </c>
      <c r="B427" s="118">
        <v>3.3861713476541302E-3</v>
      </c>
      <c r="C427" s="118">
        <v>4.7506567326252493E-3</v>
      </c>
    </row>
    <row r="428" spans="1:3" x14ac:dyDescent="0.3">
      <c r="A428" s="118">
        <v>404</v>
      </c>
      <c r="B428" s="118">
        <v>-2.3560376568982949E-3</v>
      </c>
      <c r="C428" s="118">
        <v>-1.4769670794108066E-2</v>
      </c>
    </row>
    <row r="429" spans="1:3" x14ac:dyDescent="0.3">
      <c r="A429" s="118">
        <v>405</v>
      </c>
      <c r="B429" s="118">
        <v>6.5693468597599115E-5</v>
      </c>
      <c r="C429" s="118">
        <v>-2.3493759768558769E-3</v>
      </c>
    </row>
    <row r="430" spans="1:3" x14ac:dyDescent="0.3">
      <c r="A430" s="118">
        <v>406</v>
      </c>
      <c r="B430" s="118">
        <v>3.6848153377329542E-3</v>
      </c>
      <c r="C430" s="118">
        <v>7.5933919551111687E-3</v>
      </c>
    </row>
    <row r="431" spans="1:3" x14ac:dyDescent="0.3">
      <c r="A431" s="118">
        <v>407</v>
      </c>
      <c r="B431" s="118">
        <v>8.054280520884664E-3</v>
      </c>
      <c r="C431" s="118">
        <v>-6.7140586459956391E-3</v>
      </c>
    </row>
    <row r="432" spans="1:3" x14ac:dyDescent="0.3">
      <c r="A432" s="118">
        <v>408</v>
      </c>
      <c r="B432" s="118">
        <v>1.1169150970468031E-3</v>
      </c>
      <c r="C432" s="118">
        <v>-7.0141641982748226E-3</v>
      </c>
    </row>
    <row r="433" spans="1:3" x14ac:dyDescent="0.3">
      <c r="A433" s="118">
        <v>409</v>
      </c>
      <c r="B433" s="118">
        <v>6.9878815168994293E-4</v>
      </c>
      <c r="C433" s="118">
        <v>-1.8768749841692732E-3</v>
      </c>
    </row>
    <row r="434" spans="1:3" x14ac:dyDescent="0.3">
      <c r="A434" s="118">
        <v>410</v>
      </c>
      <c r="B434" s="118">
        <v>1.7077723052101221E-3</v>
      </c>
      <c r="C434" s="118">
        <v>-5.6246967226070057E-3</v>
      </c>
    </row>
    <row r="435" spans="1:3" x14ac:dyDescent="0.3">
      <c r="A435" s="118">
        <v>411</v>
      </c>
      <c r="B435" s="118">
        <v>1.3859553426749041E-2</v>
      </c>
      <c r="C435" s="118">
        <v>8.4105402695057261E-3</v>
      </c>
    </row>
    <row r="436" spans="1:3" x14ac:dyDescent="0.3">
      <c r="A436" s="118">
        <v>412</v>
      </c>
      <c r="B436" s="118">
        <v>1.1682385917762791E-2</v>
      </c>
      <c r="C436" s="118">
        <v>-5.6594848736590455E-3</v>
      </c>
    </row>
    <row r="437" spans="1:3" x14ac:dyDescent="0.3">
      <c r="A437" s="118">
        <v>413</v>
      </c>
      <c r="B437" s="118">
        <v>-6.1359027030546747E-3</v>
      </c>
      <c r="C437" s="118">
        <v>1.3764120337843723E-2</v>
      </c>
    </row>
    <row r="438" spans="1:3" x14ac:dyDescent="0.3">
      <c r="A438" s="118">
        <v>414</v>
      </c>
      <c r="B438" s="118">
        <v>1.4388177181748384E-3</v>
      </c>
      <c r="C438" s="118">
        <v>-7.0982360254822673E-3</v>
      </c>
    </row>
    <row r="439" spans="1:3" x14ac:dyDescent="0.3">
      <c r="A439" s="118">
        <v>415</v>
      </c>
      <c r="B439" s="118">
        <v>1.3535572146090889E-2</v>
      </c>
      <c r="C439" s="118">
        <v>-9.8064852415511231E-4</v>
      </c>
    </row>
    <row r="440" spans="1:3" x14ac:dyDescent="0.3">
      <c r="A440" s="118">
        <v>416</v>
      </c>
      <c r="B440" s="118">
        <v>7.3671093559736145E-3</v>
      </c>
      <c r="C440" s="118">
        <v>-5.9935125501308006E-3</v>
      </c>
    </row>
    <row r="441" spans="1:3" x14ac:dyDescent="0.3">
      <c r="A441" s="118">
        <v>417</v>
      </c>
      <c r="B441" s="118">
        <v>-2.4239127250109665E-3</v>
      </c>
      <c r="C441" s="118">
        <v>-1.556051331081278E-3</v>
      </c>
    </row>
    <row r="442" spans="1:3" x14ac:dyDescent="0.3">
      <c r="A442" s="118">
        <v>418</v>
      </c>
      <c r="B442" s="118">
        <v>1.1823989692273796E-2</v>
      </c>
      <c r="C442" s="118">
        <v>-8.2160057062915549E-4</v>
      </c>
    </row>
    <row r="443" spans="1:3" x14ac:dyDescent="0.3">
      <c r="A443" s="118">
        <v>419</v>
      </c>
      <c r="B443" s="118">
        <v>-2.5265939682355364E-2</v>
      </c>
      <c r="C443" s="118">
        <v>-5.2329010760364565E-3</v>
      </c>
    </row>
    <row r="444" spans="1:3" x14ac:dyDescent="0.3">
      <c r="A444" s="118">
        <v>420</v>
      </c>
      <c r="B444" s="118">
        <v>2.849163983242298E-4</v>
      </c>
      <c r="C444" s="118">
        <v>-1.0638407188882036E-2</v>
      </c>
    </row>
    <row r="445" spans="1:3" x14ac:dyDescent="0.3">
      <c r="A445" s="118">
        <v>421</v>
      </c>
      <c r="B445" s="118">
        <v>9.0758581990831016E-3</v>
      </c>
      <c r="C445" s="118">
        <v>3.2258404644367206E-3</v>
      </c>
    </row>
    <row r="446" spans="1:3" x14ac:dyDescent="0.3">
      <c r="A446" s="118">
        <v>422</v>
      </c>
      <c r="B446" s="118">
        <v>-7.1559597016750826E-3</v>
      </c>
      <c r="C446" s="118">
        <v>-9.6023858950662622E-4</v>
      </c>
    </row>
    <row r="447" spans="1:3" x14ac:dyDescent="0.3">
      <c r="A447" s="118">
        <v>423</v>
      </c>
      <c r="B447" s="118">
        <v>1.2951677030078379E-2</v>
      </c>
      <c r="C447" s="118">
        <v>1.8591297166770104E-4</v>
      </c>
    </row>
    <row r="448" spans="1:3" x14ac:dyDescent="0.3">
      <c r="A448" s="118">
        <v>424</v>
      </c>
      <c r="B448" s="118">
        <v>1.5282067757482091E-2</v>
      </c>
      <c r="C448" s="118">
        <v>-6.0203337269499925E-3</v>
      </c>
    </row>
    <row r="449" spans="1:3" x14ac:dyDescent="0.3">
      <c r="A449" s="118">
        <v>425</v>
      </c>
      <c r="B449" s="118">
        <v>3.2681733383601052E-3</v>
      </c>
      <c r="C449" s="118">
        <v>4.1965645406188395E-3</v>
      </c>
    </row>
    <row r="450" spans="1:3" x14ac:dyDescent="0.3">
      <c r="A450" s="118">
        <v>426</v>
      </c>
      <c r="B450" s="118">
        <v>-2.8626854781452046E-2</v>
      </c>
      <c r="C450" s="118">
        <v>-5.0181928214792539E-3</v>
      </c>
    </row>
    <row r="451" spans="1:3" x14ac:dyDescent="0.3">
      <c r="A451" s="118">
        <v>427</v>
      </c>
      <c r="B451" s="118">
        <v>1.5619372288466857E-2</v>
      </c>
      <c r="C451" s="118">
        <v>6.4656068860961223E-3</v>
      </c>
    </row>
    <row r="452" spans="1:3" x14ac:dyDescent="0.3">
      <c r="A452" s="118">
        <v>428</v>
      </c>
      <c r="B452" s="118">
        <v>-1.1216346340501938E-2</v>
      </c>
      <c r="C452" s="118">
        <v>-1.3197032681384717E-3</v>
      </c>
    </row>
    <row r="453" spans="1:3" x14ac:dyDescent="0.3">
      <c r="A453" s="118">
        <v>429</v>
      </c>
      <c r="B453" s="118">
        <v>-5.8520977597978294E-3</v>
      </c>
      <c r="C453" s="118">
        <v>-7.956728079651039E-3</v>
      </c>
    </row>
    <row r="454" spans="1:3" x14ac:dyDescent="0.3">
      <c r="A454" s="118">
        <v>430</v>
      </c>
      <c r="B454" s="118">
        <v>1.9636992270429841E-2</v>
      </c>
      <c r="C454" s="118">
        <v>2.3826299396343086E-3</v>
      </c>
    </row>
    <row r="455" spans="1:3" x14ac:dyDescent="0.3">
      <c r="A455" s="118">
        <v>431</v>
      </c>
      <c r="B455" s="118">
        <v>1.5634192640435836E-3</v>
      </c>
      <c r="C455" s="118">
        <v>1.5521275928075311E-3</v>
      </c>
    </row>
    <row r="456" spans="1:3" x14ac:dyDescent="0.3">
      <c r="A456" s="118">
        <v>432</v>
      </c>
      <c r="B456" s="118">
        <v>1.3866767722151712E-2</v>
      </c>
      <c r="C456" s="118">
        <v>-1.0065529302107183E-3</v>
      </c>
    </row>
    <row r="457" spans="1:3" x14ac:dyDescent="0.3">
      <c r="A457" s="118">
        <v>433</v>
      </c>
      <c r="B457" s="118">
        <v>-2.9113999359041933E-2</v>
      </c>
      <c r="C457" s="118">
        <v>-2.7578251504677166E-3</v>
      </c>
    </row>
    <row r="458" spans="1:3" x14ac:dyDescent="0.3">
      <c r="A458" s="118">
        <v>434</v>
      </c>
      <c r="B458" s="118">
        <v>-6.521185988216347E-3</v>
      </c>
      <c r="C458" s="118">
        <v>-1.0769608555960909E-2</v>
      </c>
    </row>
    <row r="459" spans="1:3" x14ac:dyDescent="0.3">
      <c r="A459" s="118">
        <v>435</v>
      </c>
      <c r="B459" s="118">
        <v>-8.2447588949727899E-3</v>
      </c>
      <c r="C459" s="118">
        <v>2.1058015341857226E-3</v>
      </c>
    </row>
    <row r="460" spans="1:3" x14ac:dyDescent="0.3">
      <c r="A460" s="118">
        <v>436</v>
      </c>
      <c r="B460" s="118">
        <v>-1.0139614304604616E-2</v>
      </c>
      <c r="C460" s="118">
        <v>-6.5838504365475451E-3</v>
      </c>
    </row>
    <row r="461" spans="1:3" x14ac:dyDescent="0.3">
      <c r="A461" s="118">
        <v>437</v>
      </c>
      <c r="B461" s="118">
        <v>-1.7966500986191683E-3</v>
      </c>
      <c r="C461" s="118">
        <v>-5.4819309658010844E-3</v>
      </c>
    </row>
    <row r="462" spans="1:3" x14ac:dyDescent="0.3">
      <c r="A462" s="118">
        <v>438</v>
      </c>
      <c r="B462" s="118">
        <v>-8.2989487623458572E-4</v>
      </c>
      <c r="C462" s="118">
        <v>-1.4918591898847863E-2</v>
      </c>
    </row>
    <row r="463" spans="1:3" x14ac:dyDescent="0.3">
      <c r="A463" s="118">
        <v>439</v>
      </c>
      <c r="B463" s="118">
        <v>8.2129282387573936E-3</v>
      </c>
      <c r="C463" s="118">
        <v>-2.3801937288116842E-2</v>
      </c>
    </row>
    <row r="464" spans="1:3" x14ac:dyDescent="0.3">
      <c r="A464" s="118">
        <v>440</v>
      </c>
      <c r="B464" s="118">
        <v>-4.4920260043705505E-3</v>
      </c>
      <c r="C464" s="118">
        <v>-8.9975668125954946E-3</v>
      </c>
    </row>
    <row r="465" spans="1:3" x14ac:dyDescent="0.3">
      <c r="A465" s="118">
        <v>441</v>
      </c>
      <c r="B465" s="118">
        <v>5.5016873673943822E-3</v>
      </c>
      <c r="C465" s="118">
        <v>-2.3329229054579025E-3</v>
      </c>
    </row>
    <row r="466" spans="1:3" x14ac:dyDescent="0.3">
      <c r="A466" s="118">
        <v>442</v>
      </c>
      <c r="B466" s="118">
        <v>7.670454418688662E-3</v>
      </c>
      <c r="C466" s="118">
        <v>-3.2084020838178146E-3</v>
      </c>
    </row>
    <row r="467" spans="1:3" x14ac:dyDescent="0.3">
      <c r="A467" s="118">
        <v>443</v>
      </c>
      <c r="B467" s="118">
        <v>3.6342101772115351E-3</v>
      </c>
      <c r="C467" s="118">
        <v>7.1114095085578347E-3</v>
      </c>
    </row>
    <row r="468" spans="1:3" x14ac:dyDescent="0.3">
      <c r="A468" s="118">
        <v>444</v>
      </c>
      <c r="B468" s="118">
        <v>-5.4103779673066463E-3</v>
      </c>
      <c r="C468" s="118">
        <v>-1.3543744659033066E-3</v>
      </c>
    </row>
    <row r="469" spans="1:3" x14ac:dyDescent="0.3">
      <c r="A469" s="118">
        <v>445</v>
      </c>
      <c r="B469" s="118">
        <v>4.3906974350769665E-3</v>
      </c>
      <c r="C469" s="118">
        <v>-1.148396650948607E-2</v>
      </c>
    </row>
    <row r="470" spans="1:3" x14ac:dyDescent="0.3">
      <c r="A470" s="118">
        <v>446</v>
      </c>
      <c r="B470" s="118">
        <v>-5.7663881741617231E-3</v>
      </c>
      <c r="C470" s="118">
        <v>-3.1245988334587535E-3</v>
      </c>
    </row>
    <row r="471" spans="1:3" x14ac:dyDescent="0.3">
      <c r="A471" s="118">
        <v>447</v>
      </c>
      <c r="B471" s="118">
        <v>-2.6253689956494083E-3</v>
      </c>
      <c r="C471" s="118">
        <v>-2.8620238439361393E-3</v>
      </c>
    </row>
    <row r="472" spans="1:3" x14ac:dyDescent="0.3">
      <c r="A472" s="118">
        <v>448</v>
      </c>
      <c r="B472" s="118">
        <v>9.6982069042271654E-4</v>
      </c>
      <c r="C472" s="118">
        <v>3.9978521091794793E-3</v>
      </c>
    </row>
    <row r="473" spans="1:3" x14ac:dyDescent="0.3">
      <c r="A473" s="118">
        <v>449</v>
      </c>
      <c r="B473" s="118">
        <v>5.433411908662064E-3</v>
      </c>
      <c r="C473" s="118">
        <v>-4.7103964383962953E-4</v>
      </c>
    </row>
    <row r="474" spans="1:3" x14ac:dyDescent="0.3">
      <c r="A474" s="118">
        <v>450</v>
      </c>
      <c r="B474" s="118">
        <v>3.0884064445678406E-3</v>
      </c>
      <c r="C474" s="118">
        <v>-1.1187943833901507E-2</v>
      </c>
    </row>
    <row r="475" spans="1:3" x14ac:dyDescent="0.3">
      <c r="A475" s="118">
        <v>451</v>
      </c>
      <c r="B475" s="118">
        <v>5.3234245939619423E-3</v>
      </c>
      <c r="C475" s="118">
        <v>9.3172152906675493E-3</v>
      </c>
    </row>
    <row r="476" spans="1:3" x14ac:dyDescent="0.3">
      <c r="A476" s="118">
        <v>452</v>
      </c>
      <c r="B476" s="118">
        <v>2.0351503687735719E-3</v>
      </c>
      <c r="C476" s="118">
        <v>1.6394258742021696E-2</v>
      </c>
    </row>
    <row r="477" spans="1:3" x14ac:dyDescent="0.3">
      <c r="A477" s="118">
        <v>453</v>
      </c>
      <c r="B477" s="118">
        <v>-4.0632722070943596E-3</v>
      </c>
      <c r="C477" s="118">
        <v>8.9064774174907428E-3</v>
      </c>
    </row>
    <row r="478" spans="1:3" x14ac:dyDescent="0.3">
      <c r="A478" s="118">
        <v>454</v>
      </c>
      <c r="B478" s="118">
        <v>-1.0204995451784556E-3</v>
      </c>
      <c r="C478" s="118">
        <v>3.0370204322337398E-3</v>
      </c>
    </row>
    <row r="479" spans="1:3" x14ac:dyDescent="0.3">
      <c r="A479" s="118">
        <v>455</v>
      </c>
      <c r="B479" s="118">
        <v>8.4988953544604152E-3</v>
      </c>
      <c r="C479" s="118">
        <v>-6.0742887211139886E-3</v>
      </c>
    </row>
    <row r="480" spans="1:3" x14ac:dyDescent="0.3">
      <c r="A480" s="118">
        <v>456</v>
      </c>
      <c r="B480" s="118">
        <v>3.7340699905038851E-3</v>
      </c>
      <c r="C480" s="118">
        <v>2.5712995993996905E-3</v>
      </c>
    </row>
    <row r="481" spans="1:3" x14ac:dyDescent="0.3">
      <c r="A481" s="118">
        <v>457</v>
      </c>
      <c r="B481" s="118">
        <v>8.4988138321171018E-3</v>
      </c>
      <c r="C481" s="118">
        <v>6.5832961495527094E-3</v>
      </c>
    </row>
    <row r="482" spans="1:3" x14ac:dyDescent="0.3">
      <c r="A482" s="118">
        <v>458</v>
      </c>
      <c r="B482" s="118">
        <v>6.5756376611563663E-3</v>
      </c>
      <c r="C482" s="118">
        <v>-1.2168315123405818E-2</v>
      </c>
    </row>
    <row r="483" spans="1:3" x14ac:dyDescent="0.3">
      <c r="A483" s="118">
        <v>459</v>
      </c>
      <c r="B483" s="118">
        <v>4.6330228162517846E-3</v>
      </c>
      <c r="C483" s="118">
        <v>-1.2343658503798467E-3</v>
      </c>
    </row>
    <row r="484" spans="1:3" x14ac:dyDescent="0.3">
      <c r="A484" s="118">
        <v>460</v>
      </c>
      <c r="B484" s="118">
        <v>-4.4614900491563925E-4</v>
      </c>
      <c r="C484" s="118">
        <v>1.0859953086184102E-2</v>
      </c>
    </row>
    <row r="485" spans="1:3" x14ac:dyDescent="0.3">
      <c r="A485" s="118">
        <v>461</v>
      </c>
      <c r="B485" s="118">
        <v>-8.7443928211780701E-3</v>
      </c>
      <c r="C485" s="118">
        <v>-9.8720466757682875E-3</v>
      </c>
    </row>
    <row r="486" spans="1:3" x14ac:dyDescent="0.3">
      <c r="A486" s="118">
        <v>462</v>
      </c>
      <c r="B486" s="118">
        <v>-9.4626219335246914E-4</v>
      </c>
      <c r="C486" s="118">
        <v>2.3065797433678911E-3</v>
      </c>
    </row>
    <row r="487" spans="1:3" x14ac:dyDescent="0.3">
      <c r="A487" s="118">
        <v>463</v>
      </c>
      <c r="B487" s="118">
        <v>-4.7150748380722499E-4</v>
      </c>
      <c r="C487" s="118">
        <v>-3.1203641305378184E-3</v>
      </c>
    </row>
    <row r="488" spans="1:3" x14ac:dyDescent="0.3">
      <c r="A488" s="118">
        <v>464</v>
      </c>
      <c r="B488" s="118">
        <v>1.0306552413424633E-2</v>
      </c>
      <c r="C488" s="118">
        <v>-5.382018123144686E-3</v>
      </c>
    </row>
    <row r="489" spans="1:3" x14ac:dyDescent="0.3">
      <c r="A489" s="118">
        <v>465</v>
      </c>
      <c r="B489" s="118">
        <v>3.7913457075300209E-3</v>
      </c>
      <c r="C489" s="118">
        <v>1.1112673050807506E-4</v>
      </c>
    </row>
    <row r="490" spans="1:3" x14ac:dyDescent="0.3">
      <c r="A490" s="118">
        <v>466</v>
      </c>
      <c r="B490" s="118">
        <v>1.0552795299718287E-2</v>
      </c>
      <c r="C490" s="118">
        <v>-2.4193267100725887E-3</v>
      </c>
    </row>
    <row r="491" spans="1:3" x14ac:dyDescent="0.3">
      <c r="A491" s="118">
        <v>467</v>
      </c>
      <c r="B491" s="118">
        <v>1.7290154666737799E-3</v>
      </c>
      <c r="C491" s="118">
        <v>7.0211835604226148E-3</v>
      </c>
    </row>
    <row r="492" spans="1:3" x14ac:dyDescent="0.3">
      <c r="A492" s="118">
        <v>468</v>
      </c>
      <c r="B492" s="118">
        <v>-8.2534796157613863E-4</v>
      </c>
      <c r="C492" s="118">
        <v>4.8850094051295842E-4</v>
      </c>
    </row>
    <row r="493" spans="1:3" x14ac:dyDescent="0.3">
      <c r="A493" s="118">
        <v>469</v>
      </c>
      <c r="B493" s="118">
        <v>4.9084518811226578E-3</v>
      </c>
      <c r="C493" s="118">
        <v>3.1656827350099422E-3</v>
      </c>
    </row>
    <row r="494" spans="1:3" x14ac:dyDescent="0.3">
      <c r="A494" s="118">
        <v>470</v>
      </c>
      <c r="B494" s="118">
        <v>-1.2532769190470926E-3</v>
      </c>
      <c r="C494" s="118">
        <v>-3.2431577111644507E-3</v>
      </c>
    </row>
    <row r="495" spans="1:3" x14ac:dyDescent="0.3">
      <c r="A495" s="118">
        <v>471</v>
      </c>
      <c r="B495" s="118">
        <v>4.4179984386842641E-4</v>
      </c>
      <c r="C495" s="118">
        <v>1.2081498999014365E-3</v>
      </c>
    </row>
    <row r="496" spans="1:3" x14ac:dyDescent="0.3">
      <c r="A496" s="118">
        <v>472</v>
      </c>
      <c r="B496" s="118">
        <v>5.4735288689227004E-3</v>
      </c>
      <c r="C496" s="118">
        <v>2.5900658417402207E-2</v>
      </c>
    </row>
    <row r="497" spans="1:3" x14ac:dyDescent="0.3">
      <c r="A497" s="118">
        <v>473</v>
      </c>
      <c r="B497" s="118">
        <v>1.133647647030989E-2</v>
      </c>
      <c r="C497" s="118">
        <v>1.6975867874456926E-2</v>
      </c>
    </row>
    <row r="498" spans="1:3" x14ac:dyDescent="0.3">
      <c r="A498" s="118">
        <v>474</v>
      </c>
      <c r="B498" s="118">
        <v>6.9554138055165715E-3</v>
      </c>
      <c r="C498" s="118">
        <v>2.1673845838996375E-3</v>
      </c>
    </row>
    <row r="499" spans="1:3" x14ac:dyDescent="0.3">
      <c r="A499" s="118">
        <v>475</v>
      </c>
      <c r="B499" s="118">
        <v>8.9905602344628882E-3</v>
      </c>
      <c r="C499" s="118">
        <v>-3.8216498208116928E-3</v>
      </c>
    </row>
    <row r="500" spans="1:3" x14ac:dyDescent="0.3">
      <c r="A500" s="118">
        <v>476</v>
      </c>
      <c r="B500" s="118">
        <v>2.2318674025367226E-2</v>
      </c>
      <c r="C500" s="118">
        <v>-5.3670610144971459E-4</v>
      </c>
    </row>
    <row r="501" spans="1:3" x14ac:dyDescent="0.3">
      <c r="A501" s="118">
        <v>477</v>
      </c>
      <c r="B501" s="118">
        <v>-1.9840201509101632E-3</v>
      </c>
      <c r="C501" s="118">
        <v>-4.4425421452018096E-2</v>
      </c>
    </row>
    <row r="502" spans="1:3" x14ac:dyDescent="0.3">
      <c r="A502" s="118">
        <v>478</v>
      </c>
      <c r="B502" s="118">
        <v>-1.2459497613573563E-2</v>
      </c>
      <c r="C502" s="118">
        <v>-1.0251258875580763E-2</v>
      </c>
    </row>
    <row r="503" spans="1:3" x14ac:dyDescent="0.3">
      <c r="A503" s="118">
        <v>479</v>
      </c>
      <c r="B503" s="118">
        <v>2.9007553870881294E-3</v>
      </c>
      <c r="C503" s="118">
        <v>-4.4783778966004514E-3</v>
      </c>
    </row>
    <row r="504" spans="1:3" x14ac:dyDescent="0.3">
      <c r="A504" s="118">
        <v>480</v>
      </c>
      <c r="B504" s="118">
        <v>-6.1487953386447627E-3</v>
      </c>
      <c r="C504" s="118">
        <v>-3.2390454682775802E-3</v>
      </c>
    </row>
    <row r="505" spans="1:3" x14ac:dyDescent="0.3">
      <c r="A505" s="118">
        <v>481</v>
      </c>
      <c r="B505" s="118">
        <v>-7.6188165619467327E-3</v>
      </c>
      <c r="C505" s="118">
        <v>1.4831106934705456E-2</v>
      </c>
    </row>
    <row r="506" spans="1:3" x14ac:dyDescent="0.3">
      <c r="A506" s="118">
        <v>482</v>
      </c>
      <c r="B506" s="118">
        <v>2.1526134474401512E-3</v>
      </c>
      <c r="C506" s="118">
        <v>2.1437980172569074E-3</v>
      </c>
    </row>
    <row r="507" spans="1:3" x14ac:dyDescent="0.3">
      <c r="A507" s="118">
        <v>483</v>
      </c>
      <c r="B507" s="118">
        <v>-1.117271420306945E-2</v>
      </c>
      <c r="C507" s="118">
        <v>-1.259485479619446E-2</v>
      </c>
    </row>
    <row r="508" spans="1:3" x14ac:dyDescent="0.3">
      <c r="A508" s="118">
        <v>484</v>
      </c>
      <c r="B508" s="118">
        <v>-2.043441554659384E-3</v>
      </c>
      <c r="C508" s="118">
        <v>3.2063006230639043E-3</v>
      </c>
    </row>
    <row r="509" spans="1:3" x14ac:dyDescent="0.3">
      <c r="A509" s="118">
        <v>485</v>
      </c>
      <c r="B509" s="118">
        <v>9.3259053236201435E-3</v>
      </c>
      <c r="C509" s="118">
        <v>-1.0105880806075152E-2</v>
      </c>
    </row>
    <row r="510" spans="1:3" x14ac:dyDescent="0.3">
      <c r="A510" s="118">
        <v>486</v>
      </c>
      <c r="B510" s="118">
        <v>-5.9854924107810787E-3</v>
      </c>
      <c r="C510" s="118">
        <v>6.1897074143915046E-4</v>
      </c>
    </row>
    <row r="511" spans="1:3" x14ac:dyDescent="0.3">
      <c r="A511" s="118">
        <v>487</v>
      </c>
      <c r="B511" s="118">
        <v>-5.0694882450267147E-3</v>
      </c>
      <c r="C511" s="118">
        <v>-1.5149925507469093E-2</v>
      </c>
    </row>
    <row r="512" spans="1:3" x14ac:dyDescent="0.3">
      <c r="A512" s="118">
        <v>488</v>
      </c>
      <c r="B512" s="118">
        <v>9.7270996085912047E-3</v>
      </c>
      <c r="C512" s="118">
        <v>9.7368244663711308E-3</v>
      </c>
    </row>
    <row r="513" spans="1:3" x14ac:dyDescent="0.3">
      <c r="A513" s="118">
        <v>489</v>
      </c>
      <c r="B513" s="118">
        <v>6.6575272042854071E-3</v>
      </c>
      <c r="C513" s="118">
        <v>1.0205519273289564E-2</v>
      </c>
    </row>
    <row r="514" spans="1:3" x14ac:dyDescent="0.3">
      <c r="A514" s="118">
        <v>490</v>
      </c>
      <c r="B514" s="118">
        <v>8.8440475034451526E-3</v>
      </c>
      <c r="C514" s="118">
        <v>7.242477997962838E-4</v>
      </c>
    </row>
    <row r="515" spans="1:3" x14ac:dyDescent="0.3">
      <c r="A515" s="118">
        <v>491</v>
      </c>
      <c r="B515" s="118">
        <v>-2.3442290684391603E-2</v>
      </c>
      <c r="C515" s="118">
        <v>-1.2166512960184589E-2</v>
      </c>
    </row>
    <row r="516" spans="1:3" x14ac:dyDescent="0.3">
      <c r="A516" s="118">
        <v>492</v>
      </c>
      <c r="B516" s="118">
        <v>4.5296842888439149E-3</v>
      </c>
      <c r="C516" s="118">
        <v>-9.7353115296698756E-3</v>
      </c>
    </row>
    <row r="517" spans="1:3" x14ac:dyDescent="0.3">
      <c r="A517" s="118">
        <v>493</v>
      </c>
      <c r="B517" s="118">
        <v>-2.2413740914529689E-3</v>
      </c>
      <c r="C517" s="118">
        <v>-7.0923962842044438E-3</v>
      </c>
    </row>
    <row r="518" spans="1:3" x14ac:dyDescent="0.3">
      <c r="A518" s="118">
        <v>494</v>
      </c>
      <c r="B518" s="118">
        <v>-8.1916027244189292E-4</v>
      </c>
      <c r="C518" s="118">
        <v>-8.6224524551758487E-4</v>
      </c>
    </row>
    <row r="519" spans="1:3" x14ac:dyDescent="0.3">
      <c r="A519" s="118">
        <v>495</v>
      </c>
      <c r="B519" s="118">
        <v>-1.5790230356560141E-2</v>
      </c>
      <c r="C519" s="118">
        <v>6.4063241871204976E-4</v>
      </c>
    </row>
    <row r="520" spans="1:3" x14ac:dyDescent="0.3">
      <c r="A520" s="118">
        <v>496</v>
      </c>
      <c r="B520" s="118">
        <v>-3.697246008000928E-3</v>
      </c>
      <c r="C520" s="118">
        <v>-2.371622777444841E-3</v>
      </c>
    </row>
    <row r="521" spans="1:3" x14ac:dyDescent="0.3">
      <c r="A521" s="118">
        <v>497</v>
      </c>
      <c r="B521" s="118">
        <v>1.0473402186309938E-2</v>
      </c>
      <c r="C521" s="118">
        <v>2.1954716599855088E-2</v>
      </c>
    </row>
    <row r="522" spans="1:3" x14ac:dyDescent="0.3">
      <c r="A522" s="118">
        <v>498</v>
      </c>
      <c r="B522" s="118">
        <v>-1.3400316810920788E-3</v>
      </c>
      <c r="C522" s="118">
        <v>-4.2576465477761737E-3</v>
      </c>
    </row>
    <row r="523" spans="1:3" x14ac:dyDescent="0.3">
      <c r="A523" s="118">
        <v>499</v>
      </c>
      <c r="B523" s="118">
        <v>-6.7415327005429029E-3</v>
      </c>
      <c r="C523" s="118">
        <v>-1.0445270570920082E-3</v>
      </c>
    </row>
    <row r="524" spans="1:3" x14ac:dyDescent="0.3">
      <c r="A524" s="118">
        <v>500</v>
      </c>
      <c r="B524" s="118">
        <v>1.7487316670581525E-3</v>
      </c>
      <c r="C524" s="118">
        <v>-7.8928966192178991E-3</v>
      </c>
    </row>
    <row r="525" spans="1:3" x14ac:dyDescent="0.3">
      <c r="A525" s="118">
        <v>501</v>
      </c>
      <c r="B525" s="118">
        <v>1.8693253026461848E-3</v>
      </c>
      <c r="C525" s="118">
        <v>-8.1236897739852751E-3</v>
      </c>
    </row>
    <row r="526" spans="1:3" x14ac:dyDescent="0.3">
      <c r="A526" s="118">
        <v>502</v>
      </c>
      <c r="B526" s="118">
        <v>5.4988618439371041E-3</v>
      </c>
      <c r="C526" s="118">
        <v>1.9934180605793553E-2</v>
      </c>
    </row>
    <row r="527" spans="1:3" x14ac:dyDescent="0.3">
      <c r="A527" s="118">
        <v>503</v>
      </c>
      <c r="B527" s="118">
        <v>4.2264686336362304E-4</v>
      </c>
      <c r="C527" s="118">
        <v>-1.5973112785688174E-4</v>
      </c>
    </row>
    <row r="528" spans="1:3" x14ac:dyDescent="0.3">
      <c r="A528" s="118">
        <v>504</v>
      </c>
      <c r="B528" s="118">
        <v>-1.4081135298299979E-3</v>
      </c>
      <c r="C528" s="118">
        <v>-1.0038171510000252E-2</v>
      </c>
    </row>
    <row r="529" spans="1:3" x14ac:dyDescent="0.3">
      <c r="A529" s="118">
        <v>505</v>
      </c>
      <c r="B529" s="118">
        <v>9.6728346395652861E-3</v>
      </c>
      <c r="C529" s="118">
        <v>9.6456450273732734E-3</v>
      </c>
    </row>
    <row r="530" spans="1:3" x14ac:dyDescent="0.3">
      <c r="A530" s="118">
        <v>506</v>
      </c>
      <c r="B530" s="118">
        <v>1.8096324732699552E-3</v>
      </c>
      <c r="C530" s="118">
        <v>1.1952120993710765E-2</v>
      </c>
    </row>
    <row r="531" spans="1:3" x14ac:dyDescent="0.3">
      <c r="A531" s="118">
        <v>507</v>
      </c>
      <c r="B531" s="118">
        <v>2.3791240000995049E-3</v>
      </c>
      <c r="C531" s="118">
        <v>-4.057572907037529E-3</v>
      </c>
    </row>
    <row r="532" spans="1:3" x14ac:dyDescent="0.3">
      <c r="A532" s="118">
        <v>508</v>
      </c>
      <c r="B532" s="118">
        <v>-1.4904582547403916E-3</v>
      </c>
      <c r="C532" s="118">
        <v>2.4458360044077548E-3</v>
      </c>
    </row>
    <row r="533" spans="1:3" x14ac:dyDescent="0.3">
      <c r="A533" s="118">
        <v>509</v>
      </c>
      <c r="B533" s="118">
        <v>1.3047751657308719E-3</v>
      </c>
      <c r="C533" s="118">
        <v>8.544181155985469E-3</v>
      </c>
    </row>
    <row r="534" spans="1:3" x14ac:dyDescent="0.3">
      <c r="A534" s="118">
        <v>510</v>
      </c>
      <c r="B534" s="118">
        <v>1.6103575545468548E-4</v>
      </c>
      <c r="C534" s="118">
        <v>8.2099192788741607E-4</v>
      </c>
    </row>
    <row r="535" spans="1:3" x14ac:dyDescent="0.3">
      <c r="A535" s="118">
        <v>511</v>
      </c>
      <c r="B535" s="118">
        <v>7.4312957716607224E-3</v>
      </c>
      <c r="C535" s="118">
        <v>-7.9789360616565989E-3</v>
      </c>
    </row>
    <row r="536" spans="1:3" x14ac:dyDescent="0.3">
      <c r="A536" s="118">
        <v>512</v>
      </c>
      <c r="B536" s="118">
        <v>8.3144841322147444E-4</v>
      </c>
      <c r="C536" s="118">
        <v>-2.5961629350704837E-3</v>
      </c>
    </row>
    <row r="537" spans="1:3" x14ac:dyDescent="0.3">
      <c r="A537" s="118">
        <v>513</v>
      </c>
      <c r="B537" s="118">
        <v>4.2861778161092145E-3</v>
      </c>
      <c r="C537" s="118">
        <v>1.972532209163237E-3</v>
      </c>
    </row>
    <row r="538" spans="1:3" x14ac:dyDescent="0.3">
      <c r="A538" s="118">
        <v>514</v>
      </c>
      <c r="B538" s="118">
        <v>-5.3006392578086028E-3</v>
      </c>
      <c r="C538" s="118">
        <v>-2.2783229953805004E-3</v>
      </c>
    </row>
    <row r="539" spans="1:3" x14ac:dyDescent="0.3">
      <c r="A539" s="118">
        <v>515</v>
      </c>
      <c r="B539" s="118">
        <v>1.845198433477194E-3</v>
      </c>
      <c r="C539" s="118">
        <v>5.0018557996475109E-3</v>
      </c>
    </row>
    <row r="540" spans="1:3" x14ac:dyDescent="0.3">
      <c r="A540" s="118">
        <v>516</v>
      </c>
      <c r="B540" s="118">
        <v>5.4497426423996001E-3</v>
      </c>
      <c r="C540" s="118">
        <v>4.6775041780862244E-3</v>
      </c>
    </row>
    <row r="541" spans="1:3" x14ac:dyDescent="0.3">
      <c r="A541" s="118">
        <v>517</v>
      </c>
      <c r="B541" s="118">
        <v>2.8868939977723766E-3</v>
      </c>
      <c r="C541" s="118">
        <v>-3.8974756693923134E-3</v>
      </c>
    </row>
    <row r="542" spans="1:3" x14ac:dyDescent="0.3">
      <c r="A542" s="118">
        <v>518</v>
      </c>
      <c r="B542" s="118">
        <v>2.950940219226904E-3</v>
      </c>
      <c r="C542" s="118">
        <v>7.5360507569957168E-4</v>
      </c>
    </row>
    <row r="543" spans="1:3" x14ac:dyDescent="0.3">
      <c r="A543" s="118">
        <v>519</v>
      </c>
      <c r="B543" s="118">
        <v>8.1071149692358126E-4</v>
      </c>
      <c r="C543" s="118">
        <v>-9.2644414170073687E-4</v>
      </c>
    </row>
    <row r="544" spans="1:3" x14ac:dyDescent="0.3">
      <c r="A544" s="118">
        <v>520</v>
      </c>
      <c r="B544" s="118">
        <v>1.2412052899156584E-2</v>
      </c>
      <c r="C544" s="118">
        <v>6.3665184893034795E-3</v>
      </c>
    </row>
    <row r="545" spans="1:3" x14ac:dyDescent="0.3">
      <c r="A545" s="118">
        <v>521</v>
      </c>
      <c r="B545" s="118">
        <v>7.5567538655548746E-3</v>
      </c>
      <c r="C545" s="118">
        <v>-3.4235221335693318E-3</v>
      </c>
    </row>
    <row r="546" spans="1:3" x14ac:dyDescent="0.3">
      <c r="A546" s="118">
        <v>522</v>
      </c>
      <c r="B546" s="118">
        <v>4.3983393180180028E-3</v>
      </c>
      <c r="C546" s="118">
        <v>-2.6082867748717688E-5</v>
      </c>
    </row>
    <row r="547" spans="1:3" x14ac:dyDescent="0.3">
      <c r="A547" s="118">
        <v>523</v>
      </c>
      <c r="B547" s="118">
        <v>-3.87136482347738E-3</v>
      </c>
      <c r="C547" s="118">
        <v>-6.2533486462453877E-3</v>
      </c>
    </row>
    <row r="548" spans="1:3" x14ac:dyDescent="0.3">
      <c r="A548" s="118">
        <v>524</v>
      </c>
      <c r="B548" s="118">
        <v>8.0071874355015348E-3</v>
      </c>
      <c r="C548" s="118">
        <v>-2.6528425556887458E-3</v>
      </c>
    </row>
    <row r="549" spans="1:3" x14ac:dyDescent="0.3">
      <c r="A549" s="118">
        <v>525</v>
      </c>
      <c r="B549" s="118">
        <v>-4.9521998611945918E-5</v>
      </c>
      <c r="C549" s="118">
        <v>5.4269875564186614E-3</v>
      </c>
    </row>
    <row r="550" spans="1:3" x14ac:dyDescent="0.3">
      <c r="A550" s="118">
        <v>526</v>
      </c>
      <c r="B550" s="118">
        <v>-1.8263782334999337E-2</v>
      </c>
      <c r="C550" s="118">
        <v>-1.1687950622622321E-2</v>
      </c>
    </row>
    <row r="551" spans="1:3" x14ac:dyDescent="0.3">
      <c r="A551" s="118">
        <v>527</v>
      </c>
      <c r="B551" s="118">
        <v>1.1692870909333387E-2</v>
      </c>
      <c r="C551" s="118">
        <v>5.4234681270922541E-4</v>
      </c>
    </row>
    <row r="552" spans="1:3" x14ac:dyDescent="0.3">
      <c r="A552" s="118">
        <v>528</v>
      </c>
      <c r="B552" s="118">
        <v>-2.1639198080582031E-3</v>
      </c>
      <c r="C552" s="118">
        <v>2.2267813148861074E-2</v>
      </c>
    </row>
    <row r="553" spans="1:3" x14ac:dyDescent="0.3">
      <c r="A553" s="118">
        <v>529</v>
      </c>
      <c r="B553" s="118">
        <v>6.6202314139231504E-4</v>
      </c>
      <c r="C553" s="118">
        <v>1.0645815867081004E-2</v>
      </c>
    </row>
    <row r="554" spans="1:3" x14ac:dyDescent="0.3">
      <c r="A554" s="118">
        <v>530</v>
      </c>
      <c r="B554" s="118">
        <v>4.515261568742217E-3</v>
      </c>
      <c r="C554" s="118">
        <v>1.2881804037179475E-2</v>
      </c>
    </row>
    <row r="555" spans="1:3" x14ac:dyDescent="0.3">
      <c r="A555" s="118">
        <v>531</v>
      </c>
      <c r="B555" s="118">
        <v>5.7997612097751335E-3</v>
      </c>
      <c r="C555" s="118">
        <v>9.7023763817385093E-3</v>
      </c>
    </row>
    <row r="556" spans="1:3" x14ac:dyDescent="0.3">
      <c r="A556" s="118">
        <v>532</v>
      </c>
      <c r="B556" s="118">
        <v>-7.8618138977111529E-5</v>
      </c>
      <c r="C556" s="118">
        <v>-2.6361090271923835E-3</v>
      </c>
    </row>
    <row r="557" spans="1:3" x14ac:dyDescent="0.3">
      <c r="A557" s="118">
        <v>533</v>
      </c>
      <c r="B557" s="118">
        <v>7.7730146291599012E-3</v>
      </c>
      <c r="C557" s="118">
        <v>2.8121764855639896E-3</v>
      </c>
    </row>
    <row r="558" spans="1:3" x14ac:dyDescent="0.3">
      <c r="A558" s="118">
        <v>534</v>
      </c>
      <c r="B558" s="118">
        <v>3.7593591632773915E-3</v>
      </c>
      <c r="C558" s="118">
        <v>-2.274891715609888E-3</v>
      </c>
    </row>
    <row r="559" spans="1:3" x14ac:dyDescent="0.3">
      <c r="A559" s="118">
        <v>535</v>
      </c>
      <c r="B559" s="118">
        <v>1.5522975966921398E-2</v>
      </c>
      <c r="C559" s="118">
        <v>1.5214896993248989E-2</v>
      </c>
    </row>
    <row r="560" spans="1:3" x14ac:dyDescent="0.3">
      <c r="A560" s="118">
        <v>536</v>
      </c>
      <c r="B560" s="118">
        <v>-1.3478047046069351E-3</v>
      </c>
      <c r="C560" s="118">
        <v>-1.8195141890852153E-3</v>
      </c>
    </row>
    <row r="561" spans="1:3" x14ac:dyDescent="0.3">
      <c r="A561" s="118">
        <v>537</v>
      </c>
      <c r="B561" s="118">
        <v>-7.3678226327272018E-3</v>
      </c>
      <c r="C561" s="118">
        <v>-1.8396880481488548E-2</v>
      </c>
    </row>
    <row r="562" spans="1:3" x14ac:dyDescent="0.3">
      <c r="A562" s="118">
        <v>538</v>
      </c>
      <c r="B562" s="118">
        <v>-5.7592686551003998E-3</v>
      </c>
      <c r="C562" s="118">
        <v>-8.114334537247473E-3</v>
      </c>
    </row>
    <row r="563" spans="1:3" x14ac:dyDescent="0.3">
      <c r="A563" s="118">
        <v>539</v>
      </c>
      <c r="B563" s="118">
        <v>-3.431965554108635E-4</v>
      </c>
      <c r="C563" s="118">
        <v>-1.8617651541947382E-3</v>
      </c>
    </row>
    <row r="564" spans="1:3" x14ac:dyDescent="0.3">
      <c r="A564" s="118">
        <v>540</v>
      </c>
      <c r="B564" s="118">
        <v>-3.1042658528034456E-3</v>
      </c>
      <c r="C564" s="118">
        <v>1.7723890010049047E-2</v>
      </c>
    </row>
    <row r="565" spans="1:3" x14ac:dyDescent="0.3">
      <c r="A565" s="118">
        <v>541</v>
      </c>
      <c r="B565" s="118">
        <v>7.7184980180212311E-3</v>
      </c>
      <c r="C565" s="118">
        <v>1.1734753145784243E-2</v>
      </c>
    </row>
    <row r="566" spans="1:3" x14ac:dyDescent="0.3">
      <c r="A566" s="118">
        <v>542</v>
      </c>
      <c r="B566" s="118">
        <v>-2.0446277005373029E-3</v>
      </c>
      <c r="C566" s="118">
        <v>1.2768392025848544E-3</v>
      </c>
    </row>
    <row r="567" spans="1:3" x14ac:dyDescent="0.3">
      <c r="A567" s="118">
        <v>543</v>
      </c>
      <c r="B567" s="118">
        <v>2.4679059292671726E-4</v>
      </c>
      <c r="C567" s="118">
        <v>2.619221342551035E-3</v>
      </c>
    </row>
    <row r="568" spans="1:3" x14ac:dyDescent="0.3">
      <c r="A568" s="118">
        <v>544</v>
      </c>
      <c r="B568" s="118">
        <v>-6.2125946320820864E-7</v>
      </c>
      <c r="C568" s="118">
        <v>2.0826935191080595E-3</v>
      </c>
    </row>
    <row r="569" spans="1:3" x14ac:dyDescent="0.3">
      <c r="A569" s="118">
        <v>545</v>
      </c>
      <c r="B569" s="118">
        <v>2.0303457603690249E-3</v>
      </c>
      <c r="C569" s="118">
        <v>-1.147791059390048E-3</v>
      </c>
    </row>
    <row r="570" spans="1:3" x14ac:dyDescent="0.3">
      <c r="A570" s="118">
        <v>546</v>
      </c>
      <c r="B570" s="118">
        <v>7.2321437091034156E-3</v>
      </c>
      <c r="C570" s="118">
        <v>2.519979951673924E-4</v>
      </c>
    </row>
    <row r="571" spans="1:3" x14ac:dyDescent="0.3">
      <c r="A571" s="118">
        <v>547</v>
      </c>
      <c r="B571" s="118">
        <v>-2.7485387427365793E-3</v>
      </c>
      <c r="C571" s="118">
        <v>1.1086675637976451E-3</v>
      </c>
    </row>
    <row r="572" spans="1:3" x14ac:dyDescent="0.3">
      <c r="A572" s="118">
        <v>548</v>
      </c>
      <c r="B572" s="118">
        <v>2.5780511958519961E-3</v>
      </c>
      <c r="C572" s="118">
        <v>-5.9450009913433431E-3</v>
      </c>
    </row>
    <row r="573" spans="1:3" x14ac:dyDescent="0.3">
      <c r="A573" s="118">
        <v>549</v>
      </c>
      <c r="B573" s="118">
        <v>2.2984848304380724E-3</v>
      </c>
      <c r="C573" s="118">
        <v>9.9096096987428516E-3</v>
      </c>
    </row>
    <row r="574" spans="1:3" x14ac:dyDescent="0.3">
      <c r="A574" s="118">
        <v>550</v>
      </c>
      <c r="B574" s="118">
        <v>1.1719179031922537E-2</v>
      </c>
      <c r="C574" s="118">
        <v>-2.077847880856986E-2</v>
      </c>
    </row>
    <row r="575" spans="1:3" x14ac:dyDescent="0.3">
      <c r="A575" s="118">
        <v>551</v>
      </c>
      <c r="B575" s="118">
        <v>-1.8699491205310947E-3</v>
      </c>
      <c r="C575" s="118">
        <v>-8.709304538005419E-3</v>
      </c>
    </row>
    <row r="576" spans="1:3" x14ac:dyDescent="0.3">
      <c r="A576" s="118">
        <v>552</v>
      </c>
      <c r="B576" s="118">
        <v>3.8303142311634022E-3</v>
      </c>
      <c r="C576" s="118">
        <v>-2.6154315455563029E-3</v>
      </c>
    </row>
    <row r="577" spans="1:3" x14ac:dyDescent="0.3">
      <c r="A577" s="118">
        <v>553</v>
      </c>
      <c r="B577" s="118">
        <v>1.3739460292669394E-2</v>
      </c>
      <c r="C577" s="118">
        <v>1.5808000423861077E-2</v>
      </c>
    </row>
    <row r="578" spans="1:3" x14ac:dyDescent="0.3">
      <c r="A578" s="118">
        <v>554</v>
      </c>
      <c r="B578" s="118">
        <v>1.5053198584805538E-3</v>
      </c>
      <c r="C578" s="118">
        <v>2.4508565886706586E-4</v>
      </c>
    </row>
    <row r="579" spans="1:3" x14ac:dyDescent="0.3">
      <c r="A579" s="118">
        <v>555</v>
      </c>
      <c r="B579" s="118">
        <v>1.4723981092407993E-3</v>
      </c>
      <c r="C579" s="118">
        <v>-1.7670682319794382E-2</v>
      </c>
    </row>
    <row r="580" spans="1:3" x14ac:dyDescent="0.3">
      <c r="A580" s="118">
        <v>556</v>
      </c>
      <c r="B580" s="118">
        <v>-8.6045822660094796E-3</v>
      </c>
      <c r="C580" s="118">
        <v>-7.1795097938829166E-3</v>
      </c>
    </row>
    <row r="581" spans="1:3" x14ac:dyDescent="0.3">
      <c r="A581" s="118">
        <v>557</v>
      </c>
      <c r="B581" s="118">
        <v>-1.4409642499300817E-3</v>
      </c>
      <c r="C581" s="118">
        <v>-9.7417802115923723E-3</v>
      </c>
    </row>
    <row r="582" spans="1:3" x14ac:dyDescent="0.3">
      <c r="A582" s="118">
        <v>558</v>
      </c>
      <c r="B582" s="118">
        <v>5.5221386936020658E-3</v>
      </c>
      <c r="C582" s="118">
        <v>1.0090328675644753E-2</v>
      </c>
    </row>
    <row r="583" spans="1:3" x14ac:dyDescent="0.3">
      <c r="A583" s="118">
        <v>559</v>
      </c>
      <c r="B583" s="118">
        <v>7.5988464481022708E-3</v>
      </c>
      <c r="C583" s="118">
        <v>-3.2451701003080044E-3</v>
      </c>
    </row>
    <row r="584" spans="1:3" x14ac:dyDescent="0.3">
      <c r="A584" s="118">
        <v>560</v>
      </c>
      <c r="B584" s="118">
        <v>1.6957373609831215E-3</v>
      </c>
      <c r="C584" s="118">
        <v>-5.551454606064872E-2</v>
      </c>
    </row>
    <row r="585" spans="1:3" x14ac:dyDescent="0.3">
      <c r="A585" s="118">
        <v>561</v>
      </c>
      <c r="B585" s="118">
        <v>9.4279338172378463E-3</v>
      </c>
      <c r="C585" s="118">
        <v>1.9486731531569421E-2</v>
      </c>
    </row>
    <row r="586" spans="1:3" x14ac:dyDescent="0.3">
      <c r="A586" s="118">
        <v>562</v>
      </c>
      <c r="B586" s="118">
        <v>1.6410006848026175E-2</v>
      </c>
      <c r="C586" s="118">
        <v>3.1617478759335967E-2</v>
      </c>
    </row>
    <row r="587" spans="1:3" x14ac:dyDescent="0.3">
      <c r="A587" s="118">
        <v>563</v>
      </c>
      <c r="B587" s="118">
        <v>-6.6934043768844748E-4</v>
      </c>
      <c r="C587" s="118">
        <v>-2.6200601742159279E-2</v>
      </c>
    </row>
    <row r="588" spans="1:3" x14ac:dyDescent="0.3">
      <c r="A588" s="118">
        <v>564</v>
      </c>
      <c r="B588" s="118">
        <v>-7.087761060894102E-3</v>
      </c>
      <c r="C588" s="118">
        <v>-1.2474383630053312E-2</v>
      </c>
    </row>
    <row r="589" spans="1:3" x14ac:dyDescent="0.3">
      <c r="A589" s="118">
        <v>565</v>
      </c>
      <c r="B589" s="118">
        <v>9.3188039476722606E-3</v>
      </c>
      <c r="C589" s="118">
        <v>1.3168126298557237E-4</v>
      </c>
    </row>
    <row r="590" spans="1:3" x14ac:dyDescent="0.3">
      <c r="A590" s="118">
        <v>566</v>
      </c>
      <c r="B590" s="118">
        <v>2.1748523016549078E-3</v>
      </c>
      <c r="C590" s="118">
        <v>6.9165208634116779E-3</v>
      </c>
    </row>
    <row r="591" spans="1:3" x14ac:dyDescent="0.3">
      <c r="A591" s="118">
        <v>567</v>
      </c>
      <c r="B591" s="118">
        <v>3.0056636036843625E-3</v>
      </c>
      <c r="C591" s="118">
        <v>1.8038695873314843E-3</v>
      </c>
    </row>
    <row r="592" spans="1:3" x14ac:dyDescent="0.3">
      <c r="A592" s="118">
        <v>568</v>
      </c>
      <c r="B592" s="118">
        <v>-1.342560576770899E-2</v>
      </c>
      <c r="C592" s="118">
        <v>-2.4323426687014951E-2</v>
      </c>
    </row>
    <row r="593" spans="1:3" x14ac:dyDescent="0.3">
      <c r="A593" s="118">
        <v>569</v>
      </c>
      <c r="B593" s="118">
        <v>1.403353528236498E-2</v>
      </c>
      <c r="C593" s="118">
        <v>-1.2273586751731987E-2</v>
      </c>
    </row>
    <row r="594" spans="1:3" x14ac:dyDescent="0.3">
      <c r="A594" s="118">
        <v>570</v>
      </c>
      <c r="B594" s="118">
        <v>8.4176377231955004E-3</v>
      </c>
      <c r="C594" s="118">
        <v>-2.811239121588224E-3</v>
      </c>
    </row>
    <row r="595" spans="1:3" x14ac:dyDescent="0.3">
      <c r="A595" s="118">
        <v>571</v>
      </c>
      <c r="B595" s="118">
        <v>3.0248191583281958E-3</v>
      </c>
      <c r="C595" s="118">
        <v>2.4810866767279727E-3</v>
      </c>
    </row>
    <row r="596" spans="1:3" x14ac:dyDescent="0.3">
      <c r="A596" s="118">
        <v>572</v>
      </c>
      <c r="B596" s="118">
        <v>1.1561498720811856E-2</v>
      </c>
      <c r="C596" s="118">
        <v>2.390087127630186E-2</v>
      </c>
    </row>
    <row r="597" spans="1:3" x14ac:dyDescent="0.3">
      <c r="A597" s="118">
        <v>573</v>
      </c>
      <c r="B597" s="118">
        <v>-4.4872118726568743E-3</v>
      </c>
      <c r="C597" s="118">
        <v>-9.7457921992775212E-3</v>
      </c>
    </row>
    <row r="598" spans="1:3" x14ac:dyDescent="0.3">
      <c r="A598" s="118">
        <v>574</v>
      </c>
      <c r="B598" s="118">
        <v>6.4621816010790897E-4</v>
      </c>
      <c r="C598" s="118">
        <v>-1.010143079743942E-2</v>
      </c>
    </row>
    <row r="599" spans="1:3" x14ac:dyDescent="0.3">
      <c r="A599" s="118">
        <v>575</v>
      </c>
      <c r="B599" s="118">
        <v>5.3312765674428568E-3</v>
      </c>
      <c r="C599" s="118">
        <v>-7.2597051238957782E-3</v>
      </c>
    </row>
    <row r="600" spans="1:3" x14ac:dyDescent="0.3">
      <c r="A600" s="118">
        <v>576</v>
      </c>
      <c r="B600" s="118">
        <v>4.9090308717471345E-3</v>
      </c>
      <c r="C600" s="118">
        <v>-3.1946023047989894E-3</v>
      </c>
    </row>
    <row r="601" spans="1:3" x14ac:dyDescent="0.3">
      <c r="A601" s="118">
        <v>577</v>
      </c>
      <c r="B601" s="118">
        <v>1.0530623088834755E-2</v>
      </c>
      <c r="C601" s="118">
        <v>6.0816995320002523E-3</v>
      </c>
    </row>
    <row r="602" spans="1:3" x14ac:dyDescent="0.3">
      <c r="A602" s="118">
        <v>578</v>
      </c>
      <c r="B602" s="118">
        <v>7.8340947379536077E-3</v>
      </c>
      <c r="C602" s="118">
        <v>2.6519299967293401E-2</v>
      </c>
    </row>
    <row r="603" spans="1:3" x14ac:dyDescent="0.3">
      <c r="A603" s="118">
        <v>579</v>
      </c>
      <c r="B603" s="118">
        <v>3.5278091897434291E-2</v>
      </c>
      <c r="C603" s="118">
        <v>1.478588585881431E-2</v>
      </c>
    </row>
    <row r="604" spans="1:3" x14ac:dyDescent="0.3">
      <c r="A604" s="118">
        <v>580</v>
      </c>
      <c r="B604" s="118">
        <v>-2.4071056361308241E-2</v>
      </c>
      <c r="C604" s="118">
        <v>-1.1704605175729688E-3</v>
      </c>
    </row>
    <row r="605" spans="1:3" x14ac:dyDescent="0.3">
      <c r="A605" s="118">
        <v>581</v>
      </c>
      <c r="B605" s="118">
        <v>2.0672335069623292E-3</v>
      </c>
      <c r="C605" s="118">
        <v>2.2673629970660393E-2</v>
      </c>
    </row>
    <row r="606" spans="1:3" x14ac:dyDescent="0.3">
      <c r="A606" s="118">
        <v>582</v>
      </c>
      <c r="B606" s="118">
        <v>9.3225408157613168E-3</v>
      </c>
      <c r="C606" s="118">
        <v>6.8815367176404893E-3</v>
      </c>
    </row>
    <row r="607" spans="1:3" x14ac:dyDescent="0.3">
      <c r="A607" s="118">
        <v>583</v>
      </c>
      <c r="B607" s="118">
        <v>-4.5374518636552249E-4</v>
      </c>
      <c r="C607" s="118">
        <v>1.1660338350141224E-2</v>
      </c>
    </row>
    <row r="608" spans="1:3" x14ac:dyDescent="0.3">
      <c r="A608" s="118">
        <v>584</v>
      </c>
      <c r="B608" s="118">
        <v>9.3930340966669156E-3</v>
      </c>
      <c r="C608" s="118">
        <v>-1.5688505473992916E-2</v>
      </c>
    </row>
    <row r="609" spans="1:3" x14ac:dyDescent="0.3">
      <c r="A609" s="118">
        <v>585</v>
      </c>
      <c r="B609" s="118">
        <v>5.0602508180098281E-2</v>
      </c>
      <c r="C609" s="118">
        <v>4.384975727693783E-2</v>
      </c>
    </row>
    <row r="610" spans="1:3" x14ac:dyDescent="0.3">
      <c r="A610" s="118">
        <v>586</v>
      </c>
      <c r="B610" s="118">
        <v>-2.6436863686400535E-2</v>
      </c>
      <c r="C610" s="118">
        <v>2.1238278656166114E-3</v>
      </c>
    </row>
    <row r="611" spans="1:3" x14ac:dyDescent="0.3">
      <c r="A611" s="118">
        <v>587</v>
      </c>
      <c r="B611" s="118">
        <v>-1.9884573807801547E-2</v>
      </c>
      <c r="C611" s="118">
        <v>-3.7192572411398797E-2</v>
      </c>
    </row>
    <row r="612" spans="1:3" x14ac:dyDescent="0.3">
      <c r="A612" s="118">
        <v>588</v>
      </c>
      <c r="B612" s="118">
        <v>-1.5047429198935289E-2</v>
      </c>
      <c r="C612" s="118">
        <v>-7.8610446004419264E-3</v>
      </c>
    </row>
    <row r="613" spans="1:3" x14ac:dyDescent="0.3">
      <c r="A613" s="118">
        <v>589</v>
      </c>
      <c r="B613" s="118">
        <v>-1.4669436465496444E-2</v>
      </c>
      <c r="C613" s="118">
        <v>-2.1682965580967616E-2</v>
      </c>
    </row>
    <row r="614" spans="1:3" x14ac:dyDescent="0.3">
      <c r="A614" s="118">
        <v>590</v>
      </c>
      <c r="B614" s="118">
        <v>8.7998462719904595E-4</v>
      </c>
      <c r="C614" s="118">
        <v>1.9219788085589908E-2</v>
      </c>
    </row>
    <row r="615" spans="1:3" x14ac:dyDescent="0.3">
      <c r="A615" s="118">
        <v>591</v>
      </c>
      <c r="B615" s="118">
        <v>-2.0070548038845906E-2</v>
      </c>
      <c r="C615" s="118">
        <v>-2.4529962344016595E-2</v>
      </c>
    </row>
    <row r="616" spans="1:3" x14ac:dyDescent="0.3">
      <c r="A616" s="118">
        <v>592</v>
      </c>
      <c r="B616" s="118">
        <v>-1.8376418515645261E-2</v>
      </c>
      <c r="C616" s="118">
        <v>-2.1704848021332816E-2</v>
      </c>
    </row>
    <row r="617" spans="1:3" x14ac:dyDescent="0.3">
      <c r="A617" s="118">
        <v>593</v>
      </c>
      <c r="B617" s="118">
        <v>5.9240903904370752E-4</v>
      </c>
      <c r="C617" s="118">
        <v>-3.6942484171339838E-3</v>
      </c>
    </row>
    <row r="618" spans="1:3" x14ac:dyDescent="0.3">
      <c r="A618" s="118">
        <v>594</v>
      </c>
      <c r="B618" s="118">
        <v>6.2362357082231552E-3</v>
      </c>
      <c r="C618" s="118">
        <v>6.1174369893356711E-3</v>
      </c>
    </row>
    <row r="619" spans="1:3" x14ac:dyDescent="0.3">
      <c r="A619" s="118">
        <v>595</v>
      </c>
      <c r="B619" s="118">
        <v>4.3528010723020678E-4</v>
      </c>
      <c r="C619" s="118">
        <v>9.1141127619726058E-4</v>
      </c>
    </row>
    <row r="620" spans="1:3" x14ac:dyDescent="0.3">
      <c r="A620" s="118">
        <v>596</v>
      </c>
      <c r="B620" s="118">
        <v>2.563049294261602E-3</v>
      </c>
      <c r="C620" s="118">
        <v>4.741477639425281E-3</v>
      </c>
    </row>
    <row r="621" spans="1:3" x14ac:dyDescent="0.3">
      <c r="A621" s="118">
        <v>597</v>
      </c>
      <c r="B621" s="118">
        <v>-2.2628303393066988E-2</v>
      </c>
      <c r="C621" s="118">
        <v>-1.8603070633764093E-2</v>
      </c>
    </row>
    <row r="622" spans="1:3" x14ac:dyDescent="0.3">
      <c r="A622" s="118">
        <v>598</v>
      </c>
      <c r="B622" s="118">
        <v>-7.356058418976091E-4</v>
      </c>
      <c r="C622" s="118">
        <v>1.9190362828882673E-2</v>
      </c>
    </row>
    <row r="623" spans="1:3" x14ac:dyDescent="0.3">
      <c r="A623" s="118">
        <v>599</v>
      </c>
      <c r="B623" s="118">
        <v>-3.1712324215217164E-2</v>
      </c>
      <c r="C623" s="118">
        <v>-2.6943909213569067E-2</v>
      </c>
    </row>
    <row r="624" spans="1:3" x14ac:dyDescent="0.3">
      <c r="A624" s="118">
        <v>600</v>
      </c>
      <c r="B624" s="118">
        <v>1.1782096459390989E-2</v>
      </c>
      <c r="C624" s="118">
        <v>3.6846111863061082E-2</v>
      </c>
    </row>
    <row r="625" spans="1:3" x14ac:dyDescent="0.3">
      <c r="A625" s="118">
        <v>601</v>
      </c>
      <c r="B625" s="118">
        <v>9.0142901938752209E-3</v>
      </c>
      <c r="C625" s="118">
        <v>9.0468453417581231E-4</v>
      </c>
    </row>
    <row r="626" spans="1:3" x14ac:dyDescent="0.3">
      <c r="A626" s="118">
        <v>602</v>
      </c>
      <c r="B626" s="118">
        <v>-1.4140428145704696E-3</v>
      </c>
      <c r="C626" s="118">
        <v>-1.0774213487434472E-3</v>
      </c>
    </row>
    <row r="627" spans="1:3" x14ac:dyDescent="0.3">
      <c r="A627" s="118">
        <v>603</v>
      </c>
      <c r="B627" s="118">
        <v>2.3866962826262109E-2</v>
      </c>
      <c r="C627" s="118">
        <v>3.7046616943693045E-2</v>
      </c>
    </row>
    <row r="628" spans="1:3" x14ac:dyDescent="0.3">
      <c r="A628" s="118">
        <v>604</v>
      </c>
      <c r="B628" s="118">
        <v>4.069073427411223E-3</v>
      </c>
      <c r="C628" s="118">
        <v>-4.0121036598695639E-3</v>
      </c>
    </row>
    <row r="629" spans="1:3" x14ac:dyDescent="0.3">
      <c r="A629" s="118">
        <v>605</v>
      </c>
      <c r="B629" s="118">
        <v>1.6393100796124625E-2</v>
      </c>
      <c r="C629" s="118">
        <v>3.6381018670692357E-2</v>
      </c>
    </row>
    <row r="630" spans="1:3" x14ac:dyDescent="0.3">
      <c r="A630" s="118">
        <v>606</v>
      </c>
      <c r="B630" s="118">
        <v>-5.7901765813764905E-3</v>
      </c>
      <c r="C630" s="118">
        <v>-3.8818950420776909E-3</v>
      </c>
    </row>
    <row r="631" spans="1:3" x14ac:dyDescent="0.3">
      <c r="A631" s="118">
        <v>607</v>
      </c>
      <c r="B631" s="118">
        <v>3.8496970717276069E-3</v>
      </c>
      <c r="C631" s="118">
        <v>1.0373364430886602E-2</v>
      </c>
    </row>
    <row r="632" spans="1:3" x14ac:dyDescent="0.3">
      <c r="A632" s="118">
        <v>608</v>
      </c>
      <c r="B632" s="118">
        <v>-1.7436884907332254E-2</v>
      </c>
      <c r="C632" s="118">
        <v>6.3080157314638376E-3</v>
      </c>
    </row>
    <row r="633" spans="1:3" x14ac:dyDescent="0.3">
      <c r="A633" s="118">
        <v>609</v>
      </c>
      <c r="B633" s="118">
        <v>-1.5922217974228315E-2</v>
      </c>
      <c r="C633" s="118">
        <v>-3.4987462063596833E-2</v>
      </c>
    </row>
    <row r="634" spans="1:3" x14ac:dyDescent="0.3">
      <c r="A634" s="118">
        <v>610</v>
      </c>
      <c r="B634" s="118">
        <v>3.0261383881073443E-3</v>
      </c>
      <c r="C634" s="118">
        <v>-1.9099539037918785E-2</v>
      </c>
    </row>
    <row r="635" spans="1:3" x14ac:dyDescent="0.3">
      <c r="A635" s="118">
        <v>611</v>
      </c>
      <c r="B635" s="118">
        <v>1.143303180647757E-2</v>
      </c>
      <c r="C635" s="118">
        <v>1.3435805175442597E-3</v>
      </c>
    </row>
    <row r="636" spans="1:3" x14ac:dyDescent="0.3">
      <c r="A636" s="118">
        <v>612</v>
      </c>
      <c r="B636" s="118">
        <v>-6.8071507844336288E-3</v>
      </c>
      <c r="C636" s="118">
        <v>-1.2908778966909991E-2</v>
      </c>
    </row>
    <row r="637" spans="1:3" x14ac:dyDescent="0.3">
      <c r="A637" s="118">
        <v>613</v>
      </c>
      <c r="B637" s="118">
        <v>-6.9514774969792767E-4</v>
      </c>
      <c r="C637" s="118">
        <v>-2.7748904842764765E-3</v>
      </c>
    </row>
    <row r="638" spans="1:3" x14ac:dyDescent="0.3">
      <c r="A638" s="118">
        <v>614</v>
      </c>
      <c r="B638" s="118">
        <v>-1.8993888736191171E-2</v>
      </c>
      <c r="C638" s="118">
        <v>-2.5142266094457418E-2</v>
      </c>
    </row>
    <row r="639" spans="1:3" x14ac:dyDescent="0.3">
      <c r="A639" s="118">
        <v>615</v>
      </c>
      <c r="B639" s="118">
        <v>-8.4457656791363505E-3</v>
      </c>
      <c r="C639" s="118">
        <v>-1.5760592012701968E-2</v>
      </c>
    </row>
    <row r="640" spans="1:3" x14ac:dyDescent="0.3">
      <c r="A640" s="118">
        <v>616</v>
      </c>
      <c r="B640" s="118">
        <v>-1.7266876686283469E-3</v>
      </c>
      <c r="C640" s="118">
        <v>1.3963206467121022E-3</v>
      </c>
    </row>
    <row r="641" spans="1:3" x14ac:dyDescent="0.3">
      <c r="A641" s="118">
        <v>617</v>
      </c>
      <c r="B641" s="118">
        <v>2.2094234644661471E-2</v>
      </c>
      <c r="C641" s="118">
        <v>4.6495515206632934E-2</v>
      </c>
    </row>
    <row r="642" spans="1:3" x14ac:dyDescent="0.3">
      <c r="A642" s="118">
        <v>618</v>
      </c>
      <c r="B642" s="118">
        <v>7.0797313752191263E-3</v>
      </c>
      <c r="C642" s="118">
        <v>2.1413090155961564E-3</v>
      </c>
    </row>
    <row r="643" spans="1:3" x14ac:dyDescent="0.3">
      <c r="A643" s="118">
        <v>619</v>
      </c>
      <c r="B643" s="118">
        <v>6.4178498443773465E-3</v>
      </c>
      <c r="C643" s="118">
        <v>-2.9071287094412115E-2</v>
      </c>
    </row>
    <row r="644" spans="1:3" x14ac:dyDescent="0.3">
      <c r="A644" s="118">
        <v>620</v>
      </c>
      <c r="B644" s="118">
        <v>-5.5509165422634741E-3</v>
      </c>
      <c r="C644" s="118">
        <v>5.5509165422634741E-3</v>
      </c>
    </row>
    <row r="645" spans="1:3" x14ac:dyDescent="0.3">
      <c r="A645" s="118">
        <v>621</v>
      </c>
      <c r="B645" s="118">
        <v>1.1396871530273391E-2</v>
      </c>
      <c r="C645" s="118">
        <v>3.0855691706173381E-2</v>
      </c>
    </row>
    <row r="646" spans="1:3" x14ac:dyDescent="0.3">
      <c r="A646" s="118">
        <v>622</v>
      </c>
      <c r="B646" s="118">
        <v>1.1691641493774685E-2</v>
      </c>
      <c r="C646" s="118">
        <v>3.2472682062353521E-2</v>
      </c>
    </row>
    <row r="647" spans="1:3" x14ac:dyDescent="0.3">
      <c r="A647" s="118">
        <v>623</v>
      </c>
      <c r="B647" s="118">
        <v>1.6528099782601991E-2</v>
      </c>
      <c r="C647" s="118">
        <v>-2.2025579100360782E-2</v>
      </c>
    </row>
    <row r="648" spans="1:3" x14ac:dyDescent="0.3">
      <c r="A648" s="118">
        <v>624</v>
      </c>
      <c r="B648" s="118">
        <v>-5.7949284793868102E-3</v>
      </c>
      <c r="C648" s="118">
        <v>-5.7468656638459098E-2</v>
      </c>
    </row>
    <row r="649" spans="1:3" x14ac:dyDescent="0.3">
      <c r="A649" s="118">
        <v>625</v>
      </c>
      <c r="B649" s="118">
        <v>-1.6609313873225468E-2</v>
      </c>
      <c r="C649" s="118">
        <v>-6.1587480798069125E-2</v>
      </c>
    </row>
    <row r="650" spans="1:3" x14ac:dyDescent="0.3">
      <c r="A650" s="118">
        <v>626</v>
      </c>
      <c r="B650" s="118">
        <v>1.9499181754666351E-2</v>
      </c>
      <c r="C650" s="118">
        <v>5.1387788845899354E-2</v>
      </c>
    </row>
    <row r="651" spans="1:3" x14ac:dyDescent="0.3">
      <c r="A651" s="118">
        <v>627</v>
      </c>
      <c r="B651" s="118">
        <v>-3.0205411254312354E-2</v>
      </c>
      <c r="C651" s="118">
        <v>-2.8877532656505899E-2</v>
      </c>
    </row>
    <row r="652" spans="1:3" x14ac:dyDescent="0.3">
      <c r="A652" s="118">
        <v>628</v>
      </c>
      <c r="B652" s="118">
        <v>-4.7426050739627097E-3</v>
      </c>
      <c r="C652" s="118">
        <v>-6.7703315134547675E-3</v>
      </c>
    </row>
    <row r="653" spans="1:3" x14ac:dyDescent="0.3">
      <c r="A653" s="118">
        <v>629</v>
      </c>
      <c r="B653" s="118">
        <v>-3.5249604821126035E-3</v>
      </c>
      <c r="C653" s="118">
        <v>1.7850124784630338E-2</v>
      </c>
    </row>
    <row r="654" spans="1:3" x14ac:dyDescent="0.3">
      <c r="A654" s="118">
        <v>630</v>
      </c>
      <c r="B654" s="118">
        <v>4.3045771999072354E-4</v>
      </c>
      <c r="C654" s="118">
        <v>-4.2085491797159095E-3</v>
      </c>
    </row>
    <row r="655" spans="1:3" x14ac:dyDescent="0.3">
      <c r="A655" s="118">
        <v>631</v>
      </c>
      <c r="B655" s="118">
        <v>-1.3661287937726559E-2</v>
      </c>
      <c r="C655" s="118">
        <v>-1.9646027914580505E-2</v>
      </c>
    </row>
    <row r="656" spans="1:3" x14ac:dyDescent="0.3">
      <c r="A656" s="118">
        <v>632</v>
      </c>
      <c r="B656" s="118">
        <v>5.394228350793541E-4</v>
      </c>
      <c r="C656" s="118">
        <v>5.9277628460455666E-3</v>
      </c>
    </row>
    <row r="657" spans="1:3" x14ac:dyDescent="0.3">
      <c r="A657" s="118">
        <v>633</v>
      </c>
      <c r="B657" s="118">
        <v>2.2382246869537242E-2</v>
      </c>
      <c r="C657" s="118">
        <v>1.112808087514941E-2</v>
      </c>
    </row>
    <row r="658" spans="1:3" x14ac:dyDescent="0.3">
      <c r="A658" s="118">
        <v>634</v>
      </c>
      <c r="B658" s="118">
        <v>-5.1374977657613688E-3</v>
      </c>
      <c r="C658" s="118">
        <v>-1.0327044103046266E-2</v>
      </c>
    </row>
    <row r="659" spans="1:3" x14ac:dyDescent="0.3">
      <c r="A659" s="118">
        <v>635</v>
      </c>
      <c r="B659" s="118">
        <v>1.5061213097600236E-2</v>
      </c>
      <c r="C659" s="118">
        <v>2.521540180803282E-2</v>
      </c>
    </row>
    <row r="660" spans="1:3" x14ac:dyDescent="0.3">
      <c r="A660" s="118">
        <v>636</v>
      </c>
      <c r="B660" s="118">
        <v>-1.986927451967949E-2</v>
      </c>
      <c r="C660" s="118">
        <v>-5.7796376546500813E-4</v>
      </c>
    </row>
    <row r="661" spans="1:3" x14ac:dyDescent="0.3">
      <c r="A661" s="118">
        <v>637</v>
      </c>
      <c r="B661" s="118">
        <v>-3.2213786077180333E-2</v>
      </c>
      <c r="C661" s="118">
        <v>-2.9310417974696974E-2</v>
      </c>
    </row>
    <row r="662" spans="1:3" x14ac:dyDescent="0.3">
      <c r="A662" s="118">
        <v>638</v>
      </c>
      <c r="B662" s="118">
        <v>-6.3092231850290549E-4</v>
      </c>
      <c r="C662" s="118">
        <v>3.7953926957588844E-3</v>
      </c>
    </row>
    <row r="663" spans="1:3" x14ac:dyDescent="0.3">
      <c r="A663" s="118">
        <v>639</v>
      </c>
      <c r="B663" s="118">
        <v>3.9641105750360647E-4</v>
      </c>
      <c r="C663" s="118">
        <v>-1.374807918628935E-2</v>
      </c>
    </row>
    <row r="664" spans="1:3" x14ac:dyDescent="0.3">
      <c r="A664" s="118">
        <v>640</v>
      </c>
      <c r="B664" s="118">
        <v>-4.7587895823490685E-3</v>
      </c>
      <c r="C664" s="118">
        <v>-5.5951501189354406E-3</v>
      </c>
    </row>
    <row r="665" spans="1:3" x14ac:dyDescent="0.3">
      <c r="A665" s="118">
        <v>641</v>
      </c>
      <c r="B665" s="118">
        <v>-7.4118183581008742E-3</v>
      </c>
      <c r="C665" s="118">
        <v>-1.4782391774254356E-2</v>
      </c>
    </row>
    <row r="666" spans="1:3" x14ac:dyDescent="0.3">
      <c r="A666" s="118">
        <v>642</v>
      </c>
      <c r="B666" s="118">
        <v>1.5077817569795287E-3</v>
      </c>
      <c r="C666" s="118">
        <v>-1.0917792584707939E-2</v>
      </c>
    </row>
    <row r="667" spans="1:3" x14ac:dyDescent="0.3">
      <c r="A667" s="118">
        <v>643</v>
      </c>
      <c r="B667" s="118">
        <v>3.9483671084635527E-4</v>
      </c>
      <c r="C667" s="118">
        <v>-1.6883853777309131E-2</v>
      </c>
    </row>
    <row r="668" spans="1:3" x14ac:dyDescent="0.3">
      <c r="A668" s="118">
        <v>644</v>
      </c>
      <c r="B668" s="118">
        <v>4.4500871004798893E-3</v>
      </c>
      <c r="C668" s="118">
        <v>-3.7711130615382072E-3</v>
      </c>
    </row>
    <row r="669" spans="1:3" x14ac:dyDescent="0.3">
      <c r="A669" s="118">
        <v>645</v>
      </c>
      <c r="B669" s="118">
        <v>7.8630380018935176E-4</v>
      </c>
      <c r="C669" s="118">
        <v>-5.7441176379604041E-3</v>
      </c>
    </row>
    <row r="670" spans="1:3" x14ac:dyDescent="0.3">
      <c r="A670" s="118">
        <v>646</v>
      </c>
      <c r="B670" s="118">
        <v>3.5684815114945838E-3</v>
      </c>
      <c r="C670" s="118">
        <v>1.5739316277394329E-2</v>
      </c>
    </row>
    <row r="671" spans="1:3" x14ac:dyDescent="0.3">
      <c r="A671" s="118">
        <v>647</v>
      </c>
      <c r="B671" s="118">
        <v>-2.5103440280171037E-3</v>
      </c>
      <c r="C671" s="118">
        <v>2.6622404057016387E-3</v>
      </c>
    </row>
    <row r="672" spans="1:3" x14ac:dyDescent="0.3">
      <c r="A672" s="118">
        <v>648</v>
      </c>
      <c r="B672" s="118">
        <v>-5.1755010561902565E-4</v>
      </c>
      <c r="C672" s="118">
        <v>2.1294481137926181E-2</v>
      </c>
    </row>
    <row r="673" spans="1:3" x14ac:dyDescent="0.3">
      <c r="A673" s="118">
        <v>649</v>
      </c>
      <c r="B673" s="118">
        <v>-2.7378345835933852E-3</v>
      </c>
      <c r="C673" s="118">
        <v>1.284220735394786E-2</v>
      </c>
    </row>
    <row r="674" spans="1:3" x14ac:dyDescent="0.3">
      <c r="A674" s="118">
        <v>650</v>
      </c>
      <c r="B674" s="118">
        <v>4.2308938682230479E-4</v>
      </c>
      <c r="C674" s="118">
        <v>-1.5487656717911268E-2</v>
      </c>
    </row>
    <row r="675" spans="1:3" x14ac:dyDescent="0.3">
      <c r="A675" s="118">
        <v>651</v>
      </c>
      <c r="B675" s="118">
        <v>8.6678423027839544E-3</v>
      </c>
      <c r="C675" s="118">
        <v>6.1362518178097701E-4</v>
      </c>
    </row>
    <row r="676" spans="1:3" x14ac:dyDescent="0.3">
      <c r="A676" s="118">
        <v>652</v>
      </c>
      <c r="B676" s="118">
        <v>2.0519528867789633E-3</v>
      </c>
      <c r="C676" s="118">
        <v>-9.589112996348027E-3</v>
      </c>
    </row>
    <row r="677" spans="1:3" x14ac:dyDescent="0.3">
      <c r="A677" s="118">
        <v>653</v>
      </c>
      <c r="B677" s="118">
        <v>6.1855387960635198E-3</v>
      </c>
      <c r="C677" s="118">
        <v>1.1120278983599926E-2</v>
      </c>
    </row>
    <row r="678" spans="1:3" x14ac:dyDescent="0.3">
      <c r="A678" s="118">
        <v>654</v>
      </c>
      <c r="B678" s="118">
        <v>-4.8007513715538578E-3</v>
      </c>
      <c r="C678" s="118">
        <v>-2.6749461481756089E-2</v>
      </c>
    </row>
    <row r="679" spans="1:3" x14ac:dyDescent="0.3">
      <c r="A679" s="118">
        <v>655</v>
      </c>
      <c r="B679" s="118">
        <v>1.0698590621640886E-3</v>
      </c>
      <c r="C679" s="118">
        <v>-1.0959979547145813E-2</v>
      </c>
    </row>
    <row r="680" spans="1:3" x14ac:dyDescent="0.3">
      <c r="A680" s="118">
        <v>656</v>
      </c>
      <c r="B680" s="118">
        <v>6.0984012407687849E-3</v>
      </c>
      <c r="C680" s="118">
        <v>-6.1637303864974392E-3</v>
      </c>
    </row>
    <row r="681" spans="1:3" x14ac:dyDescent="0.3">
      <c r="A681" s="118">
        <v>657</v>
      </c>
      <c r="B681" s="118">
        <v>1.1514086578605393E-3</v>
      </c>
      <c r="C681" s="118">
        <v>2.8279407750367021E-4</v>
      </c>
    </row>
    <row r="682" spans="1:3" x14ac:dyDescent="0.3">
      <c r="A682" s="118">
        <v>658</v>
      </c>
      <c r="B682" s="118">
        <v>4.5492860264168145E-3</v>
      </c>
      <c r="C682" s="118">
        <v>2.027782355616857E-2</v>
      </c>
    </row>
    <row r="683" spans="1:3" x14ac:dyDescent="0.3">
      <c r="A683" s="118">
        <v>659</v>
      </c>
      <c r="B683" s="118">
        <v>2.6992876673538483E-3</v>
      </c>
      <c r="C683" s="118">
        <v>-9.3895889174505781E-3</v>
      </c>
    </row>
    <row r="684" spans="1:3" x14ac:dyDescent="0.3">
      <c r="A684" s="118">
        <v>660</v>
      </c>
      <c r="B684" s="118">
        <v>-1.4297247541917701E-3</v>
      </c>
      <c r="C684" s="118">
        <v>-1.7567537972109793E-3</v>
      </c>
    </row>
    <row r="685" spans="1:3" x14ac:dyDescent="0.3">
      <c r="A685" s="118">
        <v>661</v>
      </c>
      <c r="B685" s="118">
        <v>-2.8749618473571455E-3</v>
      </c>
      <c r="C685" s="118">
        <v>-1.5427385225725614E-2</v>
      </c>
    </row>
    <row r="686" spans="1:3" x14ac:dyDescent="0.3">
      <c r="A686" s="118">
        <v>662</v>
      </c>
      <c r="B686" s="118">
        <v>-2.0221542836869129E-3</v>
      </c>
      <c r="C686" s="118">
        <v>-1.9890002940782796E-2</v>
      </c>
    </row>
    <row r="687" spans="1:3" x14ac:dyDescent="0.3">
      <c r="A687" s="118">
        <v>663</v>
      </c>
      <c r="B687" s="118">
        <v>-8.6829687410867721E-4</v>
      </c>
      <c r="C687" s="118">
        <v>1.418370223270511E-2</v>
      </c>
    </row>
    <row r="688" spans="1:3" x14ac:dyDescent="0.3">
      <c r="A688" s="118">
        <v>664</v>
      </c>
      <c r="B688" s="118">
        <v>9.2821157066268732E-4</v>
      </c>
      <c r="C688" s="118">
        <v>4.2306273980673523E-3</v>
      </c>
    </row>
    <row r="689" spans="1:3" x14ac:dyDescent="0.3">
      <c r="A689" s="118">
        <v>665</v>
      </c>
      <c r="B689" s="118">
        <v>-3.6563296861074966E-3</v>
      </c>
      <c r="C689" s="118">
        <v>5.7983791588110747E-3</v>
      </c>
    </row>
    <row r="690" spans="1:3" x14ac:dyDescent="0.3">
      <c r="A690" s="118">
        <v>666</v>
      </c>
      <c r="B690" s="118">
        <v>6.5193993439261466E-3</v>
      </c>
      <c r="C690" s="118">
        <v>2.7255102070495807E-2</v>
      </c>
    </row>
    <row r="691" spans="1:3" x14ac:dyDescent="0.3">
      <c r="A691" s="118">
        <v>667</v>
      </c>
      <c r="B691" s="118">
        <v>1.0636353271408295E-3</v>
      </c>
      <c r="C691" s="118">
        <v>1.6027262349528259E-3</v>
      </c>
    </row>
    <row r="692" spans="1:3" x14ac:dyDescent="0.3">
      <c r="A692" s="118">
        <v>668</v>
      </c>
      <c r="B692" s="118">
        <v>8.4969201044487221E-3</v>
      </c>
      <c r="C692" s="118">
        <v>3.2014927267951208E-3</v>
      </c>
    </row>
    <row r="693" spans="1:3" x14ac:dyDescent="0.3">
      <c r="A693" s="118">
        <v>669</v>
      </c>
      <c r="B693" s="118">
        <v>7.0189867560215176E-3</v>
      </c>
      <c r="C693" s="118">
        <v>-5.7104624149655232E-3</v>
      </c>
    </row>
    <row r="694" spans="1:3" x14ac:dyDescent="0.3">
      <c r="A694" s="118">
        <v>670</v>
      </c>
      <c r="B694" s="118">
        <v>-9.0538345667495474E-4</v>
      </c>
      <c r="C694" s="118">
        <v>-1.4454041061557059E-4</v>
      </c>
    </row>
    <row r="695" spans="1:3" x14ac:dyDescent="0.3">
      <c r="A695" s="118">
        <v>671</v>
      </c>
      <c r="B695" s="118">
        <v>3.9327747159367111E-4</v>
      </c>
      <c r="C695" s="118">
        <v>1.1011496555543128E-2</v>
      </c>
    </row>
    <row r="696" spans="1:3" x14ac:dyDescent="0.3">
      <c r="A696" s="118">
        <v>672</v>
      </c>
      <c r="B696" s="118">
        <v>2.8707529833508841E-3</v>
      </c>
      <c r="C696" s="118">
        <v>7.0469721377191402E-4</v>
      </c>
    </row>
    <row r="697" spans="1:3" x14ac:dyDescent="0.3">
      <c r="A697" s="118">
        <v>673</v>
      </c>
      <c r="B697" s="118">
        <v>3.2317068773301898E-3</v>
      </c>
      <c r="C697" s="118">
        <v>-6.1591064825275797E-3</v>
      </c>
    </row>
    <row r="698" spans="1:3" x14ac:dyDescent="0.3">
      <c r="A698" s="118">
        <v>674</v>
      </c>
      <c r="B698" s="118">
        <v>4.1307736156143563E-3</v>
      </c>
      <c r="C698" s="118">
        <v>-6.4101287003273536E-3</v>
      </c>
    </row>
    <row r="699" spans="1:3" x14ac:dyDescent="0.3">
      <c r="A699" s="118">
        <v>675</v>
      </c>
      <c r="B699" s="118">
        <v>8.7470813450625552E-3</v>
      </c>
      <c r="C699" s="118">
        <v>-6.6754869657623984E-3</v>
      </c>
    </row>
    <row r="700" spans="1:3" x14ac:dyDescent="0.3">
      <c r="A700" s="118">
        <v>676</v>
      </c>
      <c r="B700" s="118">
        <v>-6.842057247933157E-3</v>
      </c>
      <c r="C700" s="118">
        <v>-1.2447932352796317E-2</v>
      </c>
    </row>
    <row r="701" spans="1:3" x14ac:dyDescent="0.3">
      <c r="A701" s="118">
        <v>677</v>
      </c>
      <c r="B701" s="118">
        <v>7.2102049830369049E-3</v>
      </c>
      <c r="C701" s="118">
        <v>5.1566727756262812E-3</v>
      </c>
    </row>
    <row r="702" spans="1:3" x14ac:dyDescent="0.3">
      <c r="A702" s="118">
        <v>678</v>
      </c>
      <c r="B702" s="118">
        <v>-3.2301681293057274E-3</v>
      </c>
      <c r="C702" s="118">
        <v>8.4784858639358092E-3</v>
      </c>
    </row>
    <row r="703" spans="1:3" x14ac:dyDescent="0.3">
      <c r="A703" s="118">
        <v>679</v>
      </c>
      <c r="B703" s="118">
        <v>-6.3515864341383487E-3</v>
      </c>
      <c r="C703" s="118">
        <v>-8.4990937323844475E-5</v>
      </c>
    </row>
    <row r="704" spans="1:3" x14ac:dyDescent="0.3">
      <c r="A704" s="118">
        <v>680</v>
      </c>
      <c r="B704" s="118">
        <v>-6.5478664014033199E-4</v>
      </c>
      <c r="C704" s="118">
        <v>7.0157050893387262E-3</v>
      </c>
    </row>
    <row r="705" spans="1:3" x14ac:dyDescent="0.3">
      <c r="A705" s="118">
        <v>681</v>
      </c>
      <c r="B705" s="118">
        <v>5.2967694029071115E-4</v>
      </c>
      <c r="C705" s="118">
        <v>1.2377865829645398E-2</v>
      </c>
    </row>
    <row r="706" spans="1:3" x14ac:dyDescent="0.3">
      <c r="A706" s="118">
        <v>682</v>
      </c>
      <c r="B706" s="118">
        <v>3.6296341446578626E-3</v>
      </c>
      <c r="C706" s="118">
        <v>4.3422126960944987E-3</v>
      </c>
    </row>
    <row r="707" spans="1:3" x14ac:dyDescent="0.3">
      <c r="A707" s="118">
        <v>683</v>
      </c>
      <c r="B707" s="118">
        <v>4.3468686244690045E-3</v>
      </c>
      <c r="C707" s="118">
        <v>9.0684193861074493E-3</v>
      </c>
    </row>
    <row r="708" spans="1:3" x14ac:dyDescent="0.3">
      <c r="A708" s="118">
        <v>684</v>
      </c>
      <c r="B708" s="118">
        <v>5.4575156491523955E-3</v>
      </c>
      <c r="C708" s="118">
        <v>-1.1476016826592689E-2</v>
      </c>
    </row>
    <row r="709" spans="1:3" x14ac:dyDescent="0.3">
      <c r="A709" s="118">
        <v>685</v>
      </c>
      <c r="B709" s="118">
        <v>5.7410981213445742E-3</v>
      </c>
      <c r="C709" s="118">
        <v>1.4935805616318715E-2</v>
      </c>
    </row>
    <row r="710" spans="1:3" x14ac:dyDescent="0.3">
      <c r="A710" s="118">
        <v>686</v>
      </c>
      <c r="B710" s="118">
        <v>-2.516996004495207E-4</v>
      </c>
      <c r="C710" s="118">
        <v>1.1351991961889133E-2</v>
      </c>
    </row>
    <row r="711" spans="1:3" x14ac:dyDescent="0.3">
      <c r="A711" s="118">
        <v>687</v>
      </c>
      <c r="B711" s="118">
        <v>5.6991730163894021E-3</v>
      </c>
      <c r="C711" s="118">
        <v>-6.6996282883698514E-3</v>
      </c>
    </row>
    <row r="712" spans="1:3" x14ac:dyDescent="0.3">
      <c r="A712" s="118">
        <v>688</v>
      </c>
      <c r="B712" s="118">
        <v>-4.9859878927146295E-3</v>
      </c>
      <c r="C712" s="118">
        <v>-1.5952039247577952E-2</v>
      </c>
    </row>
    <row r="713" spans="1:3" x14ac:dyDescent="0.3">
      <c r="A713" s="118">
        <v>689</v>
      </c>
      <c r="B713" s="118">
        <v>-5.7975717467280653E-3</v>
      </c>
      <c r="C713" s="118">
        <v>1.0924795198055389E-2</v>
      </c>
    </row>
    <row r="714" spans="1:3" x14ac:dyDescent="0.3">
      <c r="A714" s="118">
        <v>690</v>
      </c>
      <c r="B714" s="118">
        <v>-2.2522307361056973E-3</v>
      </c>
      <c r="C714" s="118">
        <v>-2.758769577620046E-2</v>
      </c>
    </row>
    <row r="715" spans="1:3" x14ac:dyDescent="0.3">
      <c r="A715" s="118">
        <v>691</v>
      </c>
      <c r="B715" s="118">
        <v>9.9342926062197159E-3</v>
      </c>
      <c r="C715" s="118">
        <v>8.8549287031175292E-3</v>
      </c>
    </row>
    <row r="716" spans="1:3" x14ac:dyDescent="0.3">
      <c r="A716" s="118">
        <v>692</v>
      </c>
      <c r="B716" s="118">
        <v>5.5949109882964896E-3</v>
      </c>
      <c r="C716" s="118">
        <v>9.5216206432240016E-3</v>
      </c>
    </row>
    <row r="717" spans="1:3" x14ac:dyDescent="0.3">
      <c r="A717" s="118">
        <v>693</v>
      </c>
      <c r="B717" s="118">
        <v>2.6392686140491442E-3</v>
      </c>
      <c r="C717" s="118">
        <v>-9.090143243862786E-3</v>
      </c>
    </row>
    <row r="718" spans="1:3" x14ac:dyDescent="0.3">
      <c r="A718" s="118">
        <v>694</v>
      </c>
      <c r="B718" s="118">
        <v>-1.5940350651974891E-4</v>
      </c>
      <c r="C718" s="118">
        <v>5.6204668962631468E-4</v>
      </c>
    </row>
    <row r="719" spans="1:3" x14ac:dyDescent="0.3">
      <c r="A719" s="118">
        <v>695</v>
      </c>
      <c r="B719" s="118">
        <v>-3.1769282194909292E-3</v>
      </c>
      <c r="C719" s="118">
        <v>-1.3074494677291012E-2</v>
      </c>
    </row>
    <row r="720" spans="1:3" x14ac:dyDescent="0.3">
      <c r="A720" s="118">
        <v>696</v>
      </c>
      <c r="B720" s="118">
        <v>2.9630735215673523E-3</v>
      </c>
      <c r="C720" s="118">
        <v>-3.5108220643111057E-3</v>
      </c>
    </row>
    <row r="721" spans="1:3" x14ac:dyDescent="0.3">
      <c r="A721" s="118">
        <v>697</v>
      </c>
      <c r="B721" s="118">
        <v>4.7841207516667143E-3</v>
      </c>
      <c r="C721" s="118">
        <v>6.9800393357089714E-3</v>
      </c>
    </row>
    <row r="722" spans="1:3" x14ac:dyDescent="0.3">
      <c r="A722" s="118">
        <v>698</v>
      </c>
      <c r="B722" s="118">
        <v>-2.3936083132462306E-4</v>
      </c>
      <c r="C722" s="118">
        <v>5.4571238295568012E-3</v>
      </c>
    </row>
    <row r="723" spans="1:3" x14ac:dyDescent="0.3">
      <c r="A723" s="118">
        <v>699</v>
      </c>
      <c r="B723" s="118">
        <v>1.8771172401711752E-3</v>
      </c>
      <c r="C723" s="118">
        <v>7.2567196567069024E-3</v>
      </c>
    </row>
    <row r="724" spans="1:3" x14ac:dyDescent="0.3">
      <c r="A724" s="118">
        <v>700</v>
      </c>
      <c r="B724" s="118">
        <v>9.5802506306595023E-3</v>
      </c>
      <c r="C724" s="118">
        <v>1.413484623543735E-2</v>
      </c>
    </row>
    <row r="725" spans="1:3" x14ac:dyDescent="0.3">
      <c r="A725" s="118">
        <v>701</v>
      </c>
      <c r="B725" s="118">
        <v>-6.3318084876705346E-3</v>
      </c>
      <c r="C725" s="118">
        <v>1.3176085751114366E-2</v>
      </c>
    </row>
    <row r="726" spans="1:3" x14ac:dyDescent="0.3">
      <c r="A726" s="118">
        <v>702</v>
      </c>
      <c r="B726" s="118">
        <v>4.2814969067692596E-3</v>
      </c>
      <c r="C726" s="118">
        <v>-1.9526416012391953E-3</v>
      </c>
    </row>
    <row r="727" spans="1:3" x14ac:dyDescent="0.3">
      <c r="A727" s="118">
        <v>703</v>
      </c>
      <c r="B727" s="118">
        <v>9.6545756922315467E-3</v>
      </c>
      <c r="C727" s="118">
        <v>6.9416578106408795E-3</v>
      </c>
    </row>
    <row r="728" spans="1:3" x14ac:dyDescent="0.3">
      <c r="A728" s="118">
        <v>704</v>
      </c>
      <c r="B728" s="118">
        <v>9.3113477073190239E-3</v>
      </c>
      <c r="C728" s="118">
        <v>-2.8985497168994186E-3</v>
      </c>
    </row>
    <row r="729" spans="1:3" x14ac:dyDescent="0.3">
      <c r="A729" s="118">
        <v>705</v>
      </c>
      <c r="B729" s="118">
        <v>9.4514106998597278E-3</v>
      </c>
      <c r="C729" s="118">
        <v>-6.0451796596680627E-3</v>
      </c>
    </row>
    <row r="730" spans="1:3" x14ac:dyDescent="0.3">
      <c r="A730" s="118">
        <v>706</v>
      </c>
      <c r="B730" s="118">
        <v>-4.1756552333703E-3</v>
      </c>
      <c r="C730" s="118">
        <v>-7.3894626140847642E-3</v>
      </c>
    </row>
    <row r="731" spans="1:3" x14ac:dyDescent="0.3">
      <c r="A731" s="118">
        <v>707</v>
      </c>
      <c r="B731" s="118">
        <v>3.8745437600113293E-3</v>
      </c>
      <c r="C731" s="118">
        <v>4.3499412364589977E-3</v>
      </c>
    </row>
    <row r="732" spans="1:3" x14ac:dyDescent="0.3">
      <c r="A732" s="118">
        <v>708</v>
      </c>
      <c r="B732" s="118">
        <v>1.5548742753142414E-3</v>
      </c>
      <c r="C732" s="118">
        <v>-2.524577791442037E-3</v>
      </c>
    </row>
    <row r="733" spans="1:3" x14ac:dyDescent="0.3">
      <c r="A733" s="118">
        <v>709</v>
      </c>
      <c r="B733" s="118">
        <v>6.9986699974636567E-3</v>
      </c>
      <c r="C733" s="118">
        <v>1.7656370172995841E-2</v>
      </c>
    </row>
    <row r="734" spans="1:3" x14ac:dyDescent="0.3">
      <c r="A734" s="118">
        <v>710</v>
      </c>
      <c r="B734" s="118">
        <v>-7.848482639748456E-3</v>
      </c>
      <c r="C734" s="118">
        <v>-1.0234503253859561E-2</v>
      </c>
    </row>
    <row r="735" spans="1:3" x14ac:dyDescent="0.3">
      <c r="A735" s="118">
        <v>711</v>
      </c>
      <c r="B735" s="118">
        <v>3.0073574547473179E-3</v>
      </c>
      <c r="C735" s="118">
        <v>1.3792054262063556E-2</v>
      </c>
    </row>
    <row r="736" spans="1:3" x14ac:dyDescent="0.3">
      <c r="A736" s="118">
        <v>712</v>
      </c>
      <c r="B736" s="118">
        <v>-1.2991177904236994E-2</v>
      </c>
      <c r="C736" s="118">
        <v>-1.7620780486988442E-2</v>
      </c>
    </row>
    <row r="737" spans="1:3" x14ac:dyDescent="0.3">
      <c r="A737" s="118">
        <v>713</v>
      </c>
      <c r="B737" s="118">
        <v>2.6632687396277673E-3</v>
      </c>
      <c r="C737" s="118">
        <v>-1.1072561918454427E-2</v>
      </c>
    </row>
    <row r="738" spans="1:3" x14ac:dyDescent="0.3">
      <c r="A738" s="118">
        <v>714</v>
      </c>
      <c r="B738" s="118">
        <v>-5.5798660255636815E-3</v>
      </c>
      <c r="C738" s="118">
        <v>-5.7681783491585733E-3</v>
      </c>
    </row>
    <row r="739" spans="1:3" x14ac:dyDescent="0.3">
      <c r="A739" s="118">
        <v>715</v>
      </c>
      <c r="B739" s="118">
        <v>2.5127984496327743E-3</v>
      </c>
      <c r="C739" s="118">
        <v>6.306721457349047E-3</v>
      </c>
    </row>
    <row r="740" spans="1:3" x14ac:dyDescent="0.3">
      <c r="A740" s="118">
        <v>716</v>
      </c>
      <c r="B740" s="118">
        <v>-3.2477202902039307E-3</v>
      </c>
      <c r="C740" s="118">
        <v>9.6232009179813057E-3</v>
      </c>
    </row>
    <row r="741" spans="1:3" x14ac:dyDescent="0.3">
      <c r="A741" s="118">
        <v>717</v>
      </c>
      <c r="B741" s="118">
        <v>-1.3422012442423567E-3</v>
      </c>
      <c r="C741" s="118">
        <v>5.8994301772421695E-3</v>
      </c>
    </row>
    <row r="742" spans="1:3" x14ac:dyDescent="0.3">
      <c r="A742" s="118">
        <v>718</v>
      </c>
      <c r="B742" s="118">
        <v>-2.2829716897040497E-4</v>
      </c>
      <c r="C742" s="118">
        <v>-4.3486487945383666E-3</v>
      </c>
    </row>
    <row r="743" spans="1:3" x14ac:dyDescent="0.3">
      <c r="A743" s="118">
        <v>719</v>
      </c>
      <c r="B743" s="118">
        <v>3.2754476712585816E-3</v>
      </c>
      <c r="C743" s="118">
        <v>7.8691625414094128E-3</v>
      </c>
    </row>
    <row r="744" spans="1:3" x14ac:dyDescent="0.3">
      <c r="A744" s="118">
        <v>720</v>
      </c>
      <c r="B744" s="118">
        <v>-3.250348600231124E-3</v>
      </c>
      <c r="C744" s="118">
        <v>6.8471020954481657E-3</v>
      </c>
    </row>
    <row r="745" spans="1:3" x14ac:dyDescent="0.3">
      <c r="A745" s="118">
        <v>721</v>
      </c>
      <c r="B745" s="118">
        <v>2.5441226704794313E-3</v>
      </c>
      <c r="C745" s="118">
        <v>3.157073827404711E-3</v>
      </c>
    </row>
    <row r="746" spans="1:3" x14ac:dyDescent="0.3">
      <c r="A746" s="118">
        <v>722</v>
      </c>
      <c r="B746" s="118">
        <v>1.8665592519393126E-3</v>
      </c>
      <c r="C746" s="118">
        <v>1.1797801149591525E-3</v>
      </c>
    </row>
    <row r="747" spans="1:3" x14ac:dyDescent="0.3">
      <c r="A747" s="118">
        <v>723</v>
      </c>
      <c r="B747" s="118">
        <v>3.9327166728633147E-3</v>
      </c>
      <c r="C747" s="118">
        <v>-7.0760653060106728E-3</v>
      </c>
    </row>
    <row r="748" spans="1:3" x14ac:dyDescent="0.3">
      <c r="A748" s="118">
        <v>724</v>
      </c>
      <c r="B748" s="118">
        <v>7.5898052586997715E-5</v>
      </c>
      <c r="C748" s="118">
        <v>-3.8794958706615977E-3</v>
      </c>
    </row>
    <row r="749" spans="1:3" x14ac:dyDescent="0.3">
      <c r="A749" s="118">
        <v>725</v>
      </c>
      <c r="B749" s="118">
        <v>9.3978004040989466E-3</v>
      </c>
      <c r="C749" s="118">
        <v>-9.7514868535277383E-3</v>
      </c>
    </row>
    <row r="750" spans="1:3" x14ac:dyDescent="0.3">
      <c r="A750" s="118">
        <v>726</v>
      </c>
      <c r="B750" s="118">
        <v>1.4988680734335435E-3</v>
      </c>
      <c r="C750" s="118">
        <v>1.7164745410702932E-2</v>
      </c>
    </row>
    <row r="751" spans="1:3" x14ac:dyDescent="0.3">
      <c r="A751" s="118">
        <v>727</v>
      </c>
      <c r="B751" s="118">
        <v>5.2922612327347997E-3</v>
      </c>
      <c r="C751" s="118">
        <v>9.1636645663433734E-3</v>
      </c>
    </row>
    <row r="752" spans="1:3" x14ac:dyDescent="0.3">
      <c r="A752" s="118">
        <v>728</v>
      </c>
      <c r="B752" s="118">
        <v>1.1689535274817709E-2</v>
      </c>
      <c r="C752" s="118">
        <v>-4.3749195751006786E-3</v>
      </c>
    </row>
    <row r="753" spans="1:3" x14ac:dyDescent="0.3">
      <c r="A753" s="118">
        <v>729</v>
      </c>
      <c r="B753" s="118">
        <v>-6.1162608666120158E-3</v>
      </c>
      <c r="C753" s="118">
        <v>9.0272148120088824E-3</v>
      </c>
    </row>
    <row r="754" spans="1:3" x14ac:dyDescent="0.3">
      <c r="A754" s="118">
        <v>730</v>
      </c>
      <c r="B754" s="118">
        <v>1.3544193286985038E-2</v>
      </c>
      <c r="C754" s="118">
        <v>-6.0916273410235953E-3</v>
      </c>
    </row>
    <row r="755" spans="1:3" x14ac:dyDescent="0.3">
      <c r="A755" s="118">
        <v>731</v>
      </c>
      <c r="B755" s="118">
        <v>-1.0821252193053743E-2</v>
      </c>
      <c r="C755" s="118">
        <v>1.2510517764247497E-2</v>
      </c>
    </row>
    <row r="756" spans="1:3" x14ac:dyDescent="0.3">
      <c r="A756" s="118">
        <v>732</v>
      </c>
      <c r="B756" s="118">
        <v>-1.5742915927904216E-3</v>
      </c>
      <c r="C756" s="118">
        <v>5.9908661893427351E-3</v>
      </c>
    </row>
    <row r="757" spans="1:3" x14ac:dyDescent="0.3">
      <c r="A757" s="118">
        <v>733</v>
      </c>
      <c r="B757" s="118">
        <v>-1.2387973514232584E-3</v>
      </c>
      <c r="C757" s="118">
        <v>1.9941448919887569E-3</v>
      </c>
    </row>
    <row r="758" spans="1:3" x14ac:dyDescent="0.3">
      <c r="A758" s="118">
        <v>734</v>
      </c>
      <c r="B758" s="118">
        <v>4.0556864424327183E-3</v>
      </c>
      <c r="C758" s="118">
        <v>8.8821918233387004E-3</v>
      </c>
    </row>
    <row r="759" spans="1:3" x14ac:dyDescent="0.3">
      <c r="A759" s="118">
        <v>735</v>
      </c>
      <c r="B759" s="118">
        <v>-2.3561657168687591E-3</v>
      </c>
      <c r="C759" s="118">
        <v>-2.0456561654141198E-4</v>
      </c>
    </row>
    <row r="760" spans="1:3" x14ac:dyDescent="0.3">
      <c r="A760" s="118">
        <v>736</v>
      </c>
      <c r="B760" s="118">
        <v>8.212033754044553E-3</v>
      </c>
      <c r="C760" s="118">
        <v>-1.1679678513531987E-3</v>
      </c>
    </row>
    <row r="761" spans="1:3" x14ac:dyDescent="0.3">
      <c r="A761" s="118">
        <v>737</v>
      </c>
      <c r="B761" s="118">
        <v>-1.8504681234570173E-3</v>
      </c>
      <c r="C761" s="118">
        <v>-2.8215522546533025E-3</v>
      </c>
    </row>
    <row r="762" spans="1:3" x14ac:dyDescent="0.3">
      <c r="A762" s="118">
        <v>738</v>
      </c>
      <c r="B762" s="118">
        <v>-6.6365536197653422E-5</v>
      </c>
      <c r="C762" s="118">
        <v>-3.4112936664306712E-3</v>
      </c>
    </row>
    <row r="763" spans="1:3" x14ac:dyDescent="0.3">
      <c r="A763" s="118">
        <v>739</v>
      </c>
      <c r="B763" s="118">
        <v>4.8713997176574085E-3</v>
      </c>
      <c r="C763" s="118">
        <v>2.2093010128728342E-3</v>
      </c>
    </row>
    <row r="764" spans="1:3" x14ac:dyDescent="0.3">
      <c r="A764" s="118">
        <v>740</v>
      </c>
      <c r="B764" s="118">
        <v>-6.0786997961654625E-3</v>
      </c>
      <c r="C764" s="118">
        <v>-9.7935502762537506E-3</v>
      </c>
    </row>
    <row r="765" spans="1:3" x14ac:dyDescent="0.3">
      <c r="A765" s="118">
        <v>741</v>
      </c>
      <c r="B765" s="118">
        <v>1.6805580500769556E-3</v>
      </c>
      <c r="C765" s="118">
        <v>-2.5352504351393722E-3</v>
      </c>
    </row>
    <row r="766" spans="1:3" x14ac:dyDescent="0.3">
      <c r="A766" s="118">
        <v>742</v>
      </c>
      <c r="B766" s="118">
        <v>2.5082488115925629E-3</v>
      </c>
      <c r="C766" s="118">
        <v>-6.3426897149134204E-3</v>
      </c>
    </row>
    <row r="767" spans="1:3" x14ac:dyDescent="0.3">
      <c r="A767" s="118">
        <v>743</v>
      </c>
      <c r="B767" s="118">
        <v>1.0204549011843152E-2</v>
      </c>
      <c r="C767" s="118">
        <v>-9.5329345839824733E-3</v>
      </c>
    </row>
    <row r="768" spans="1:3" x14ac:dyDescent="0.3">
      <c r="A768" s="118">
        <v>744</v>
      </c>
      <c r="B768" s="118">
        <v>1.0517445898799747E-2</v>
      </c>
      <c r="C768" s="118">
        <v>-7.1458048708714431E-4</v>
      </c>
    </row>
    <row r="769" spans="1:3" x14ac:dyDescent="0.3">
      <c r="A769" s="118">
        <v>745</v>
      </c>
      <c r="B769" s="118">
        <v>5.263867392058994E-4</v>
      </c>
      <c r="C769" s="118">
        <v>-5.3697129027604398E-3</v>
      </c>
    </row>
    <row r="770" spans="1:3" x14ac:dyDescent="0.3">
      <c r="A770" s="118">
        <v>746</v>
      </c>
      <c r="B770" s="118">
        <v>4.2661832624338756E-3</v>
      </c>
      <c r="C770" s="118">
        <v>7.8721288883471068E-3</v>
      </c>
    </row>
    <row r="771" spans="1:3" x14ac:dyDescent="0.3">
      <c r="A771" s="118">
        <v>747</v>
      </c>
      <c r="B771" s="118">
        <v>1.3660067741383184E-2</v>
      </c>
      <c r="C771" s="118">
        <v>-8.017864260480909E-3</v>
      </c>
    </row>
    <row r="772" spans="1:3" x14ac:dyDescent="0.3">
      <c r="A772" s="118">
        <v>748</v>
      </c>
      <c r="B772" s="118">
        <v>-1.470292530599306E-3</v>
      </c>
      <c r="C772" s="118">
        <v>2.9992041033012691E-3</v>
      </c>
    </row>
    <row r="773" spans="1:3" x14ac:dyDescent="0.3">
      <c r="A773" s="118">
        <v>749</v>
      </c>
      <c r="B773" s="118">
        <v>-6.4439308532172231E-3</v>
      </c>
      <c r="C773" s="118">
        <v>-1.5066941518349468E-3</v>
      </c>
    </row>
    <row r="774" spans="1:3" x14ac:dyDescent="0.3">
      <c r="A774" s="118">
        <v>750</v>
      </c>
      <c r="B774" s="118">
        <v>3.3533191402021767E-3</v>
      </c>
      <c r="C774" s="118">
        <v>6.9459567490941787E-3</v>
      </c>
    </row>
    <row r="775" spans="1:3" x14ac:dyDescent="0.3">
      <c r="A775" s="118">
        <v>751</v>
      </c>
      <c r="B775" s="118">
        <v>-7.429922848238112E-3</v>
      </c>
      <c r="C775" s="118">
        <v>3.303058112552203E-3</v>
      </c>
    </row>
    <row r="776" spans="1:3" x14ac:dyDescent="0.3">
      <c r="A776" s="118">
        <v>752</v>
      </c>
      <c r="B776" s="118">
        <v>1.9116720666536523E-3</v>
      </c>
      <c r="C776" s="118">
        <v>3.409720524522953E-2</v>
      </c>
    </row>
    <row r="777" spans="1:3" x14ac:dyDescent="0.3">
      <c r="A777" s="118">
        <v>753</v>
      </c>
      <c r="B777" s="118">
        <v>1.1272727159298042E-2</v>
      </c>
      <c r="C777" s="118">
        <v>2.8304798237463361E-2</v>
      </c>
    </row>
    <row r="778" spans="1:3" x14ac:dyDescent="0.3">
      <c r="A778" s="118">
        <v>754</v>
      </c>
      <c r="B778" s="118">
        <v>2.6382989355118909E-3</v>
      </c>
      <c r="C778" s="118">
        <v>-2.5834543698587016E-3</v>
      </c>
    </row>
    <row r="779" spans="1:3" x14ac:dyDescent="0.3">
      <c r="A779" s="118">
        <v>755</v>
      </c>
      <c r="B779" s="118">
        <v>-1.2645515779300912E-2</v>
      </c>
      <c r="C779" s="118">
        <v>-2.5414660765902639E-2</v>
      </c>
    </row>
    <row r="780" spans="1:3" x14ac:dyDescent="0.3">
      <c r="A780" s="118">
        <v>756</v>
      </c>
      <c r="B780" s="118">
        <v>8.4961798174069297E-4</v>
      </c>
      <c r="C780" s="118">
        <v>-7.1540815546901407E-3</v>
      </c>
    </row>
    <row r="781" spans="1:3" x14ac:dyDescent="0.3">
      <c r="A781" s="118">
        <v>757</v>
      </c>
      <c r="B781" s="118">
        <v>-7.7804330117236496E-3</v>
      </c>
      <c r="C781" s="118">
        <v>-1.1115998610862935E-2</v>
      </c>
    </row>
    <row r="782" spans="1:3" x14ac:dyDescent="0.3">
      <c r="A782" s="118">
        <v>758</v>
      </c>
      <c r="B782" s="118">
        <v>-4.9578059917185797E-3</v>
      </c>
      <c r="C782" s="118">
        <v>2.3984712373875672E-2</v>
      </c>
    </row>
    <row r="783" spans="1:3" x14ac:dyDescent="0.3">
      <c r="A783" s="118">
        <v>759</v>
      </c>
      <c r="B783" s="118">
        <v>1.6281754109697226E-3</v>
      </c>
      <c r="C783" s="118">
        <v>1.4337732106834745E-2</v>
      </c>
    </row>
    <row r="784" spans="1:3" x14ac:dyDescent="0.3">
      <c r="A784" s="118">
        <v>760</v>
      </c>
      <c r="B784" s="118">
        <v>1.1501103648199259E-2</v>
      </c>
      <c r="C784" s="118">
        <v>3.1738546716004817E-2</v>
      </c>
    </row>
    <row r="785" spans="1:3" x14ac:dyDescent="0.3">
      <c r="A785" s="118">
        <v>761</v>
      </c>
      <c r="B785" s="118">
        <v>8.937457669957953E-3</v>
      </c>
      <c r="C785" s="118">
        <v>-1.4521099193645567E-3</v>
      </c>
    </row>
    <row r="786" spans="1:3" x14ac:dyDescent="0.3">
      <c r="A786" s="118">
        <v>762</v>
      </c>
      <c r="B786" s="118">
        <v>-2.1059940129303143E-3</v>
      </c>
      <c r="C786" s="118">
        <v>-1.0120420208678213E-2</v>
      </c>
    </row>
    <row r="787" spans="1:3" x14ac:dyDescent="0.3">
      <c r="A787" s="118">
        <v>763</v>
      </c>
      <c r="B787" s="118">
        <v>9.0797810140385415E-3</v>
      </c>
      <c r="C787" s="118">
        <v>5.9511921568261173E-3</v>
      </c>
    </row>
    <row r="788" spans="1:3" x14ac:dyDescent="0.3">
      <c r="A788" s="118">
        <v>764</v>
      </c>
      <c r="B788" s="118">
        <v>-4.7561110502665708E-3</v>
      </c>
      <c r="C788" s="118">
        <v>-1.6286504661850495E-3</v>
      </c>
    </row>
    <row r="789" spans="1:3" x14ac:dyDescent="0.3">
      <c r="A789" s="118">
        <v>765</v>
      </c>
      <c r="B789" s="118">
        <v>1.7592756426485945E-2</v>
      </c>
      <c r="C789" s="118">
        <v>3.8427351125172038E-3</v>
      </c>
    </row>
    <row r="790" spans="1:3" x14ac:dyDescent="0.3">
      <c r="A790" s="118">
        <v>766</v>
      </c>
      <c r="B790" s="118">
        <v>4.1442670720353673E-3</v>
      </c>
      <c r="C790" s="118">
        <v>-3.539400956099014E-3</v>
      </c>
    </row>
    <row r="791" spans="1:3" x14ac:dyDescent="0.3">
      <c r="A791" s="118">
        <v>767</v>
      </c>
      <c r="B791" s="118">
        <v>-2.1222260095403178E-2</v>
      </c>
      <c r="C791" s="118">
        <v>-1.0821838406404938E-2</v>
      </c>
    </row>
    <row r="792" spans="1:3" x14ac:dyDescent="0.3">
      <c r="A792" s="118">
        <v>768</v>
      </c>
      <c r="B792" s="118">
        <v>7.6858266752279488E-3</v>
      </c>
      <c r="C792" s="118">
        <v>2.150808470561176E-2</v>
      </c>
    </row>
    <row r="793" spans="1:3" x14ac:dyDescent="0.3">
      <c r="A793" s="118">
        <v>769</v>
      </c>
      <c r="B793" s="118">
        <v>1.2409944090170261E-2</v>
      </c>
      <c r="C793" s="118">
        <v>8.941012732161021E-4</v>
      </c>
    </row>
    <row r="794" spans="1:3" x14ac:dyDescent="0.3">
      <c r="A794" s="118">
        <v>770</v>
      </c>
      <c r="B794" s="118">
        <v>1.3462852121877969E-2</v>
      </c>
      <c r="C794" s="118">
        <v>1.1582888093325059E-3</v>
      </c>
    </row>
    <row r="795" spans="1:3" x14ac:dyDescent="0.3">
      <c r="A795" s="118">
        <v>771</v>
      </c>
      <c r="B795" s="118">
        <v>-2.1641202992815751E-2</v>
      </c>
      <c r="C795" s="118">
        <v>-3.0419803937189731E-2</v>
      </c>
    </row>
    <row r="796" spans="1:3" x14ac:dyDescent="0.3">
      <c r="A796" s="118">
        <v>772</v>
      </c>
      <c r="B796" s="118">
        <v>1.4622705224226366E-2</v>
      </c>
      <c r="C796" s="118">
        <v>-3.5009369726705028E-3</v>
      </c>
    </row>
    <row r="797" spans="1:3" x14ac:dyDescent="0.3">
      <c r="A797" s="118">
        <v>773</v>
      </c>
      <c r="B797" s="118">
        <v>-2.136089192422367E-3</v>
      </c>
      <c r="C797" s="118">
        <v>-4.1703463829762533E-2</v>
      </c>
    </row>
    <row r="798" spans="1:3" x14ac:dyDescent="0.3">
      <c r="A798" s="118">
        <v>774</v>
      </c>
      <c r="B798" s="118">
        <v>-1.6558210057750898E-2</v>
      </c>
      <c r="C798" s="118">
        <v>-2.1240779932984045E-2</v>
      </c>
    </row>
    <row r="799" spans="1:3" x14ac:dyDescent="0.3">
      <c r="A799" s="118">
        <v>775</v>
      </c>
      <c r="B799" s="118">
        <v>2.8068446370186642E-2</v>
      </c>
      <c r="C799" s="118">
        <v>1.2250847821394892E-2</v>
      </c>
    </row>
    <row r="800" spans="1:3" x14ac:dyDescent="0.3">
      <c r="A800" s="118">
        <v>776</v>
      </c>
      <c r="B800" s="118">
        <v>-2.0264818256255718E-2</v>
      </c>
      <c r="C800" s="118">
        <v>-1.168504555171233E-2</v>
      </c>
    </row>
    <row r="801" spans="1:3" x14ac:dyDescent="0.3">
      <c r="A801" s="118">
        <v>777</v>
      </c>
      <c r="B801" s="118">
        <v>-2.4479036678445202E-2</v>
      </c>
      <c r="C801" s="118">
        <v>1.126817550151097E-3</v>
      </c>
    </row>
    <row r="802" spans="1:3" x14ac:dyDescent="0.3">
      <c r="A802" s="118">
        <v>778</v>
      </c>
      <c r="B802" s="118">
        <v>-1.0588020295747417E-3</v>
      </c>
      <c r="C802" s="118">
        <v>-1.8721753803944293E-3</v>
      </c>
    </row>
    <row r="803" spans="1:3" x14ac:dyDescent="0.3">
      <c r="A803" s="118">
        <v>779</v>
      </c>
      <c r="B803" s="118">
        <v>2.2814342300622624E-3</v>
      </c>
      <c r="C803" s="118">
        <v>2.4632377105502656E-2</v>
      </c>
    </row>
    <row r="804" spans="1:3" x14ac:dyDescent="0.3">
      <c r="A804" s="118">
        <v>780</v>
      </c>
      <c r="B804" s="118">
        <v>-1.3472688961130828E-2</v>
      </c>
      <c r="C804" s="118">
        <v>-3.5473145261692117E-3</v>
      </c>
    </row>
    <row r="805" spans="1:3" x14ac:dyDescent="0.3">
      <c r="A805" s="118">
        <v>781</v>
      </c>
      <c r="B805" s="118">
        <v>2.504071375866228E-3</v>
      </c>
      <c r="C805" s="118">
        <v>-9.2283069054107138E-3</v>
      </c>
    </row>
    <row r="806" spans="1:3" x14ac:dyDescent="0.3">
      <c r="A806" s="118">
        <v>782</v>
      </c>
      <c r="B806" s="118">
        <v>7.8330575140503301E-6</v>
      </c>
      <c r="C806" s="118">
        <v>-5.4635552448175527E-3</v>
      </c>
    </row>
    <row r="807" spans="1:3" x14ac:dyDescent="0.3">
      <c r="A807" s="118">
        <v>783</v>
      </c>
      <c r="B807" s="118">
        <v>-4.9561718819647422E-3</v>
      </c>
      <c r="C807" s="118">
        <v>6.7317551937548055E-3</v>
      </c>
    </row>
    <row r="808" spans="1:3" x14ac:dyDescent="0.3">
      <c r="A808" s="118">
        <v>784</v>
      </c>
      <c r="B808" s="118">
        <v>-5.5980458147757688E-3</v>
      </c>
      <c r="C808" s="118">
        <v>-7.8960732631325366E-4</v>
      </c>
    </row>
    <row r="809" spans="1:3" x14ac:dyDescent="0.3">
      <c r="A809" s="118">
        <v>785</v>
      </c>
      <c r="B809" s="118">
        <v>-4.8630646996944036E-4</v>
      </c>
      <c r="C809" s="118">
        <v>1.2836755085606607E-2</v>
      </c>
    </row>
    <row r="810" spans="1:3" x14ac:dyDescent="0.3">
      <c r="A810" s="118">
        <v>786</v>
      </c>
      <c r="B810" s="118">
        <v>1.8247510208266593E-2</v>
      </c>
      <c r="C810" s="118">
        <v>-8.2968240081798816E-4</v>
      </c>
    </row>
    <row r="811" spans="1:3" x14ac:dyDescent="0.3">
      <c r="A811" s="118">
        <v>787</v>
      </c>
      <c r="B811" s="118">
        <v>5.2756978806351561E-3</v>
      </c>
      <c r="C811" s="118">
        <v>-8.3557813953478825E-4</v>
      </c>
    </row>
    <row r="812" spans="1:3" x14ac:dyDescent="0.3">
      <c r="A812" s="118">
        <v>788</v>
      </c>
      <c r="B812" s="118">
        <v>3.0724484711762521E-4</v>
      </c>
      <c r="C812" s="118">
        <v>4.4793013718945748E-3</v>
      </c>
    </row>
    <row r="813" spans="1:3" x14ac:dyDescent="0.3">
      <c r="A813" s="118">
        <v>789</v>
      </c>
      <c r="B813" s="118">
        <v>3.4434575534288488E-3</v>
      </c>
      <c r="C813" s="118">
        <v>5.7649554512941223E-3</v>
      </c>
    </row>
    <row r="814" spans="1:3" x14ac:dyDescent="0.3">
      <c r="A814" s="118">
        <v>790</v>
      </c>
      <c r="B814" s="118">
        <v>1.1873183799307879E-2</v>
      </c>
      <c r="C814" s="118">
        <v>3.6975444126569335E-3</v>
      </c>
    </row>
    <row r="815" spans="1:3" x14ac:dyDescent="0.3">
      <c r="A815" s="118">
        <v>791</v>
      </c>
      <c r="B815" s="118">
        <v>5.8868083809177152E-3</v>
      </c>
      <c r="C815" s="118">
        <v>-1.3335597129949884E-3</v>
      </c>
    </row>
    <row r="816" spans="1:3" x14ac:dyDescent="0.3">
      <c r="A816" s="118">
        <v>792</v>
      </c>
      <c r="B816" s="118">
        <v>-1.2589044650874969E-2</v>
      </c>
      <c r="C816" s="118">
        <v>2.6645486897580034E-5</v>
      </c>
    </row>
    <row r="817" spans="1:3" x14ac:dyDescent="0.3">
      <c r="A817" s="118">
        <v>793</v>
      </c>
      <c r="B817" s="118">
        <v>-1.0350825014159308E-2</v>
      </c>
      <c r="C817" s="118">
        <v>1.0661656510750921E-2</v>
      </c>
    </row>
    <row r="818" spans="1:3" x14ac:dyDescent="0.3">
      <c r="A818" s="118">
        <v>794</v>
      </c>
      <c r="B818" s="118">
        <v>-1.1968883420431549E-2</v>
      </c>
      <c r="C818" s="118">
        <v>5.4180957329329326E-3</v>
      </c>
    </row>
    <row r="819" spans="1:3" x14ac:dyDescent="0.3">
      <c r="A819" s="118">
        <v>795</v>
      </c>
      <c r="B819" s="118">
        <v>1.26012834558758E-2</v>
      </c>
      <c r="C819" s="118">
        <v>2.0320172107909928E-3</v>
      </c>
    </row>
    <row r="820" spans="1:3" x14ac:dyDescent="0.3">
      <c r="A820" s="118">
        <v>796</v>
      </c>
      <c r="B820" s="118">
        <v>1.6891189915508267E-2</v>
      </c>
      <c r="C820" s="118">
        <v>-7.0213726779911473E-3</v>
      </c>
    </row>
    <row r="821" spans="1:3" x14ac:dyDescent="0.3">
      <c r="A821" s="118">
        <v>797</v>
      </c>
      <c r="B821" s="118">
        <v>1.7710221698987406E-3</v>
      </c>
      <c r="C821" s="118">
        <v>-1.3915940710781515E-4</v>
      </c>
    </row>
    <row r="822" spans="1:3" x14ac:dyDescent="0.3">
      <c r="A822" s="118">
        <v>798</v>
      </c>
      <c r="B822" s="118">
        <v>-4.7272157816296246E-3</v>
      </c>
      <c r="C822" s="118">
        <v>1.4649964607281542E-2</v>
      </c>
    </row>
    <row r="823" spans="1:3" x14ac:dyDescent="0.3">
      <c r="A823" s="118">
        <v>799</v>
      </c>
      <c r="B823" s="118">
        <v>-5.0735897755549543E-3</v>
      </c>
      <c r="C823" s="118">
        <v>1.864449576695627E-2</v>
      </c>
    </row>
    <row r="824" spans="1:3" x14ac:dyDescent="0.3">
      <c r="A824" s="118">
        <v>800</v>
      </c>
      <c r="B824" s="118">
        <v>1.1682820923314032E-3</v>
      </c>
      <c r="C824" s="118">
        <v>-1.0109605504236636E-2</v>
      </c>
    </row>
    <row r="825" spans="1:3" x14ac:dyDescent="0.3">
      <c r="A825" s="118">
        <v>801</v>
      </c>
      <c r="B825" s="118">
        <v>1.2914728729439339E-2</v>
      </c>
      <c r="C825" s="118">
        <v>-5.5338937214526422E-3</v>
      </c>
    </row>
    <row r="826" spans="1:3" x14ac:dyDescent="0.3">
      <c r="A826" s="118">
        <v>802</v>
      </c>
      <c r="B826" s="118">
        <v>1.4253915888895725E-2</v>
      </c>
      <c r="C826" s="118">
        <v>1.1578378503987312E-2</v>
      </c>
    </row>
    <row r="827" spans="1:3" x14ac:dyDescent="0.3">
      <c r="A827" s="118">
        <v>803</v>
      </c>
      <c r="B827" s="118">
        <v>3.4175031205100938E-3</v>
      </c>
      <c r="C827" s="118">
        <v>1.6983173829212158E-2</v>
      </c>
    </row>
    <row r="828" spans="1:3" x14ac:dyDescent="0.3">
      <c r="A828" s="118">
        <v>804</v>
      </c>
      <c r="B828" s="118">
        <v>1.4768264948946366E-2</v>
      </c>
      <c r="C828" s="118">
        <v>2.0040636839209511E-2</v>
      </c>
    </row>
    <row r="829" spans="1:3" x14ac:dyDescent="0.3">
      <c r="A829" s="118">
        <v>805</v>
      </c>
      <c r="B829" s="118">
        <v>1.5794171251830913E-2</v>
      </c>
      <c r="C829" s="118">
        <v>-2.3865273806440324E-2</v>
      </c>
    </row>
    <row r="830" spans="1:3" x14ac:dyDescent="0.3">
      <c r="A830" s="118">
        <v>806</v>
      </c>
      <c r="B830" s="118">
        <v>-3.6906364439740137E-2</v>
      </c>
      <c r="C830" s="118">
        <v>-9.8757948533875414E-3</v>
      </c>
    </row>
    <row r="831" spans="1:3" x14ac:dyDescent="0.3">
      <c r="A831" s="118">
        <v>807</v>
      </c>
      <c r="B831" s="118">
        <v>-4.23013225962297E-3</v>
      </c>
      <c r="C831" s="118">
        <v>-1.3831425233995848E-2</v>
      </c>
    </row>
    <row r="832" spans="1:3" x14ac:dyDescent="0.3">
      <c r="A832" s="118">
        <v>808</v>
      </c>
      <c r="B832" s="118">
        <v>1.8309923204042622E-2</v>
      </c>
      <c r="C832" s="118">
        <v>1.9704440824734271E-2</v>
      </c>
    </row>
    <row r="833" spans="1:3" x14ac:dyDescent="0.3">
      <c r="A833" s="118">
        <v>809</v>
      </c>
      <c r="B833" s="118">
        <v>-4.0364117662992603E-2</v>
      </c>
      <c r="C833" s="118">
        <v>1.2426111180974107E-2</v>
      </c>
    </row>
    <row r="834" spans="1:3" x14ac:dyDescent="0.3">
      <c r="A834" s="118">
        <v>810</v>
      </c>
      <c r="B834" s="118">
        <v>-2.0507475197873905E-2</v>
      </c>
      <c r="C834" s="118">
        <v>4.9248447140319979E-2</v>
      </c>
    </row>
    <row r="835" spans="1:3" x14ac:dyDescent="0.3">
      <c r="A835" s="118">
        <v>811</v>
      </c>
      <c r="B835" s="118">
        <v>1.423203731933879E-4</v>
      </c>
      <c r="C835" s="118">
        <v>-4.2109674459643524E-2</v>
      </c>
    </row>
    <row r="836" spans="1:3" x14ac:dyDescent="0.3">
      <c r="A836" s="118">
        <v>812</v>
      </c>
      <c r="B836" s="118">
        <v>1.2842620557044244E-3</v>
      </c>
      <c r="C836" s="118">
        <v>7.8059366415389438E-3</v>
      </c>
    </row>
    <row r="837" spans="1:3" x14ac:dyDescent="0.3">
      <c r="A837" s="118">
        <v>813</v>
      </c>
      <c r="B837" s="118">
        <v>-1.0152943824169976E-2</v>
      </c>
      <c r="C837" s="118">
        <v>2.4359176001292778E-2</v>
      </c>
    </row>
    <row r="838" spans="1:3" x14ac:dyDescent="0.3">
      <c r="A838" s="118">
        <v>814</v>
      </c>
      <c r="B838" s="118">
        <v>-5.9679998329519417E-3</v>
      </c>
      <c r="C838" s="118">
        <v>1.7115964922463599E-2</v>
      </c>
    </row>
    <row r="839" spans="1:3" x14ac:dyDescent="0.3">
      <c r="A839" s="118">
        <v>815</v>
      </c>
      <c r="B839" s="118">
        <v>1.2685806607094407E-2</v>
      </c>
      <c r="C839" s="118">
        <v>4.8040144001998304E-3</v>
      </c>
    </row>
    <row r="840" spans="1:3" x14ac:dyDescent="0.3">
      <c r="A840" s="118">
        <v>816</v>
      </c>
      <c r="B840" s="118">
        <v>1.3984503960814431E-3</v>
      </c>
      <c r="C840" s="118">
        <v>1.3658485353512105E-2</v>
      </c>
    </row>
    <row r="841" spans="1:3" x14ac:dyDescent="0.3">
      <c r="A841" s="118">
        <v>817</v>
      </c>
      <c r="B841" s="118">
        <v>2.3073278192182502E-4</v>
      </c>
      <c r="C841" s="118">
        <v>-3.9223887010327394E-3</v>
      </c>
    </row>
    <row r="842" spans="1:3" x14ac:dyDescent="0.3">
      <c r="A842" s="118">
        <v>818</v>
      </c>
      <c r="B842" s="118">
        <v>2.9770421047647998E-3</v>
      </c>
      <c r="C842" s="118">
        <v>2.3565346963349658E-2</v>
      </c>
    </row>
    <row r="843" spans="1:3" x14ac:dyDescent="0.3">
      <c r="A843" s="118">
        <v>819</v>
      </c>
      <c r="B843" s="118">
        <v>8.8950046022403181E-3</v>
      </c>
      <c r="C843" s="118">
        <v>1.638740676857179E-2</v>
      </c>
    </row>
    <row r="844" spans="1:3" x14ac:dyDescent="0.3">
      <c r="A844" s="118">
        <v>820</v>
      </c>
      <c r="B844" s="118">
        <v>5.1974807076173119E-3</v>
      </c>
      <c r="C844" s="118">
        <v>-4.2232360870987735E-3</v>
      </c>
    </row>
    <row r="845" spans="1:3" x14ac:dyDescent="0.3">
      <c r="A845" s="118">
        <v>821</v>
      </c>
      <c r="B845" s="118">
        <v>-8.3020605183225344E-4</v>
      </c>
      <c r="C845" s="118">
        <v>-4.6713294430667689E-4</v>
      </c>
    </row>
    <row r="846" spans="1:3" x14ac:dyDescent="0.3">
      <c r="A846" s="118">
        <v>822</v>
      </c>
      <c r="B846" s="118">
        <v>1.0249110865681503E-2</v>
      </c>
      <c r="C846" s="118">
        <v>-1.7805465657264846E-2</v>
      </c>
    </row>
    <row r="847" spans="1:3" x14ac:dyDescent="0.3">
      <c r="A847" s="118">
        <v>823</v>
      </c>
      <c r="B847" s="118">
        <v>-2.7465811679730371E-3</v>
      </c>
      <c r="C847" s="118">
        <v>2.4861107322061019E-3</v>
      </c>
    </row>
    <row r="848" spans="1:3" x14ac:dyDescent="0.3">
      <c r="A848" s="118">
        <v>824</v>
      </c>
      <c r="B848" s="118">
        <v>7.572154577386205E-3</v>
      </c>
      <c r="C848" s="118">
        <v>1.4766956079699398E-2</v>
      </c>
    </row>
    <row r="849" spans="1:3" x14ac:dyDescent="0.3">
      <c r="A849" s="118">
        <v>825</v>
      </c>
      <c r="B849" s="118">
        <v>7.8573787932468865E-3</v>
      </c>
      <c r="C849" s="118">
        <v>9.9609774479397749E-3</v>
      </c>
    </row>
    <row r="850" spans="1:3" x14ac:dyDescent="0.3">
      <c r="A850" s="118">
        <v>826</v>
      </c>
      <c r="B850" s="118">
        <v>-3.2384146164975917E-4</v>
      </c>
      <c r="C850" s="118">
        <v>1.6250349347546262E-3</v>
      </c>
    </row>
    <row r="851" spans="1:3" x14ac:dyDescent="0.3">
      <c r="A851" s="118">
        <v>827</v>
      </c>
      <c r="B851" s="118">
        <v>2.1017617976118032E-3</v>
      </c>
      <c r="C851" s="118">
        <v>2.5739109055395869E-3</v>
      </c>
    </row>
    <row r="852" spans="1:3" x14ac:dyDescent="0.3">
      <c r="A852" s="118">
        <v>828</v>
      </c>
      <c r="B852" s="118">
        <v>2.4627429793159386E-3</v>
      </c>
      <c r="C852" s="118">
        <v>1.1961960295843496E-2</v>
      </c>
    </row>
    <row r="853" spans="1:3" x14ac:dyDescent="0.3">
      <c r="A853" s="118">
        <v>829</v>
      </c>
      <c r="B853" s="118">
        <v>7.8575612648730201E-3</v>
      </c>
      <c r="C853" s="118">
        <v>8.3049810424595857E-3</v>
      </c>
    </row>
    <row r="854" spans="1:3" x14ac:dyDescent="0.3">
      <c r="A854" s="118">
        <v>830</v>
      </c>
      <c r="B854" s="118">
        <v>4.8393644745069637E-3</v>
      </c>
      <c r="C854" s="118">
        <v>-3.6335117162979505E-4</v>
      </c>
    </row>
    <row r="855" spans="1:3" x14ac:dyDescent="0.3">
      <c r="A855" s="118">
        <v>831</v>
      </c>
      <c r="B855" s="118">
        <v>7.2198212558300529E-3</v>
      </c>
      <c r="C855" s="118">
        <v>5.555463117091361E-3</v>
      </c>
    </row>
    <row r="856" spans="1:3" x14ac:dyDescent="0.3">
      <c r="A856" s="118">
        <v>832</v>
      </c>
      <c r="B856" s="118">
        <v>9.1326584658658113E-3</v>
      </c>
      <c r="C856" s="118">
        <v>7.5757987707842315E-3</v>
      </c>
    </row>
    <row r="857" spans="1:3" x14ac:dyDescent="0.3">
      <c r="A857" s="118">
        <v>833</v>
      </c>
      <c r="B857" s="118">
        <v>-4.41250451235647E-3</v>
      </c>
      <c r="C857" s="118">
        <v>-9.6082402279671943E-3</v>
      </c>
    </row>
    <row r="858" spans="1:3" x14ac:dyDescent="0.3">
      <c r="A858" s="118">
        <v>834</v>
      </c>
      <c r="B858" s="118">
        <v>2.6351945202343491E-3</v>
      </c>
      <c r="C858" s="118">
        <v>6.1279320456404662E-4</v>
      </c>
    </row>
    <row r="859" spans="1:3" x14ac:dyDescent="0.3">
      <c r="A859" s="118">
        <v>835</v>
      </c>
      <c r="B859" s="118">
        <v>1.5875310127021866E-3</v>
      </c>
      <c r="C859" s="118">
        <v>3.0863191804225312E-3</v>
      </c>
    </row>
    <row r="860" spans="1:3" x14ac:dyDescent="0.3">
      <c r="A860" s="118">
        <v>836</v>
      </c>
      <c r="B860" s="118">
        <v>-2.6978449627908989E-4</v>
      </c>
      <c r="C860" s="118">
        <v>7.459370846242896E-3</v>
      </c>
    </row>
    <row r="861" spans="1:3" x14ac:dyDescent="0.3">
      <c r="A861" s="118">
        <v>837</v>
      </c>
      <c r="B861" s="118">
        <v>3.330321673146395E-4</v>
      </c>
      <c r="C861" s="118">
        <v>-5.7809746794196476E-3</v>
      </c>
    </row>
    <row r="862" spans="1:3" x14ac:dyDescent="0.3">
      <c r="A862" s="118">
        <v>838</v>
      </c>
      <c r="B862" s="118">
        <v>2.7874556693884612E-3</v>
      </c>
      <c r="C862" s="118">
        <v>-5.216070173339726E-3</v>
      </c>
    </row>
    <row r="863" spans="1:3" x14ac:dyDescent="0.3">
      <c r="A863" s="118">
        <v>839</v>
      </c>
      <c r="B863" s="118">
        <v>-3.8304613715648252E-5</v>
      </c>
      <c r="C863" s="118">
        <v>-8.1814817721937178E-3</v>
      </c>
    </row>
    <row r="864" spans="1:3" x14ac:dyDescent="0.3">
      <c r="A864" s="118">
        <v>840</v>
      </c>
      <c r="B864" s="118">
        <v>-2.4511309382470605E-3</v>
      </c>
      <c r="C864" s="118">
        <v>-2.3659363150879556E-4</v>
      </c>
    </row>
    <row r="865" spans="1:3" x14ac:dyDescent="0.3">
      <c r="A865" s="118">
        <v>841</v>
      </c>
      <c r="B865" s="118">
        <v>6.1793628075783496E-3</v>
      </c>
      <c r="C865" s="118">
        <v>3.5225732258621452E-3</v>
      </c>
    </row>
    <row r="866" spans="1:3" x14ac:dyDescent="0.3">
      <c r="A866" s="118">
        <v>842</v>
      </c>
      <c r="B866" s="118">
        <v>9.8065190381222862E-3</v>
      </c>
      <c r="C866" s="118">
        <v>-5.6507060508435465E-3</v>
      </c>
    </row>
    <row r="867" spans="1:3" x14ac:dyDescent="0.3">
      <c r="A867" s="118">
        <v>843</v>
      </c>
      <c r="B867" s="118">
        <v>-3.295318619168108E-3</v>
      </c>
      <c r="C867" s="118">
        <v>1.1997100169760421E-2</v>
      </c>
    </row>
    <row r="868" spans="1:3" x14ac:dyDescent="0.3">
      <c r="A868" s="118">
        <v>844</v>
      </c>
      <c r="B868" s="118">
        <v>3.1818843534751765E-4</v>
      </c>
      <c r="C868" s="118">
        <v>-1.133541059953154E-3</v>
      </c>
    </row>
    <row r="869" spans="1:3" x14ac:dyDescent="0.3">
      <c r="A869" s="118">
        <v>845</v>
      </c>
      <c r="B869" s="118">
        <v>2.3488055105704425E-3</v>
      </c>
      <c r="C869" s="118">
        <v>-5.6339643370538345E-3</v>
      </c>
    </row>
    <row r="870" spans="1:3" x14ac:dyDescent="0.3">
      <c r="A870" s="118">
        <v>846</v>
      </c>
      <c r="B870" s="118">
        <v>4.0090719373259733E-3</v>
      </c>
      <c r="C870" s="118">
        <v>1.9462154981300626E-3</v>
      </c>
    </row>
    <row r="871" spans="1:3" x14ac:dyDescent="0.3">
      <c r="A871" s="118">
        <v>847</v>
      </c>
      <c r="B871" s="118">
        <v>6.3234228806248747E-3</v>
      </c>
      <c r="C871" s="118">
        <v>-4.4179391933312781E-3</v>
      </c>
    </row>
    <row r="872" spans="1:3" x14ac:dyDescent="0.3">
      <c r="A872" s="118">
        <v>848</v>
      </c>
      <c r="B872" s="118">
        <v>3.738312183399279E-3</v>
      </c>
      <c r="C872" s="118">
        <v>2.7181143840101334E-3</v>
      </c>
    </row>
    <row r="873" spans="1:3" x14ac:dyDescent="0.3">
      <c r="A873" s="118">
        <v>849</v>
      </c>
      <c r="B873" s="118">
        <v>6.7861419636687547E-4</v>
      </c>
      <c r="C873" s="118">
        <v>8.7645478610895583E-3</v>
      </c>
    </row>
    <row r="874" spans="1:3" x14ac:dyDescent="0.3">
      <c r="A874" s="118">
        <v>850</v>
      </c>
      <c r="B874" s="118">
        <v>-2.9624817795876565E-3</v>
      </c>
      <c r="C874" s="118">
        <v>9.6823506708736077E-3</v>
      </c>
    </row>
    <row r="875" spans="1:3" x14ac:dyDescent="0.3">
      <c r="A875" s="118">
        <v>851</v>
      </c>
      <c r="B875" s="118">
        <v>-2.6352047511955183E-4</v>
      </c>
      <c r="C875" s="118">
        <v>-2.4169761743144023E-2</v>
      </c>
    </row>
    <row r="876" spans="1:3" x14ac:dyDescent="0.3">
      <c r="A876" s="118">
        <v>852</v>
      </c>
      <c r="B876" s="118">
        <v>-1.2400904283963138E-3</v>
      </c>
      <c r="C876" s="118">
        <v>-1.0997023657008418E-2</v>
      </c>
    </row>
    <row r="877" spans="1:3" x14ac:dyDescent="0.3">
      <c r="A877" s="118">
        <v>853</v>
      </c>
      <c r="B877" s="118">
        <v>9.0197367551862404E-3</v>
      </c>
      <c r="C877" s="118">
        <v>4.310479071792557E-3</v>
      </c>
    </row>
    <row r="878" spans="1:3" x14ac:dyDescent="0.3">
      <c r="A878" s="118">
        <v>854</v>
      </c>
      <c r="B878" s="118">
        <v>4.2235570779402599E-4</v>
      </c>
      <c r="C878" s="118">
        <v>-2.750844539451169E-2</v>
      </c>
    </row>
    <row r="879" spans="1:3" x14ac:dyDescent="0.3">
      <c r="A879" s="118">
        <v>855</v>
      </c>
      <c r="B879" s="118">
        <v>1.0684459760132731E-2</v>
      </c>
      <c r="C879" s="118">
        <v>-1.2549256664417714E-2</v>
      </c>
    </row>
    <row r="880" spans="1:3" x14ac:dyDescent="0.3">
      <c r="A880" s="118">
        <v>856</v>
      </c>
      <c r="B880" s="118">
        <v>4.0726956678503891E-4</v>
      </c>
      <c r="C880" s="118">
        <v>7.88105758329939E-3</v>
      </c>
    </row>
    <row r="881" spans="1:3" x14ac:dyDescent="0.3">
      <c r="A881" s="118">
        <v>857</v>
      </c>
      <c r="B881" s="118">
        <v>2.8582871951802272E-3</v>
      </c>
      <c r="C881" s="118">
        <v>2.2951259167326092E-2</v>
      </c>
    </row>
    <row r="882" spans="1:3" x14ac:dyDescent="0.3">
      <c r="A882" s="118">
        <v>858</v>
      </c>
      <c r="B882" s="118">
        <v>3.9656878196521798E-5</v>
      </c>
      <c r="C882" s="118">
        <v>1.458973359148185E-2</v>
      </c>
    </row>
    <row r="883" spans="1:3" x14ac:dyDescent="0.3">
      <c r="A883" s="118">
        <v>859</v>
      </c>
      <c r="B883" s="118">
        <v>7.3627066288984378E-3</v>
      </c>
      <c r="C883" s="118">
        <v>4.3391608051028185E-3</v>
      </c>
    </row>
    <row r="884" spans="1:3" x14ac:dyDescent="0.3">
      <c r="A884" s="118">
        <v>860</v>
      </c>
      <c r="B884" s="118">
        <v>2.0745031684193714E-3</v>
      </c>
      <c r="C884" s="118">
        <v>-5.2340829328211035E-3</v>
      </c>
    </row>
    <row r="885" spans="1:3" x14ac:dyDescent="0.3">
      <c r="A885" s="118">
        <v>861</v>
      </c>
      <c r="B885" s="118">
        <v>-1.8442564069012161E-3</v>
      </c>
      <c r="C885" s="118">
        <v>-4.6712618390121266E-3</v>
      </c>
    </row>
    <row r="886" spans="1:3" x14ac:dyDescent="0.3">
      <c r="A886" s="118">
        <v>862</v>
      </c>
      <c r="B886" s="118">
        <v>9.0249584366441597E-3</v>
      </c>
      <c r="C886" s="118">
        <v>3.8321821805434829E-4</v>
      </c>
    </row>
    <row r="887" spans="1:3" x14ac:dyDescent="0.3">
      <c r="A887" s="118">
        <v>863</v>
      </c>
      <c r="B887" s="118">
        <v>-4.7564900990068482E-3</v>
      </c>
      <c r="C887" s="118">
        <v>-4.1717894333472404E-3</v>
      </c>
    </row>
    <row r="888" spans="1:3" x14ac:dyDescent="0.3">
      <c r="A888" s="118">
        <v>864</v>
      </c>
      <c r="B888" s="118">
        <v>-1.5264598509829646E-3</v>
      </c>
      <c r="C888" s="118">
        <v>8.3189903832576531E-3</v>
      </c>
    </row>
    <row r="889" spans="1:3" x14ac:dyDescent="0.3">
      <c r="A889" s="118">
        <v>865</v>
      </c>
      <c r="B889" s="118">
        <v>1.7810904968359603E-3</v>
      </c>
      <c r="C889" s="118">
        <v>1.6134694902519703E-3</v>
      </c>
    </row>
    <row r="890" spans="1:3" x14ac:dyDescent="0.3">
      <c r="A890" s="118">
        <v>866</v>
      </c>
      <c r="B890" s="118">
        <v>-1.0832089211681301E-4</v>
      </c>
      <c r="C890" s="118">
        <v>-3.2394149604965741E-3</v>
      </c>
    </row>
    <row r="891" spans="1:3" x14ac:dyDescent="0.3">
      <c r="A891" s="118">
        <v>867</v>
      </c>
      <c r="B891" s="118">
        <v>-2.9851279978804547E-3</v>
      </c>
      <c r="C891" s="118">
        <v>-3.2501957595728595E-4</v>
      </c>
    </row>
    <row r="892" spans="1:3" x14ac:dyDescent="0.3">
      <c r="A892" s="118">
        <v>868</v>
      </c>
      <c r="B892" s="118">
        <v>2.2431289991756355E-3</v>
      </c>
      <c r="C892" s="118">
        <v>6.4020098663692196E-3</v>
      </c>
    </row>
    <row r="893" spans="1:3" x14ac:dyDescent="0.3">
      <c r="A893" s="118">
        <v>869</v>
      </c>
      <c r="B893" s="118">
        <v>6.0326861857837766E-4</v>
      </c>
      <c r="C893" s="118">
        <v>1.6364918117466553E-3</v>
      </c>
    </row>
    <row r="894" spans="1:3" x14ac:dyDescent="0.3">
      <c r="A894" s="118">
        <v>870</v>
      </c>
      <c r="B894" s="118">
        <v>2.0700519882561191E-3</v>
      </c>
      <c r="C894" s="118">
        <v>6.0804141826787256E-3</v>
      </c>
    </row>
    <row r="895" spans="1:3" x14ac:dyDescent="0.3">
      <c r="A895" s="118">
        <v>871</v>
      </c>
      <c r="B895" s="118">
        <v>3.9037343191556046E-3</v>
      </c>
      <c r="C895" s="118">
        <v>1.1979731035727782E-2</v>
      </c>
    </row>
    <row r="896" spans="1:3" x14ac:dyDescent="0.3">
      <c r="A896" s="118">
        <v>872</v>
      </c>
      <c r="B896" s="118">
        <v>9.8399213749769524E-4</v>
      </c>
      <c r="C896" s="118">
        <v>-9.5553919428256456E-3</v>
      </c>
    </row>
    <row r="897" spans="1:3" x14ac:dyDescent="0.3">
      <c r="A897" s="118">
        <v>873</v>
      </c>
      <c r="B897" s="118">
        <v>2.3921874595365096E-3</v>
      </c>
      <c r="C897" s="118">
        <v>-3.8397617918508593E-3</v>
      </c>
    </row>
    <row r="898" spans="1:3" x14ac:dyDescent="0.3">
      <c r="A898" s="118">
        <v>874</v>
      </c>
      <c r="B898" s="118">
        <v>1.7417864460873684E-3</v>
      </c>
      <c r="C898" s="118">
        <v>-6.7559171751138247E-3</v>
      </c>
    </row>
    <row r="899" spans="1:3" x14ac:dyDescent="0.3">
      <c r="A899" s="118">
        <v>875</v>
      </c>
      <c r="B899" s="118">
        <v>-2.4131499140925107E-3</v>
      </c>
      <c r="C899" s="118">
        <v>1.1405407001717365E-2</v>
      </c>
    </row>
    <row r="900" spans="1:3" x14ac:dyDescent="0.3">
      <c r="A900" s="118">
        <v>876</v>
      </c>
      <c r="B900" s="118">
        <v>8.9012344676394524E-3</v>
      </c>
      <c r="C900" s="118">
        <v>0.12326247801052971</v>
      </c>
    </row>
    <row r="901" spans="1:3" x14ac:dyDescent="0.3">
      <c r="A901" s="118">
        <v>877</v>
      </c>
      <c r="B901" s="118">
        <v>2.069665958126115E-3</v>
      </c>
      <c r="C901" s="118">
        <v>-2.5630106799610468E-3</v>
      </c>
    </row>
    <row r="902" spans="1:3" x14ac:dyDescent="0.3">
      <c r="A902" s="118">
        <v>878</v>
      </c>
      <c r="B902" s="118">
        <v>-3.8901228610914731E-3</v>
      </c>
      <c r="C902" s="118">
        <v>8.2623216894406456E-4</v>
      </c>
    </row>
    <row r="903" spans="1:3" x14ac:dyDescent="0.3">
      <c r="A903" s="118">
        <v>879</v>
      </c>
      <c r="B903" s="118">
        <v>2.4181739742600138E-3</v>
      </c>
      <c r="C903" s="118">
        <v>7.5166662608824476E-3</v>
      </c>
    </row>
    <row r="904" spans="1:3" x14ac:dyDescent="0.3">
      <c r="A904" s="118">
        <v>880</v>
      </c>
      <c r="B904" s="118">
        <v>-3.1965565105282951E-3</v>
      </c>
      <c r="C904" s="118">
        <v>-1.3702229193419466E-2</v>
      </c>
    </row>
    <row r="905" spans="1:3" x14ac:dyDescent="0.3">
      <c r="A905" s="118">
        <v>881</v>
      </c>
      <c r="B905" s="118">
        <v>5.9323282019102417E-3</v>
      </c>
      <c r="C905" s="118">
        <v>-9.6825558057794699E-3</v>
      </c>
    </row>
    <row r="906" spans="1:3" x14ac:dyDescent="0.3">
      <c r="A906" s="118">
        <v>882</v>
      </c>
      <c r="B906" s="118">
        <v>1.1225857494491622E-3</v>
      </c>
      <c r="C906" s="118">
        <v>-1.1543864585958612E-2</v>
      </c>
    </row>
    <row r="907" spans="1:3" x14ac:dyDescent="0.3">
      <c r="A907" s="118">
        <v>883</v>
      </c>
      <c r="B907" s="118">
        <v>1.5387960294901257E-3</v>
      </c>
      <c r="C907" s="118">
        <v>-1.3559055995895559E-2</v>
      </c>
    </row>
    <row r="908" spans="1:3" x14ac:dyDescent="0.3">
      <c r="A908" s="118">
        <v>884</v>
      </c>
      <c r="B908" s="118">
        <v>1.4686142453810671E-3</v>
      </c>
      <c r="C908" s="118">
        <v>1.3037866580365041E-3</v>
      </c>
    </row>
    <row r="909" spans="1:3" x14ac:dyDescent="0.3">
      <c r="A909" s="118">
        <v>885</v>
      </c>
      <c r="B909" s="118">
        <v>2.5515695176286041E-3</v>
      </c>
      <c r="C909" s="118">
        <v>8.384887044183614E-4</v>
      </c>
    </row>
    <row r="910" spans="1:3" x14ac:dyDescent="0.3">
      <c r="A910" s="118">
        <v>886</v>
      </c>
      <c r="B910" s="118">
        <v>1.6751238899083956E-3</v>
      </c>
      <c r="C910" s="118">
        <v>3.3301755260709194E-4</v>
      </c>
    </row>
    <row r="911" spans="1:3" x14ac:dyDescent="0.3">
      <c r="A911" s="118">
        <v>887</v>
      </c>
      <c r="B911" s="118">
        <v>-9.0086245571072805E-4</v>
      </c>
      <c r="C911" s="118">
        <v>6.8606544155096275E-3</v>
      </c>
    </row>
    <row r="912" spans="1:3" x14ac:dyDescent="0.3">
      <c r="A912" s="118">
        <v>888</v>
      </c>
      <c r="B912" s="118">
        <v>2.6045027351280555E-3</v>
      </c>
      <c r="C912" s="118">
        <v>5.2966195351175863E-3</v>
      </c>
    </row>
    <row r="913" spans="1:3" x14ac:dyDescent="0.3">
      <c r="A913" s="118">
        <v>889</v>
      </c>
      <c r="B913" s="118">
        <v>3.1257357404595866E-3</v>
      </c>
      <c r="C913" s="118">
        <v>-6.9501719489424157E-3</v>
      </c>
    </row>
    <row r="914" spans="1:3" x14ac:dyDescent="0.3">
      <c r="A914" s="118">
        <v>890</v>
      </c>
      <c r="B914" s="118">
        <v>-1.019039408910931E-3</v>
      </c>
      <c r="C914" s="118">
        <v>2.4438590048790052E-3</v>
      </c>
    </row>
    <row r="915" spans="1:3" x14ac:dyDescent="0.3">
      <c r="A915" s="118">
        <v>891</v>
      </c>
      <c r="B915" s="118">
        <v>-2.8510658716283694E-4</v>
      </c>
      <c r="C915" s="118">
        <v>9.18559209831314E-3</v>
      </c>
    </row>
    <row r="916" spans="1:3" x14ac:dyDescent="0.3">
      <c r="A916" s="118">
        <v>892</v>
      </c>
      <c r="B916" s="118">
        <v>6.4644909135264548E-3</v>
      </c>
      <c r="C916" s="118">
        <v>9.4865824808357362E-3</v>
      </c>
    </row>
    <row r="917" spans="1:3" x14ac:dyDescent="0.3">
      <c r="A917" s="118">
        <v>893</v>
      </c>
      <c r="B917" s="118">
        <v>2.0453695536511384E-3</v>
      </c>
      <c r="C917" s="118">
        <v>6.6789395147674509E-3</v>
      </c>
    </row>
    <row r="918" spans="1:3" x14ac:dyDescent="0.3">
      <c r="A918" s="118">
        <v>894</v>
      </c>
      <c r="B918" s="118">
        <v>2.9614317563311579E-3</v>
      </c>
      <c r="C918" s="118">
        <v>-5.1403806565929813E-3</v>
      </c>
    </row>
    <row r="919" spans="1:3" x14ac:dyDescent="0.3">
      <c r="A919" s="118">
        <v>895</v>
      </c>
      <c r="B919" s="118">
        <v>4.6840307929083315E-3</v>
      </c>
      <c r="C919" s="118">
        <v>-6.9308441844134518E-3</v>
      </c>
    </row>
    <row r="920" spans="1:3" x14ac:dyDescent="0.3">
      <c r="A920" s="118">
        <v>896</v>
      </c>
      <c r="B920" s="118">
        <v>4.5143877878227783E-3</v>
      </c>
      <c r="C920" s="118">
        <v>6.6122061429494793E-4</v>
      </c>
    </row>
    <row r="921" spans="1:3" x14ac:dyDescent="0.3">
      <c r="A921" s="118">
        <v>897</v>
      </c>
      <c r="B921" s="118">
        <v>2.0030393465672192E-3</v>
      </c>
      <c r="C921" s="118">
        <v>3.81271783273039E-3</v>
      </c>
    </row>
    <row r="922" spans="1:3" x14ac:dyDescent="0.3">
      <c r="A922" s="118">
        <v>898</v>
      </c>
      <c r="B922" s="118">
        <v>4.8961122813779021E-3</v>
      </c>
      <c r="C922" s="118">
        <v>8.1765697064171972E-3</v>
      </c>
    </row>
    <row r="923" spans="1:3" x14ac:dyDescent="0.3">
      <c r="A923" s="118">
        <v>899</v>
      </c>
      <c r="B923" s="118">
        <v>8.6560664899847312E-4</v>
      </c>
      <c r="C923" s="118">
        <v>-2.1318491370622022E-3</v>
      </c>
    </row>
    <row r="924" spans="1:3" x14ac:dyDescent="0.3">
      <c r="A924" s="118">
        <v>900</v>
      </c>
      <c r="B924" s="118">
        <v>-1.4384853508774892E-3</v>
      </c>
      <c r="C924" s="118">
        <v>-1.4591248064171829E-2</v>
      </c>
    </row>
    <row r="925" spans="1:3" x14ac:dyDescent="0.3">
      <c r="A925" s="118">
        <v>901</v>
      </c>
      <c r="B925" s="118">
        <v>1.4438566908614732E-3</v>
      </c>
      <c r="C925" s="118">
        <v>-1.1343869920944633E-2</v>
      </c>
    </row>
    <row r="926" spans="1:3" x14ac:dyDescent="0.3">
      <c r="A926" s="118">
        <v>902</v>
      </c>
      <c r="B926" s="118">
        <v>-2.2659993305281928E-3</v>
      </c>
      <c r="C926" s="118">
        <v>-6.5296334789333027E-3</v>
      </c>
    </row>
    <row r="927" spans="1:3" x14ac:dyDescent="0.3">
      <c r="A927" s="118">
        <v>903</v>
      </c>
      <c r="B927" s="118">
        <v>1.4302661009101669E-3</v>
      </c>
      <c r="C927" s="118">
        <v>2.0238788806459952E-3</v>
      </c>
    </row>
    <row r="928" spans="1:3" x14ac:dyDescent="0.3">
      <c r="A928" s="118">
        <v>904</v>
      </c>
      <c r="B928" s="118">
        <v>1.9083029220253434E-3</v>
      </c>
      <c r="C928" s="118">
        <v>-6.3530385394209004E-3</v>
      </c>
    </row>
    <row r="929" spans="1:3" x14ac:dyDescent="0.3">
      <c r="A929" s="118">
        <v>905</v>
      </c>
      <c r="B929" s="118">
        <v>2.2553893952690137E-3</v>
      </c>
      <c r="C929" s="118">
        <v>-1.5024039544652678E-2</v>
      </c>
    </row>
    <row r="930" spans="1:3" x14ac:dyDescent="0.3">
      <c r="A930" s="118">
        <v>906</v>
      </c>
      <c r="B930" s="118">
        <v>2.6484603460731793E-3</v>
      </c>
      <c r="C930" s="118">
        <v>-8.111057860533611E-3</v>
      </c>
    </row>
    <row r="931" spans="1:3" x14ac:dyDescent="0.3">
      <c r="A931" s="118">
        <v>907</v>
      </c>
      <c r="B931" s="118">
        <v>-3.1230366314168089E-4</v>
      </c>
      <c r="C931" s="118">
        <v>-7.0806076788249425E-3</v>
      </c>
    </row>
    <row r="932" spans="1:3" x14ac:dyDescent="0.3">
      <c r="A932" s="118">
        <v>908</v>
      </c>
      <c r="B932" s="118">
        <v>1.5535527311269454E-3</v>
      </c>
      <c r="C932" s="118">
        <v>1.5768150036618304E-2</v>
      </c>
    </row>
    <row r="933" spans="1:3" x14ac:dyDescent="0.3">
      <c r="A933" s="118">
        <v>909</v>
      </c>
      <c r="B933" s="118">
        <v>4.1718140803103853E-3</v>
      </c>
      <c r="C933" s="118">
        <v>5.5230029662681982E-4</v>
      </c>
    </row>
    <row r="934" spans="1:3" x14ac:dyDescent="0.3">
      <c r="A934" s="118">
        <v>910</v>
      </c>
      <c r="B934" s="118">
        <v>1.167952521868588E-2</v>
      </c>
      <c r="C934" s="118">
        <v>8.0623697237091306E-4</v>
      </c>
    </row>
    <row r="935" spans="1:3" x14ac:dyDescent="0.3">
      <c r="A935" s="118">
        <v>911</v>
      </c>
      <c r="B935" s="118">
        <v>-7.0205570521838492E-4</v>
      </c>
      <c r="C935" s="118">
        <v>-1.3152322072331668E-2</v>
      </c>
    </row>
    <row r="936" spans="1:3" x14ac:dyDescent="0.3">
      <c r="A936" s="118">
        <v>912</v>
      </c>
      <c r="B936" s="118">
        <v>6.1396167499055444E-4</v>
      </c>
      <c r="C936" s="118">
        <v>1.1444297412320064E-2</v>
      </c>
    </row>
    <row r="937" spans="1:3" x14ac:dyDescent="0.3">
      <c r="A937" s="118">
        <v>913</v>
      </c>
      <c r="B937" s="118">
        <v>3.9355433935473966E-3</v>
      </c>
      <c r="C937" s="118">
        <v>-1.3145482858779528E-3</v>
      </c>
    </row>
    <row r="938" spans="1:3" x14ac:dyDescent="0.3">
      <c r="A938" s="118">
        <v>914</v>
      </c>
      <c r="B938" s="118">
        <v>-6.7904409311823092E-3</v>
      </c>
      <c r="C938" s="118">
        <v>-6.4781304973890981E-3</v>
      </c>
    </row>
    <row r="939" spans="1:3" x14ac:dyDescent="0.3">
      <c r="A939" s="118">
        <v>915</v>
      </c>
      <c r="B939" s="118">
        <v>2.7842930173086755E-3</v>
      </c>
      <c r="C939" s="118">
        <v>-5.1807605448583038E-3</v>
      </c>
    </row>
    <row r="940" spans="1:3" x14ac:dyDescent="0.3">
      <c r="A940" s="118">
        <v>916</v>
      </c>
      <c r="B940" s="118">
        <v>6.5391091171021209E-3</v>
      </c>
      <c r="C940" s="118">
        <v>6.9066154531864654E-3</v>
      </c>
    </row>
    <row r="941" spans="1:3" x14ac:dyDescent="0.3">
      <c r="A941" s="118">
        <v>917</v>
      </c>
      <c r="B941" s="118">
        <v>5.42838461158712E-3</v>
      </c>
      <c r="C941" s="118">
        <v>8.7531438335454216E-3</v>
      </c>
    </row>
    <row r="942" spans="1:3" x14ac:dyDescent="0.3">
      <c r="A942" s="118">
        <v>918</v>
      </c>
      <c r="B942" s="118">
        <v>1.6396570809210356E-3</v>
      </c>
      <c r="C942" s="118">
        <v>6.8590827237608185E-3</v>
      </c>
    </row>
    <row r="943" spans="1:3" x14ac:dyDescent="0.3">
      <c r="A943" s="118">
        <v>919</v>
      </c>
      <c r="B943" s="118">
        <v>1.2824097081857717E-3</v>
      </c>
      <c r="C943" s="118">
        <v>-4.7838754289813946E-4</v>
      </c>
    </row>
    <row r="944" spans="1:3" x14ac:dyDescent="0.3">
      <c r="A944" s="118">
        <v>920</v>
      </c>
      <c r="B944" s="118">
        <v>2.4733034619237025E-3</v>
      </c>
      <c r="C944" s="118">
        <v>-1.0022258167590779E-2</v>
      </c>
    </row>
    <row r="945" spans="1:3" x14ac:dyDescent="0.3">
      <c r="A945" s="118">
        <v>921</v>
      </c>
      <c r="B945" s="118">
        <v>-1.2902512978274256E-3</v>
      </c>
      <c r="C945" s="118">
        <v>-4.5030555915253311E-3</v>
      </c>
    </row>
    <row r="946" spans="1:3" x14ac:dyDescent="0.3">
      <c r="A946" s="118">
        <v>922</v>
      </c>
      <c r="B946" s="118">
        <v>-2.6754148599364342E-3</v>
      </c>
      <c r="C946" s="118">
        <v>-6.5292844668680215E-3</v>
      </c>
    </row>
    <row r="947" spans="1:3" x14ac:dyDescent="0.3">
      <c r="A947" s="118">
        <v>923</v>
      </c>
      <c r="B947" s="118">
        <v>1.0777218215205336E-2</v>
      </c>
      <c r="C947" s="118">
        <v>3.4997030932026277E-3</v>
      </c>
    </row>
    <row r="948" spans="1:3" x14ac:dyDescent="0.3">
      <c r="A948" s="118">
        <v>924</v>
      </c>
      <c r="B948" s="118">
        <v>1.9608719920234047E-3</v>
      </c>
      <c r="C948" s="118">
        <v>-7.3653115224507565E-3</v>
      </c>
    </row>
    <row r="949" spans="1:3" x14ac:dyDescent="0.3">
      <c r="A949" s="118">
        <v>925</v>
      </c>
      <c r="B949" s="118">
        <v>-1.0501617911371185E-3</v>
      </c>
      <c r="C949" s="118">
        <v>-1.1360776132751972E-3</v>
      </c>
    </row>
    <row r="950" spans="1:3" x14ac:dyDescent="0.3">
      <c r="A950" s="118">
        <v>926</v>
      </c>
      <c r="B950" s="118">
        <v>-1.4710795491742246E-2</v>
      </c>
      <c r="C950" s="118">
        <v>-3.2920118913769662E-3</v>
      </c>
    </row>
    <row r="951" spans="1:3" x14ac:dyDescent="0.3">
      <c r="A951" s="118">
        <v>927</v>
      </c>
      <c r="B951" s="118">
        <v>2.2194709084827941E-3</v>
      </c>
      <c r="C951" s="118">
        <v>-6.8595558204645503E-3</v>
      </c>
    </row>
    <row r="952" spans="1:3" x14ac:dyDescent="0.3">
      <c r="A952" s="118">
        <v>928</v>
      </c>
      <c r="B952" s="118">
        <v>2.9221367823428041E-4</v>
      </c>
      <c r="C952" s="118">
        <v>-8.6172248209281206E-4</v>
      </c>
    </row>
    <row r="953" spans="1:3" x14ac:dyDescent="0.3">
      <c r="A953" s="118">
        <v>929</v>
      </c>
      <c r="B953" s="118">
        <v>1.0880587773707704E-2</v>
      </c>
      <c r="C953" s="118">
        <v>4.9356894173404626E-3</v>
      </c>
    </row>
    <row r="954" spans="1:3" x14ac:dyDescent="0.3">
      <c r="A954" s="118">
        <v>930</v>
      </c>
      <c r="B954" s="118">
        <v>2.0742655863429595E-3</v>
      </c>
      <c r="C954" s="118">
        <v>9.4941071059012408E-3</v>
      </c>
    </row>
    <row r="955" spans="1:3" x14ac:dyDescent="0.3">
      <c r="A955" s="118">
        <v>931</v>
      </c>
      <c r="B955" s="118">
        <v>-1.3744117971674812E-2</v>
      </c>
      <c r="C955" s="118">
        <v>-1.1805547250169508E-2</v>
      </c>
    </row>
    <row r="956" spans="1:3" x14ac:dyDescent="0.3">
      <c r="A956" s="118">
        <v>932</v>
      </c>
      <c r="B956" s="118">
        <v>4.279687348226703E-4</v>
      </c>
      <c r="C956" s="118">
        <v>-8.3383550461654469E-3</v>
      </c>
    </row>
    <row r="957" spans="1:3" x14ac:dyDescent="0.3">
      <c r="A957" s="118">
        <v>933</v>
      </c>
      <c r="B957" s="118">
        <v>-1.6317312427467953E-3</v>
      </c>
      <c r="C957" s="118">
        <v>-8.171918840448847E-4</v>
      </c>
    </row>
    <row r="958" spans="1:3" x14ac:dyDescent="0.3">
      <c r="A958" s="118">
        <v>934</v>
      </c>
      <c r="B958" s="118">
        <v>2.4476219137164832E-3</v>
      </c>
      <c r="C958" s="118">
        <v>2.3013634031866705E-3</v>
      </c>
    </row>
    <row r="959" spans="1:3" x14ac:dyDescent="0.3">
      <c r="A959" s="118">
        <v>935</v>
      </c>
      <c r="B959" s="118">
        <v>2.6904419330096379E-3</v>
      </c>
      <c r="C959" s="118">
        <v>-2.0216602573224578E-3</v>
      </c>
    </row>
    <row r="960" spans="1:3" x14ac:dyDescent="0.3">
      <c r="A960" s="118">
        <v>936</v>
      </c>
      <c r="B960" s="118">
        <v>-1.3998826731950122E-3</v>
      </c>
      <c r="C960" s="118">
        <v>-7.6071681706674291E-3</v>
      </c>
    </row>
    <row r="961" spans="1:3" x14ac:dyDescent="0.3">
      <c r="A961" s="118">
        <v>937</v>
      </c>
      <c r="B961" s="118">
        <v>1.2879984091594254E-3</v>
      </c>
      <c r="C961" s="118">
        <v>-1.5891327303208368E-3</v>
      </c>
    </row>
    <row r="962" spans="1:3" x14ac:dyDescent="0.3">
      <c r="A962" s="118">
        <v>938</v>
      </c>
      <c r="B962" s="118">
        <v>3.2529345457184815E-3</v>
      </c>
      <c r="C962" s="118">
        <v>5.2610794585067639E-3</v>
      </c>
    </row>
    <row r="963" spans="1:3" x14ac:dyDescent="0.3">
      <c r="A963" s="118">
        <v>939</v>
      </c>
      <c r="B963" s="118">
        <v>6.1907173129989662E-5</v>
      </c>
      <c r="C963" s="118">
        <v>-3.1688068594030679E-2</v>
      </c>
    </row>
    <row r="964" spans="1:3" x14ac:dyDescent="0.3">
      <c r="A964" s="118">
        <v>940</v>
      </c>
      <c r="B964" s="118">
        <v>-5.5381747022041595E-4</v>
      </c>
      <c r="C964" s="118">
        <v>-2.4264559202819683E-2</v>
      </c>
    </row>
    <row r="965" spans="1:3" x14ac:dyDescent="0.3">
      <c r="A965" s="118">
        <v>941</v>
      </c>
      <c r="B965" s="118">
        <v>-1.836546254657482E-4</v>
      </c>
      <c r="C965" s="118">
        <v>-6.2753581818180337E-3</v>
      </c>
    </row>
    <row r="966" spans="1:3" x14ac:dyDescent="0.3">
      <c r="A966" s="118">
        <v>942</v>
      </c>
      <c r="B966" s="118">
        <v>1.077010070578734E-3</v>
      </c>
      <c r="C966" s="118">
        <v>1.1357288507292861E-2</v>
      </c>
    </row>
    <row r="967" spans="1:3" x14ac:dyDescent="0.3">
      <c r="A967" s="118">
        <v>943</v>
      </c>
      <c r="B967" s="118">
        <v>3.7290828237167219E-3</v>
      </c>
      <c r="C967" s="118">
        <v>-2.8435310229640511E-3</v>
      </c>
    </row>
    <row r="968" spans="1:3" x14ac:dyDescent="0.3">
      <c r="A968" s="118">
        <v>944</v>
      </c>
      <c r="B968" s="118">
        <v>-2.7510856721255463E-4</v>
      </c>
      <c r="C968" s="118">
        <v>1.3222651568673281E-2</v>
      </c>
    </row>
    <row r="969" spans="1:3" x14ac:dyDescent="0.3">
      <c r="A969" s="118">
        <v>945</v>
      </c>
      <c r="B969" s="118">
        <v>4.2369117132990406E-4</v>
      </c>
      <c r="C969" s="118">
        <v>-3.3690660564503817E-3</v>
      </c>
    </row>
    <row r="970" spans="1:3" x14ac:dyDescent="0.3">
      <c r="A970" s="118">
        <v>946</v>
      </c>
      <c r="B970" s="118">
        <v>6.3892158899065148E-4</v>
      </c>
      <c r="C970" s="118">
        <v>1.1431501522331492E-3</v>
      </c>
    </row>
    <row r="971" spans="1:3" x14ac:dyDescent="0.3">
      <c r="A971" s="118">
        <v>947</v>
      </c>
      <c r="B971" s="118">
        <v>6.1891947566615453E-3</v>
      </c>
      <c r="C971" s="118">
        <v>-3.8269085389329412E-3</v>
      </c>
    </row>
    <row r="972" spans="1:3" x14ac:dyDescent="0.3">
      <c r="A972" s="118">
        <v>948</v>
      </c>
      <c r="B972" s="118">
        <v>1.3935645325823371E-3</v>
      </c>
      <c r="C972" s="118">
        <v>1.2873170758958762E-2</v>
      </c>
    </row>
    <row r="973" spans="1:3" x14ac:dyDescent="0.3">
      <c r="A973" s="118">
        <v>949</v>
      </c>
      <c r="B973" s="118">
        <v>7.4010612530865812E-4</v>
      </c>
      <c r="C973" s="118">
        <v>7.4750045408159115E-3</v>
      </c>
    </row>
    <row r="974" spans="1:3" x14ac:dyDescent="0.3">
      <c r="A974" s="118">
        <v>950</v>
      </c>
      <c r="B974" s="118">
        <v>5.4870324630138332E-3</v>
      </c>
      <c r="C974" s="118">
        <v>-4.307782396452112E-3</v>
      </c>
    </row>
    <row r="975" spans="1:3" x14ac:dyDescent="0.3">
      <c r="A975" s="118">
        <v>951</v>
      </c>
      <c r="B975" s="118">
        <v>2.6758950243863924E-3</v>
      </c>
      <c r="C975" s="118">
        <v>-8.5178687172262901E-3</v>
      </c>
    </row>
    <row r="976" spans="1:3" x14ac:dyDescent="0.3">
      <c r="A976" s="118">
        <v>952</v>
      </c>
      <c r="B976" s="118">
        <v>8.1305625459636606E-3</v>
      </c>
      <c r="C976" s="118">
        <v>4.3225421161373727E-3</v>
      </c>
    </row>
    <row r="977" spans="1:3" x14ac:dyDescent="0.3">
      <c r="A977" s="118">
        <v>953</v>
      </c>
      <c r="B977" s="118">
        <v>7.0750022538724859E-6</v>
      </c>
      <c r="C977" s="118">
        <v>-2.3553304119495046E-3</v>
      </c>
    </row>
    <row r="978" spans="1:3" x14ac:dyDescent="0.3">
      <c r="A978" s="118">
        <v>954</v>
      </c>
      <c r="B978" s="118">
        <v>1.7249947262548658E-3</v>
      </c>
      <c r="C978" s="118">
        <v>1.6369288672185237E-2</v>
      </c>
    </row>
    <row r="979" spans="1:3" x14ac:dyDescent="0.3">
      <c r="A979" s="118">
        <v>955</v>
      </c>
      <c r="B979" s="118">
        <v>7.2241750390964043E-3</v>
      </c>
      <c r="C979" s="118">
        <v>6.8877618698710997E-3</v>
      </c>
    </row>
    <row r="980" spans="1:3" x14ac:dyDescent="0.3">
      <c r="A980" s="118">
        <v>956</v>
      </c>
      <c r="B980" s="118">
        <v>-8.6163219095844509E-3</v>
      </c>
      <c r="C980" s="118">
        <v>2.1720056183177124E-3</v>
      </c>
    </row>
    <row r="981" spans="1:3" x14ac:dyDescent="0.3">
      <c r="A981" s="118">
        <v>957</v>
      </c>
      <c r="B981" s="118">
        <v>2.2527790097513394E-3</v>
      </c>
      <c r="C981" s="118">
        <v>1.6349292485599198E-2</v>
      </c>
    </row>
    <row r="982" spans="1:3" x14ac:dyDescent="0.3">
      <c r="A982" s="118">
        <v>958</v>
      </c>
      <c r="B982" s="118">
        <v>3.1140317889077722E-3</v>
      </c>
      <c r="C982" s="118">
        <v>-1.79281092682466E-2</v>
      </c>
    </row>
    <row r="983" spans="1:3" x14ac:dyDescent="0.3">
      <c r="A983" s="118">
        <v>959</v>
      </c>
      <c r="B983" s="118">
        <v>2.333107511914425E-3</v>
      </c>
      <c r="C983" s="118">
        <v>-1.0458683175004004E-2</v>
      </c>
    </row>
    <row r="984" spans="1:3" x14ac:dyDescent="0.3">
      <c r="A984" s="118">
        <v>960</v>
      </c>
      <c r="B984" s="118">
        <v>-7.8442003926670403E-3</v>
      </c>
      <c r="C984" s="118">
        <v>-6.6964312683038194E-3</v>
      </c>
    </row>
    <row r="985" spans="1:3" x14ac:dyDescent="0.3">
      <c r="A985" s="118">
        <v>961</v>
      </c>
      <c r="B985" s="118">
        <v>9.6395130685655861E-3</v>
      </c>
      <c r="C985" s="118">
        <v>4.2325846378874488E-3</v>
      </c>
    </row>
    <row r="986" spans="1:3" x14ac:dyDescent="0.3">
      <c r="A986" s="118">
        <v>962</v>
      </c>
      <c r="B986" s="118">
        <v>-7.3146311669542111E-3</v>
      </c>
      <c r="C986" s="118">
        <v>-9.9894909945403617E-3</v>
      </c>
    </row>
    <row r="987" spans="1:3" x14ac:dyDescent="0.3">
      <c r="A987" s="118">
        <v>963</v>
      </c>
      <c r="B987" s="118">
        <v>1.1103630774079215E-3</v>
      </c>
      <c r="C987" s="118">
        <v>-1.0834006747318997E-2</v>
      </c>
    </row>
    <row r="988" spans="1:3" x14ac:dyDescent="0.3">
      <c r="A988" s="118">
        <v>964</v>
      </c>
      <c r="B988" s="118">
        <v>2.3608751887818262E-3</v>
      </c>
      <c r="C988" s="118">
        <v>7.5958956071912713E-5</v>
      </c>
    </row>
    <row r="989" spans="1:3" x14ac:dyDescent="0.3">
      <c r="A989" s="118">
        <v>965</v>
      </c>
      <c r="B989" s="118">
        <v>3.3547869956953403E-4</v>
      </c>
      <c r="C989" s="118">
        <v>-1.263401450393629E-3</v>
      </c>
    </row>
    <row r="990" spans="1:3" x14ac:dyDescent="0.3">
      <c r="A990" s="118">
        <v>966</v>
      </c>
      <c r="B990" s="118">
        <v>2.0798863664853173E-4</v>
      </c>
      <c r="C990" s="118">
        <v>9.503929413884199E-3</v>
      </c>
    </row>
    <row r="991" spans="1:3" x14ac:dyDescent="0.3">
      <c r="A991" s="118">
        <v>967</v>
      </c>
      <c r="B991" s="118">
        <v>-5.9325676363683258E-3</v>
      </c>
      <c r="C991" s="118">
        <v>3.3400899249499752E-3</v>
      </c>
    </row>
    <row r="992" spans="1:3" x14ac:dyDescent="0.3">
      <c r="A992" s="118">
        <v>968</v>
      </c>
      <c r="B992" s="118">
        <v>9.1766730658499746E-3</v>
      </c>
      <c r="C992" s="118">
        <v>-1.6238885098176087E-3</v>
      </c>
    </row>
    <row r="993" spans="1:3" x14ac:dyDescent="0.3">
      <c r="A993" s="118">
        <v>969</v>
      </c>
      <c r="B993" s="118">
        <v>1.0780931199042615E-3</v>
      </c>
      <c r="C993" s="118">
        <v>2.3336729385517001E-2</v>
      </c>
    </row>
    <row r="994" spans="1:3" x14ac:dyDescent="0.3">
      <c r="A994" s="118">
        <v>970</v>
      </c>
      <c r="B994" s="118">
        <v>-1.4561490313063524E-3</v>
      </c>
      <c r="C994" s="118">
        <v>-1.1140232183984479E-2</v>
      </c>
    </row>
    <row r="995" spans="1:3" x14ac:dyDescent="0.3">
      <c r="A995" s="118">
        <v>971</v>
      </c>
      <c r="B995" s="118">
        <v>-2.0688871407097814E-4</v>
      </c>
      <c r="C995" s="118">
        <v>-4.1977311300360268E-3</v>
      </c>
    </row>
    <row r="996" spans="1:3" x14ac:dyDescent="0.3">
      <c r="A996" s="118">
        <v>972</v>
      </c>
      <c r="B996" s="118">
        <v>5.3242214455620105E-3</v>
      </c>
      <c r="C996" s="118">
        <v>1.1133277641764732E-2</v>
      </c>
    </row>
    <row r="997" spans="1:3" x14ac:dyDescent="0.3">
      <c r="A997" s="118">
        <v>973</v>
      </c>
      <c r="B997" s="118">
        <v>-1.8976680975597664E-4</v>
      </c>
      <c r="C997" s="118">
        <v>-1.3507348652003691E-2</v>
      </c>
    </row>
    <row r="998" spans="1:3" x14ac:dyDescent="0.3">
      <c r="A998" s="118">
        <v>974</v>
      </c>
      <c r="B998" s="118">
        <v>-4.039076493914833E-5</v>
      </c>
      <c r="C998" s="118">
        <v>-3.1594737831671181E-2</v>
      </c>
    </row>
    <row r="999" spans="1:3" x14ac:dyDescent="0.3">
      <c r="A999" s="118">
        <v>975</v>
      </c>
      <c r="B999" s="118">
        <v>1.0615023998594892E-3</v>
      </c>
      <c r="C999" s="118">
        <v>-8.6348345205002519E-4</v>
      </c>
    </row>
    <row r="1000" spans="1:3" x14ac:dyDescent="0.3">
      <c r="A1000" s="118">
        <v>976</v>
      </c>
      <c r="B1000" s="118">
        <v>2.3683457052724875E-3</v>
      </c>
      <c r="C1000" s="118">
        <v>4.6805147134712649E-3</v>
      </c>
    </row>
    <row r="1001" spans="1:3" x14ac:dyDescent="0.3">
      <c r="A1001" s="118">
        <v>977</v>
      </c>
      <c r="B1001" s="118">
        <v>-1.9979109700064687E-3</v>
      </c>
      <c r="C1001" s="118">
        <v>-6.2486003687561723E-3</v>
      </c>
    </row>
    <row r="1002" spans="1:3" x14ac:dyDescent="0.3">
      <c r="A1002" s="118">
        <v>978</v>
      </c>
      <c r="B1002" s="118">
        <v>-4.2977145850578728E-4</v>
      </c>
      <c r="C1002" s="118">
        <v>5.0090003397198794E-3</v>
      </c>
    </row>
    <row r="1003" spans="1:3" x14ac:dyDescent="0.3">
      <c r="A1003" s="118">
        <v>979</v>
      </c>
      <c r="B1003" s="118">
        <v>4.5170359113958008E-3</v>
      </c>
      <c r="C1003" s="118">
        <v>6.3067683660422086E-3</v>
      </c>
    </row>
    <row r="1004" spans="1:3" x14ac:dyDescent="0.3">
      <c r="A1004" s="118">
        <v>980</v>
      </c>
      <c r="B1004" s="118">
        <v>8.3972051092214318E-3</v>
      </c>
      <c r="C1004" s="118">
        <v>-7.0599939062634988E-3</v>
      </c>
    </row>
    <row r="1005" spans="1:3" x14ac:dyDescent="0.3">
      <c r="A1005" s="118">
        <v>981</v>
      </c>
      <c r="B1005" s="118">
        <v>3.3117261008403182E-4</v>
      </c>
      <c r="C1005" s="118">
        <v>-2.4180763674404603E-3</v>
      </c>
    </row>
    <row r="1006" spans="1:3" x14ac:dyDescent="0.3">
      <c r="A1006" s="118">
        <v>982</v>
      </c>
      <c r="B1006" s="118">
        <v>-4.1659717184081414E-4</v>
      </c>
      <c r="C1006" s="118">
        <v>1.3404789260509126E-3</v>
      </c>
    </row>
    <row r="1007" spans="1:3" x14ac:dyDescent="0.3">
      <c r="A1007" s="118">
        <v>983</v>
      </c>
      <c r="B1007" s="118">
        <v>1.1050965051661906E-3</v>
      </c>
      <c r="C1007" s="118">
        <v>1.3109215220941342E-3</v>
      </c>
    </row>
    <row r="1008" spans="1:3" x14ac:dyDescent="0.3">
      <c r="A1008" s="118">
        <v>984</v>
      </c>
      <c r="B1008" s="118">
        <v>5.2543737517277153E-3</v>
      </c>
      <c r="C1008" s="118">
        <v>8.0368276753021717E-3</v>
      </c>
    </row>
    <row r="1009" spans="1:3" x14ac:dyDescent="0.3">
      <c r="A1009" s="118">
        <v>985</v>
      </c>
      <c r="B1009" s="118">
        <v>3.2931519810588303E-3</v>
      </c>
      <c r="C1009" s="118">
        <v>5.7749236509250321E-3</v>
      </c>
    </row>
    <row r="1010" spans="1:3" x14ac:dyDescent="0.3">
      <c r="A1010" s="118">
        <v>986</v>
      </c>
      <c r="B1010" s="118">
        <v>2.639096272951477E-3</v>
      </c>
      <c r="C1010" s="118">
        <v>-1.7428132774568754E-3</v>
      </c>
    </row>
    <row r="1011" spans="1:3" x14ac:dyDescent="0.3">
      <c r="A1011" s="118">
        <v>987</v>
      </c>
      <c r="B1011" s="118">
        <v>5.9757344128964704E-3</v>
      </c>
      <c r="C1011" s="118">
        <v>5.3073499504939572E-3</v>
      </c>
    </row>
    <row r="1012" spans="1:3" x14ac:dyDescent="0.3">
      <c r="A1012" s="118">
        <v>988</v>
      </c>
      <c r="B1012" s="118">
        <v>7.5901001198898088E-3</v>
      </c>
      <c r="C1012" s="118">
        <v>-6.1815961041097323E-3</v>
      </c>
    </row>
    <row r="1013" spans="1:3" x14ac:dyDescent="0.3">
      <c r="A1013" s="118">
        <v>989</v>
      </c>
      <c r="B1013" s="118">
        <v>4.4960609686546032E-3</v>
      </c>
      <c r="C1013" s="118">
        <v>1.003670910487988E-2</v>
      </c>
    </row>
    <row r="1014" spans="1:3" x14ac:dyDescent="0.3">
      <c r="A1014" s="118">
        <v>990</v>
      </c>
      <c r="B1014" s="118">
        <v>-1.7464052985204186E-2</v>
      </c>
      <c r="C1014" s="118">
        <v>-4.5943867195697603E-3</v>
      </c>
    </row>
    <row r="1015" spans="1:3" x14ac:dyDescent="0.3">
      <c r="A1015" s="118">
        <v>991</v>
      </c>
      <c r="B1015" s="118">
        <v>1.0337641955234834E-4</v>
      </c>
      <c r="C1015" s="118">
        <v>8.3520410206672554E-3</v>
      </c>
    </row>
    <row r="1016" spans="1:3" x14ac:dyDescent="0.3">
      <c r="A1016" s="118">
        <v>992</v>
      </c>
      <c r="B1016" s="118">
        <v>5.5903965279603804E-3</v>
      </c>
      <c r="C1016" s="118">
        <v>-9.1062909310200418E-3</v>
      </c>
    </row>
    <row r="1017" spans="1:3" x14ac:dyDescent="0.3">
      <c r="A1017" s="118">
        <v>993</v>
      </c>
      <c r="B1017" s="118">
        <v>-6.9165229549493534E-4</v>
      </c>
      <c r="C1017" s="118">
        <v>1.5180562483591883E-2</v>
      </c>
    </row>
    <row r="1018" spans="1:3" x14ac:dyDescent="0.3">
      <c r="A1018" s="118">
        <v>994</v>
      </c>
      <c r="B1018" s="118">
        <v>-1.3790347296472709E-3</v>
      </c>
      <c r="C1018" s="118">
        <v>-2.253224772898535E-5</v>
      </c>
    </row>
    <row r="1019" spans="1:3" x14ac:dyDescent="0.3">
      <c r="A1019" s="118">
        <v>995</v>
      </c>
      <c r="B1019" s="118">
        <v>1.9287276325570574E-3</v>
      </c>
      <c r="C1019" s="118">
        <v>-5.9903499448182053E-3</v>
      </c>
    </row>
    <row r="1020" spans="1:3" x14ac:dyDescent="0.3">
      <c r="A1020" s="118">
        <v>996</v>
      </c>
      <c r="B1020" s="118">
        <v>-2.3652298411909673E-4</v>
      </c>
      <c r="C1020" s="118">
        <v>4.2195259003566399E-3</v>
      </c>
    </row>
    <row r="1021" spans="1:3" x14ac:dyDescent="0.3">
      <c r="A1021" s="118">
        <v>997</v>
      </c>
      <c r="B1021" s="118">
        <v>8.3087113937566157E-4</v>
      </c>
      <c r="C1021" s="118">
        <v>1.5108703465827239E-2</v>
      </c>
    </row>
    <row r="1022" spans="1:3" x14ac:dyDescent="0.3">
      <c r="A1022" s="118">
        <v>998</v>
      </c>
      <c r="B1022" s="118">
        <v>4.899651213739073E-3</v>
      </c>
      <c r="C1022" s="118">
        <v>-8.5048744017421213E-3</v>
      </c>
    </row>
    <row r="1023" spans="1:3" x14ac:dyDescent="0.3">
      <c r="A1023" s="118">
        <v>999</v>
      </c>
      <c r="B1023" s="118">
        <v>1.377771617208313E-3</v>
      </c>
      <c r="C1023" s="118">
        <v>-5.0971003231363729E-3</v>
      </c>
    </row>
    <row r="1024" spans="1:3" x14ac:dyDescent="0.3">
      <c r="A1024" s="118">
        <v>1000</v>
      </c>
      <c r="B1024" s="118">
        <v>-4.836715859977413E-4</v>
      </c>
      <c r="C1024" s="118">
        <v>-5.7574556105699226E-3</v>
      </c>
    </row>
    <row r="1025" spans="1:3" x14ac:dyDescent="0.3">
      <c r="A1025" s="118">
        <v>1001</v>
      </c>
      <c r="B1025" s="118">
        <v>1.9874796087455356E-3</v>
      </c>
      <c r="C1025" s="118">
        <v>-3.3478858679949161E-3</v>
      </c>
    </row>
    <row r="1026" spans="1:3" x14ac:dyDescent="0.3">
      <c r="A1026" s="118">
        <v>1002</v>
      </c>
      <c r="B1026" s="118">
        <v>2.5329615013696084E-3</v>
      </c>
      <c r="C1026" s="118">
        <v>2.2591623900900529E-2</v>
      </c>
    </row>
    <row r="1027" spans="1:3" x14ac:dyDescent="0.3">
      <c r="A1027" s="118">
        <v>1003</v>
      </c>
      <c r="B1027" s="118">
        <v>-1.1282346529841907E-3</v>
      </c>
      <c r="C1027" s="118">
        <v>8.3256746712912118E-3</v>
      </c>
    </row>
    <row r="1028" spans="1:3" x14ac:dyDescent="0.3">
      <c r="A1028" s="118">
        <v>1004</v>
      </c>
      <c r="B1028" s="118">
        <v>1.3484907250624523E-3</v>
      </c>
      <c r="C1028" s="118">
        <v>8.6483499087622144E-3</v>
      </c>
    </row>
    <row r="1029" spans="1:3" x14ac:dyDescent="0.3">
      <c r="A1029" s="118">
        <v>1005</v>
      </c>
      <c r="B1029" s="118">
        <v>3.0544866906782918E-4</v>
      </c>
      <c r="C1029" s="118">
        <v>1.5345096936828086E-3</v>
      </c>
    </row>
    <row r="1030" spans="1:3" x14ac:dyDescent="0.3">
      <c r="A1030" s="118">
        <v>1006</v>
      </c>
      <c r="B1030" s="118">
        <v>6.9102638697037064E-3</v>
      </c>
      <c r="C1030" s="118">
        <v>-6.6788117077821538E-3</v>
      </c>
    </row>
    <row r="1031" spans="1:3" x14ac:dyDescent="0.3">
      <c r="A1031" s="118">
        <v>1007</v>
      </c>
      <c r="B1031" s="118">
        <v>1.1680386666502156E-2</v>
      </c>
      <c r="C1031" s="118">
        <v>-1.797640722125942E-3</v>
      </c>
    </row>
    <row r="1032" spans="1:3" x14ac:dyDescent="0.3">
      <c r="A1032" s="118">
        <v>1008</v>
      </c>
      <c r="B1032" s="118">
        <v>-2.2550021026057562E-3</v>
      </c>
      <c r="C1032" s="118">
        <v>-1.6582287332880322E-3</v>
      </c>
    </row>
    <row r="1033" spans="1:3" x14ac:dyDescent="0.3">
      <c r="A1033" s="118">
        <v>1009</v>
      </c>
      <c r="B1033" s="118">
        <v>8.383228084119905E-3</v>
      </c>
      <c r="C1033" s="118">
        <v>-5.2026387137541E-3</v>
      </c>
    </row>
    <row r="1034" spans="1:3" x14ac:dyDescent="0.3">
      <c r="A1034" s="118">
        <v>1010</v>
      </c>
      <c r="B1034" s="118">
        <v>-9.3060351667948306E-4</v>
      </c>
      <c r="C1034" s="118">
        <v>-4.1370200787075552E-3</v>
      </c>
    </row>
    <row r="1035" spans="1:3" x14ac:dyDescent="0.3">
      <c r="A1035" s="118">
        <v>1011</v>
      </c>
      <c r="B1035" s="118">
        <v>-2.1227698960397763E-3</v>
      </c>
      <c r="C1035" s="118">
        <v>4.1073140925889191E-3</v>
      </c>
    </row>
    <row r="1036" spans="1:3" x14ac:dyDescent="0.3">
      <c r="A1036" s="118">
        <v>1012</v>
      </c>
      <c r="B1036" s="118">
        <v>9.4439488151871216E-3</v>
      </c>
      <c r="C1036" s="118">
        <v>1.0133981184501871E-2</v>
      </c>
    </row>
    <row r="1037" spans="1:3" x14ac:dyDescent="0.3">
      <c r="A1037" s="118">
        <v>1013</v>
      </c>
      <c r="B1037" s="118">
        <v>-6.0511177931590358E-3</v>
      </c>
      <c r="C1037" s="118">
        <v>-6.8473538692148646E-3</v>
      </c>
    </row>
    <row r="1038" spans="1:3" x14ac:dyDescent="0.3">
      <c r="A1038" s="118">
        <v>1014</v>
      </c>
      <c r="B1038" s="118">
        <v>-2.9830507893195512E-3</v>
      </c>
      <c r="C1038" s="118">
        <v>-3.8102524398790261E-3</v>
      </c>
    </row>
    <row r="1039" spans="1:3" x14ac:dyDescent="0.3">
      <c r="A1039" s="118">
        <v>1015</v>
      </c>
      <c r="B1039" s="118">
        <v>-6.4696289060343904E-4</v>
      </c>
      <c r="C1039" s="118">
        <v>-4.5126696653057935E-3</v>
      </c>
    </row>
    <row r="1040" spans="1:3" x14ac:dyDescent="0.3">
      <c r="A1040" s="118">
        <v>1016</v>
      </c>
      <c r="B1040" s="118">
        <v>1.4839259270515563E-3</v>
      </c>
      <c r="C1040" s="118">
        <v>1.2104457914422316E-2</v>
      </c>
    </row>
    <row r="1041" spans="1:3" x14ac:dyDescent="0.3">
      <c r="A1041" s="118">
        <v>1017</v>
      </c>
      <c r="B1041" s="118">
        <v>-3.7548153954669312E-5</v>
      </c>
      <c r="C1041" s="118">
        <v>-3.7474897966107258E-3</v>
      </c>
    </row>
    <row r="1042" spans="1:3" x14ac:dyDescent="0.3">
      <c r="A1042" s="118">
        <v>1018</v>
      </c>
      <c r="B1042" s="118">
        <v>2.7310741877947307E-3</v>
      </c>
      <c r="C1042" s="118">
        <v>-1.4828557525350845E-2</v>
      </c>
    </row>
    <row r="1043" spans="1:3" x14ac:dyDescent="0.3">
      <c r="A1043" s="118">
        <v>1019</v>
      </c>
      <c r="B1043" s="118">
        <v>-2.274955200086142E-3</v>
      </c>
      <c r="C1043" s="118">
        <v>4.9766875579376809E-3</v>
      </c>
    </row>
    <row r="1044" spans="1:3" x14ac:dyDescent="0.3">
      <c r="A1044" s="118">
        <v>1020</v>
      </c>
      <c r="B1044" s="118">
        <v>1.3552257949536451E-3</v>
      </c>
      <c r="C1044" s="118">
        <v>1.5829109577792239E-2</v>
      </c>
    </row>
    <row r="1045" spans="1:3" x14ac:dyDescent="0.3">
      <c r="A1045" s="118">
        <v>1021</v>
      </c>
      <c r="B1045" s="118">
        <v>-8.5611395430788557E-4</v>
      </c>
      <c r="C1045" s="118">
        <v>6.4622142129923512E-3</v>
      </c>
    </row>
    <row r="1046" spans="1:3" x14ac:dyDescent="0.3">
      <c r="A1046" s="118">
        <v>1022</v>
      </c>
      <c r="B1046" s="118">
        <v>-1.4716122674548302E-3</v>
      </c>
      <c r="C1046" s="118">
        <v>1.3110874067372751E-2</v>
      </c>
    </row>
    <row r="1047" spans="1:3" x14ac:dyDescent="0.3">
      <c r="A1047" s="118">
        <v>1023</v>
      </c>
      <c r="B1047" s="118">
        <v>3.7409862321819507E-3</v>
      </c>
      <c r="C1047" s="118">
        <v>-1.4305964620437515E-3</v>
      </c>
    </row>
    <row r="1048" spans="1:3" x14ac:dyDescent="0.3">
      <c r="A1048" s="118">
        <v>1024</v>
      </c>
      <c r="B1048" s="118">
        <v>1.8833169773702506E-3</v>
      </c>
      <c r="C1048" s="118">
        <v>1.9518560359078355E-2</v>
      </c>
    </row>
    <row r="1049" spans="1:3" x14ac:dyDescent="0.3">
      <c r="A1049" s="118">
        <v>1025</v>
      </c>
      <c r="B1049" s="118">
        <v>8.0761904648090892E-3</v>
      </c>
      <c r="C1049" s="118">
        <v>2.7643576140225241E-3</v>
      </c>
    </row>
    <row r="1050" spans="1:3" x14ac:dyDescent="0.3">
      <c r="A1050" s="118">
        <v>1026</v>
      </c>
      <c r="B1050" s="118">
        <v>-2.3086692596189942E-4</v>
      </c>
      <c r="C1050" s="118">
        <v>1.6618126591772379E-3</v>
      </c>
    </row>
    <row r="1051" spans="1:3" x14ac:dyDescent="0.3">
      <c r="A1051" s="118">
        <v>1027</v>
      </c>
      <c r="B1051" s="118">
        <v>-5.4474637586650028E-5</v>
      </c>
      <c r="C1051" s="118">
        <v>-2.0343402855362005E-3</v>
      </c>
    </row>
    <row r="1052" spans="1:3" x14ac:dyDescent="0.3">
      <c r="A1052" s="118">
        <v>1028</v>
      </c>
      <c r="B1052" s="118">
        <v>-2.7168404881062482E-4</v>
      </c>
      <c r="C1052" s="118">
        <v>-5.3013775814124973E-4</v>
      </c>
    </row>
    <row r="1053" spans="1:3" x14ac:dyDescent="0.3">
      <c r="A1053" s="118">
        <v>1029</v>
      </c>
      <c r="B1053" s="118">
        <v>2.6913250606572969E-3</v>
      </c>
      <c r="C1053" s="118">
        <v>3.0724153696499545E-3</v>
      </c>
    </row>
    <row r="1054" spans="1:3" x14ac:dyDescent="0.3">
      <c r="A1054" s="118">
        <v>1030</v>
      </c>
      <c r="B1054" s="118">
        <v>-1.1668713775273894E-2</v>
      </c>
      <c r="C1054" s="118">
        <v>-4.3994793539809986E-3</v>
      </c>
    </row>
    <row r="1055" spans="1:3" x14ac:dyDescent="0.3">
      <c r="A1055" s="118">
        <v>1031</v>
      </c>
      <c r="B1055" s="118">
        <v>-1.2254178723384887E-3</v>
      </c>
      <c r="C1055" s="118">
        <v>6.692880428139817E-3</v>
      </c>
    </row>
    <row r="1056" spans="1:3" x14ac:dyDescent="0.3">
      <c r="A1056" s="118">
        <v>1032</v>
      </c>
      <c r="B1056" s="118">
        <v>-5.2687830989525534E-4</v>
      </c>
      <c r="C1056" s="118">
        <v>-7.7375329249365773E-4</v>
      </c>
    </row>
    <row r="1057" spans="1:3" x14ac:dyDescent="0.3">
      <c r="A1057" s="118">
        <v>1033</v>
      </c>
      <c r="B1057" s="118">
        <v>-8.4052845425176402E-4</v>
      </c>
      <c r="C1057" s="118">
        <v>1.3681109194029302E-3</v>
      </c>
    </row>
    <row r="1058" spans="1:3" x14ac:dyDescent="0.3">
      <c r="A1058" s="118">
        <v>1034</v>
      </c>
      <c r="B1058" s="118">
        <v>9.2043162780630471E-3</v>
      </c>
      <c r="C1058" s="118">
        <v>-8.6882734584148146E-3</v>
      </c>
    </row>
    <row r="1059" spans="1:3" x14ac:dyDescent="0.3">
      <c r="A1059" s="118">
        <v>1035</v>
      </c>
      <c r="B1059" s="118">
        <v>-2.6005049867712841E-3</v>
      </c>
      <c r="C1059" s="118">
        <v>1.8999475974296664E-4</v>
      </c>
    </row>
    <row r="1060" spans="1:3" x14ac:dyDescent="0.3">
      <c r="A1060" s="118">
        <v>1036</v>
      </c>
      <c r="B1060" s="118">
        <v>1.1614767698114976E-3</v>
      </c>
      <c r="C1060" s="118">
        <v>1.3371799941769185E-3</v>
      </c>
    </row>
    <row r="1061" spans="1:3" x14ac:dyDescent="0.3">
      <c r="A1061" s="118">
        <v>1037</v>
      </c>
      <c r="B1061" s="118">
        <v>4.0760793126350097E-3</v>
      </c>
      <c r="C1061" s="118">
        <v>-4.709113310290362E-3</v>
      </c>
    </row>
    <row r="1062" spans="1:3" x14ac:dyDescent="0.3">
      <c r="A1062" s="118">
        <v>1038</v>
      </c>
      <c r="B1062" s="118">
        <v>1.5965101342593543E-3</v>
      </c>
      <c r="C1062" s="118">
        <v>1.3429372496323814E-3</v>
      </c>
    </row>
    <row r="1063" spans="1:3" x14ac:dyDescent="0.3">
      <c r="A1063" s="118">
        <v>1039</v>
      </c>
      <c r="B1063" s="118">
        <v>-1.5009810747848591E-3</v>
      </c>
      <c r="C1063" s="118">
        <v>6.7963403973692622E-3</v>
      </c>
    </row>
    <row r="1064" spans="1:3" x14ac:dyDescent="0.3">
      <c r="A1064" s="118">
        <v>1040</v>
      </c>
      <c r="B1064" s="118">
        <v>-2.132766320764604E-3</v>
      </c>
      <c r="C1064" s="118">
        <v>1.4359106133516463E-3</v>
      </c>
    </row>
    <row r="1065" spans="1:3" x14ac:dyDescent="0.3">
      <c r="A1065" s="118">
        <v>1041</v>
      </c>
      <c r="B1065" s="118">
        <v>-2.4982601335639572E-3</v>
      </c>
      <c r="C1065" s="118">
        <v>-1.3493653909357299E-3</v>
      </c>
    </row>
    <row r="1066" spans="1:3" x14ac:dyDescent="0.3">
      <c r="A1066" s="118">
        <v>1042</v>
      </c>
      <c r="B1066" s="118">
        <v>1.299181482247452E-3</v>
      </c>
      <c r="C1066" s="118">
        <v>-1.5650200992151607E-4</v>
      </c>
    </row>
    <row r="1067" spans="1:3" x14ac:dyDescent="0.3">
      <c r="A1067" s="118">
        <v>1043</v>
      </c>
      <c r="B1067" s="118">
        <v>-5.0921304039488755E-3</v>
      </c>
      <c r="C1067" s="118">
        <v>2.0390899810154937E-4</v>
      </c>
    </row>
    <row r="1068" spans="1:3" x14ac:dyDescent="0.3">
      <c r="A1068" s="118">
        <v>1044</v>
      </c>
      <c r="B1068" s="118">
        <v>1.4526440138381204E-2</v>
      </c>
      <c r="C1068" s="118">
        <v>-5.0120512226890859E-3</v>
      </c>
    </row>
    <row r="1069" spans="1:3" x14ac:dyDescent="0.3">
      <c r="A1069" s="118">
        <v>1045</v>
      </c>
      <c r="B1069" s="118">
        <v>-1.796337835797242E-3</v>
      </c>
      <c r="C1069" s="118">
        <v>-2.4457871363559075E-3</v>
      </c>
    </row>
    <row r="1070" spans="1:3" x14ac:dyDescent="0.3">
      <c r="A1070" s="118">
        <v>1046</v>
      </c>
      <c r="B1070" s="118">
        <v>1.8156409532379559E-3</v>
      </c>
      <c r="C1070" s="118">
        <v>2.2069148181706865E-3</v>
      </c>
    </row>
    <row r="1071" spans="1:3" x14ac:dyDescent="0.3">
      <c r="A1071" s="118">
        <v>1047</v>
      </c>
      <c r="B1071" s="118">
        <v>2.2930380594533228E-3</v>
      </c>
      <c r="C1071" s="118">
        <v>-1.0448510411498158E-2</v>
      </c>
    </row>
    <row r="1072" spans="1:3" x14ac:dyDescent="0.3">
      <c r="A1072" s="118">
        <v>1048</v>
      </c>
      <c r="B1072" s="118">
        <v>1.2140085841036308E-3</v>
      </c>
      <c r="C1072" s="118">
        <v>-5.2111370187373652E-3</v>
      </c>
    </row>
    <row r="1073" spans="1:3" x14ac:dyDescent="0.3">
      <c r="A1073" s="118">
        <v>1049</v>
      </c>
      <c r="B1073" s="118">
        <v>-2.9378440469086454E-4</v>
      </c>
      <c r="C1073" s="118">
        <v>-6.7536346096429766E-4</v>
      </c>
    </row>
    <row r="1074" spans="1:3" x14ac:dyDescent="0.3">
      <c r="A1074" s="118">
        <v>1050</v>
      </c>
      <c r="B1074" s="118">
        <v>6.8675566421815566E-3</v>
      </c>
      <c r="C1074" s="118">
        <v>6.5869440569540066E-3</v>
      </c>
    </row>
    <row r="1075" spans="1:3" x14ac:dyDescent="0.3">
      <c r="A1075" s="118">
        <v>1051</v>
      </c>
      <c r="B1075" s="118">
        <v>2.4790725890899666E-3</v>
      </c>
      <c r="C1075" s="118">
        <v>-1.3773690997700393E-3</v>
      </c>
    </row>
    <row r="1076" spans="1:3" x14ac:dyDescent="0.3">
      <c r="A1076" s="118">
        <v>1052</v>
      </c>
      <c r="B1076" s="118">
        <v>-7.4663391111984148E-5</v>
      </c>
      <c r="C1076" s="118">
        <v>1.7834600915918374E-3</v>
      </c>
    </row>
    <row r="1077" spans="1:3" x14ac:dyDescent="0.3">
      <c r="A1077" s="118">
        <v>1053</v>
      </c>
      <c r="B1077" s="118">
        <v>5.8072331803125385E-3</v>
      </c>
      <c r="C1077" s="118">
        <v>1.7370905046134302E-3</v>
      </c>
    </row>
    <row r="1078" spans="1:3" x14ac:dyDescent="0.3">
      <c r="A1078" s="118">
        <v>1054</v>
      </c>
      <c r="B1078" s="118">
        <v>4.8179119157575889E-3</v>
      </c>
      <c r="C1078" s="118">
        <v>-4.9852866604124801E-3</v>
      </c>
    </row>
    <row r="1079" spans="1:3" x14ac:dyDescent="0.3">
      <c r="A1079" s="118">
        <v>1055</v>
      </c>
      <c r="B1079" s="118">
        <v>6.0618799050169633E-3</v>
      </c>
      <c r="C1079" s="118">
        <v>4.8993831878844998E-3</v>
      </c>
    </row>
    <row r="1080" spans="1:3" x14ac:dyDescent="0.3">
      <c r="A1080" s="118">
        <v>1056</v>
      </c>
      <c r="B1080" s="118">
        <v>4.3747516728068914E-3</v>
      </c>
      <c r="C1080" s="118">
        <v>3.0520004351618345E-3</v>
      </c>
    </row>
    <row r="1081" spans="1:3" x14ac:dyDescent="0.3">
      <c r="A1081" s="118">
        <v>1057</v>
      </c>
      <c r="B1081" s="118">
        <v>6.570654815448258E-3</v>
      </c>
      <c r="C1081" s="118">
        <v>-4.5577930036890656E-3</v>
      </c>
    </row>
    <row r="1082" spans="1:3" x14ac:dyDescent="0.3">
      <c r="A1082" s="118">
        <v>1058</v>
      </c>
      <c r="B1082" s="118">
        <v>1.4896006373590457E-3</v>
      </c>
      <c r="C1082" s="118">
        <v>7.3842725934101126E-3</v>
      </c>
    </row>
    <row r="1083" spans="1:3" x14ac:dyDescent="0.3">
      <c r="A1083" s="118">
        <v>1059</v>
      </c>
      <c r="B1083" s="118">
        <v>1.021003336646272E-3</v>
      </c>
      <c r="C1083" s="118">
        <v>4.9965105429749671E-3</v>
      </c>
    </row>
    <row r="1084" spans="1:3" x14ac:dyDescent="0.3">
      <c r="A1084" s="118">
        <v>1060</v>
      </c>
      <c r="B1084" s="118">
        <v>-1.3314116714815013E-3</v>
      </c>
      <c r="C1084" s="118">
        <v>-1.8282982298805498E-3</v>
      </c>
    </row>
    <row r="1085" spans="1:3" x14ac:dyDescent="0.3">
      <c r="A1085" s="118">
        <v>1061</v>
      </c>
      <c r="B1085" s="118">
        <v>8.0896009978565324E-3</v>
      </c>
      <c r="C1085" s="118">
        <v>-4.3508375418922871E-2</v>
      </c>
    </row>
    <row r="1086" spans="1:3" x14ac:dyDescent="0.3">
      <c r="A1086" s="118">
        <v>1062</v>
      </c>
      <c r="B1086" s="118">
        <v>1.3659631563525856E-3</v>
      </c>
      <c r="C1086" s="118">
        <v>7.7648546716521478E-3</v>
      </c>
    </row>
    <row r="1087" spans="1:3" x14ac:dyDescent="0.3">
      <c r="A1087" s="118">
        <v>1063</v>
      </c>
      <c r="B1087" s="118">
        <v>1.0928871778122396E-3</v>
      </c>
      <c r="C1087" s="118">
        <v>9.6784687937076629E-3</v>
      </c>
    </row>
    <row r="1088" spans="1:3" x14ac:dyDescent="0.3">
      <c r="A1088" s="118">
        <v>1064</v>
      </c>
      <c r="B1088" s="118">
        <v>-1.0066990635870397E-4</v>
      </c>
      <c r="C1088" s="118">
        <v>-8.2088088364489255E-3</v>
      </c>
    </row>
    <row r="1089" spans="1:3" x14ac:dyDescent="0.3">
      <c r="A1089" s="118">
        <v>1065</v>
      </c>
      <c r="B1089" s="118">
        <v>-5.2424429800501555E-3</v>
      </c>
      <c r="C1089" s="118">
        <v>-1.2067175198683493E-3</v>
      </c>
    </row>
    <row r="1090" spans="1:3" x14ac:dyDescent="0.3">
      <c r="A1090" s="118">
        <v>1066</v>
      </c>
      <c r="B1090" s="118">
        <v>-7.7036210899283442E-5</v>
      </c>
      <c r="C1090" s="118">
        <v>-3.9508538008157131E-3</v>
      </c>
    </row>
    <row r="1091" spans="1:3" x14ac:dyDescent="0.3">
      <c r="A1091" s="118">
        <v>1067</v>
      </c>
      <c r="B1091" s="118">
        <v>5.4698152356301129E-5</v>
      </c>
      <c r="C1091" s="118">
        <v>3.0892839844967731E-3</v>
      </c>
    </row>
    <row r="1092" spans="1:3" x14ac:dyDescent="0.3">
      <c r="A1092" s="118">
        <v>1068</v>
      </c>
      <c r="B1092" s="118">
        <v>8.8541427461744562E-3</v>
      </c>
      <c r="C1092" s="118">
        <v>8.2656689917765067E-3</v>
      </c>
    </row>
    <row r="1093" spans="1:3" x14ac:dyDescent="0.3">
      <c r="A1093" s="118">
        <v>1069</v>
      </c>
      <c r="B1093" s="118">
        <v>7.3862642392170984E-3</v>
      </c>
      <c r="C1093" s="118">
        <v>-1.8108779085535308E-3</v>
      </c>
    </row>
    <row r="1094" spans="1:3" x14ac:dyDescent="0.3">
      <c r="A1094" s="118">
        <v>1070</v>
      </c>
      <c r="B1094" s="118">
        <v>-1.9085699016110316E-3</v>
      </c>
      <c r="C1094" s="118">
        <v>1.3723036516921635E-2</v>
      </c>
    </row>
    <row r="1095" spans="1:3" x14ac:dyDescent="0.3">
      <c r="A1095" s="118">
        <v>1071</v>
      </c>
      <c r="B1095" s="118">
        <v>4.1740096989540077E-3</v>
      </c>
      <c r="C1095" s="118">
        <v>-5.0515448261489139E-3</v>
      </c>
    </row>
    <row r="1096" spans="1:3" x14ac:dyDescent="0.3">
      <c r="A1096" s="118">
        <v>1072</v>
      </c>
      <c r="B1096" s="118">
        <v>-2.8318165470507467E-3</v>
      </c>
      <c r="C1096" s="118">
        <v>4.7637505127696373E-3</v>
      </c>
    </row>
    <row r="1097" spans="1:3" x14ac:dyDescent="0.3">
      <c r="A1097" s="118">
        <v>1073</v>
      </c>
      <c r="B1097" s="118">
        <v>2.5646151991721073E-3</v>
      </c>
      <c r="C1097" s="118">
        <v>-5.330992564465056E-3</v>
      </c>
    </row>
    <row r="1098" spans="1:3" x14ac:dyDescent="0.3">
      <c r="A1098" s="118">
        <v>1074</v>
      </c>
      <c r="B1098" s="118">
        <v>-2.1872004364953661E-3</v>
      </c>
      <c r="C1098" s="118">
        <v>-6.8933045734079507E-3</v>
      </c>
    </row>
    <row r="1099" spans="1:3" x14ac:dyDescent="0.3">
      <c r="A1099" s="118">
        <v>1075</v>
      </c>
      <c r="B1099" s="118">
        <v>2.6510970969034538E-3</v>
      </c>
      <c r="C1099" s="118">
        <v>1.6505595761645789E-3</v>
      </c>
    </row>
    <row r="1100" spans="1:3" x14ac:dyDescent="0.3">
      <c r="A1100" s="118">
        <v>1076</v>
      </c>
      <c r="B1100" s="118">
        <v>-1.3608759930688131E-3</v>
      </c>
      <c r="C1100" s="118">
        <v>1.9658283609964168E-2</v>
      </c>
    </row>
    <row r="1101" spans="1:3" x14ac:dyDescent="0.3">
      <c r="A1101" s="118">
        <v>1077</v>
      </c>
      <c r="B1101" s="118">
        <v>3.6350575675016682E-3</v>
      </c>
      <c r="C1101" s="118">
        <v>2.8502775215914723E-4</v>
      </c>
    </row>
    <row r="1102" spans="1:3" x14ac:dyDescent="0.3">
      <c r="A1102" s="118">
        <v>1078</v>
      </c>
      <c r="B1102" s="118">
        <v>7.9319704233711227E-4</v>
      </c>
      <c r="C1102" s="118">
        <v>-2.0730733432931634E-3</v>
      </c>
    </row>
    <row r="1103" spans="1:3" x14ac:dyDescent="0.3">
      <c r="A1103" s="118">
        <v>1079</v>
      </c>
      <c r="B1103" s="118">
        <v>-2.7707827369684557E-3</v>
      </c>
      <c r="C1103" s="118">
        <v>3.9391303439528218E-3</v>
      </c>
    </row>
    <row r="1104" spans="1:3" x14ac:dyDescent="0.3">
      <c r="A1104" s="118">
        <v>1080</v>
      </c>
      <c r="B1104" s="118">
        <v>4.3254474344881612E-3</v>
      </c>
      <c r="C1104" s="118">
        <v>1.5586113538106228E-2</v>
      </c>
    </row>
    <row r="1105" spans="1:3" x14ac:dyDescent="0.3">
      <c r="A1105" s="118">
        <v>1081</v>
      </c>
      <c r="B1105" s="118">
        <v>1.9177702198067592E-5</v>
      </c>
      <c r="C1105" s="118">
        <v>3.0713302309328217E-2</v>
      </c>
    </row>
    <row r="1106" spans="1:3" x14ac:dyDescent="0.3">
      <c r="A1106" s="118">
        <v>1082</v>
      </c>
      <c r="B1106" s="118">
        <v>6.5403712412653641E-3</v>
      </c>
      <c r="C1106" s="118">
        <v>-1.8831471522438919E-3</v>
      </c>
    </row>
    <row r="1107" spans="1:3" x14ac:dyDescent="0.3">
      <c r="A1107" s="118">
        <v>1083</v>
      </c>
      <c r="B1107" s="118">
        <v>9.3166500234018335E-3</v>
      </c>
      <c r="C1107" s="118">
        <v>-4.2491209512458151E-3</v>
      </c>
    </row>
    <row r="1108" spans="1:3" x14ac:dyDescent="0.3">
      <c r="A1108" s="118">
        <v>1084</v>
      </c>
      <c r="B1108" s="118">
        <v>-3.8640334792834053E-3</v>
      </c>
      <c r="C1108" s="118">
        <v>-1.6105944329931208E-2</v>
      </c>
    </row>
    <row r="1109" spans="1:3" x14ac:dyDescent="0.3">
      <c r="A1109" s="118">
        <v>1085</v>
      </c>
      <c r="B1109" s="118">
        <v>4.985785886093266E-4</v>
      </c>
      <c r="C1109" s="118">
        <v>-9.5384824322631567E-3</v>
      </c>
    </row>
    <row r="1110" spans="1:3" x14ac:dyDescent="0.3">
      <c r="A1110" s="118">
        <v>1086</v>
      </c>
      <c r="B1110" s="118">
        <v>-7.5996612940931949E-3</v>
      </c>
      <c r="C1110" s="118">
        <v>8.5459679797148733E-3</v>
      </c>
    </row>
    <row r="1111" spans="1:3" x14ac:dyDescent="0.3">
      <c r="A1111" s="118">
        <v>1087</v>
      </c>
      <c r="B1111" s="118">
        <v>3.0514091507545995E-3</v>
      </c>
      <c r="C1111" s="118">
        <v>1.1161237105781355E-2</v>
      </c>
    </row>
    <row r="1112" spans="1:3" x14ac:dyDescent="0.3">
      <c r="A1112" s="118">
        <v>1088</v>
      </c>
      <c r="B1112" s="118">
        <v>2.0503167737878948E-3</v>
      </c>
      <c r="C1112" s="118">
        <v>-9.553513523812316E-3</v>
      </c>
    </row>
    <row r="1113" spans="1:3" x14ac:dyDescent="0.3">
      <c r="A1113" s="118">
        <v>1089</v>
      </c>
      <c r="B1113" s="118">
        <v>-1.077884950046831E-3</v>
      </c>
      <c r="C1113" s="118">
        <v>-4.4502089153492692E-3</v>
      </c>
    </row>
    <row r="1114" spans="1:3" x14ac:dyDescent="0.3">
      <c r="A1114" s="118">
        <v>1090</v>
      </c>
      <c r="B1114" s="118">
        <v>-1.6748080421140512E-3</v>
      </c>
      <c r="C1114" s="118">
        <v>8.7089343498046893E-4</v>
      </c>
    </row>
    <row r="1115" spans="1:3" x14ac:dyDescent="0.3">
      <c r="A1115" s="118">
        <v>1091</v>
      </c>
      <c r="B1115" s="118">
        <v>4.4465242844167335E-3</v>
      </c>
      <c r="C1115" s="118">
        <v>2.3680592664971772E-3</v>
      </c>
    </row>
    <row r="1116" spans="1:3" x14ac:dyDescent="0.3">
      <c r="A1116" s="118">
        <v>1092</v>
      </c>
      <c r="B1116" s="118">
        <v>2.7769178299701862E-3</v>
      </c>
      <c r="C1116" s="118">
        <v>8.0838707771059906E-3</v>
      </c>
    </row>
    <row r="1117" spans="1:3" x14ac:dyDescent="0.3">
      <c r="A1117" s="118">
        <v>1093</v>
      </c>
      <c r="B1117" s="118">
        <v>-9.6505006688226661E-4</v>
      </c>
      <c r="C1117" s="118">
        <v>-3.2793388950098984E-3</v>
      </c>
    </row>
    <row r="1118" spans="1:3" x14ac:dyDescent="0.3">
      <c r="A1118" s="118">
        <v>1094</v>
      </c>
      <c r="B1118" s="118">
        <v>4.6932991526403437E-3</v>
      </c>
      <c r="C1118" s="118">
        <v>-1.4864739709337507E-2</v>
      </c>
    </row>
    <row r="1119" spans="1:3" x14ac:dyDescent="0.3">
      <c r="A1119" s="118">
        <v>1095</v>
      </c>
      <c r="B1119" s="118">
        <v>-7.3592728149859607E-3</v>
      </c>
      <c r="C1119" s="118">
        <v>2.305957383456278E-4</v>
      </c>
    </row>
    <row r="1120" spans="1:3" x14ac:dyDescent="0.3">
      <c r="A1120" s="118">
        <v>1096</v>
      </c>
      <c r="B1120" s="118">
        <v>7.3613851460119853E-3</v>
      </c>
      <c r="C1120" s="118">
        <v>1.1346229564215431E-2</v>
      </c>
    </row>
    <row r="1121" spans="1:3" x14ac:dyDescent="0.3">
      <c r="A1121" s="118">
        <v>1097</v>
      </c>
      <c r="B1121" s="118">
        <v>-3.4915009577580829E-4</v>
      </c>
      <c r="C1121" s="118">
        <v>-1.0761065474145614E-2</v>
      </c>
    </row>
    <row r="1122" spans="1:3" x14ac:dyDescent="0.3">
      <c r="A1122" s="118">
        <v>1098</v>
      </c>
      <c r="B1122" s="118">
        <v>6.7579495261231174E-3</v>
      </c>
      <c r="C1122" s="118">
        <v>-5.0247239640634359E-3</v>
      </c>
    </row>
    <row r="1123" spans="1:3" x14ac:dyDescent="0.3">
      <c r="A1123" s="118">
        <v>1099</v>
      </c>
      <c r="B1123" s="118">
        <v>2.96199336762444E-3</v>
      </c>
      <c r="C1123" s="118">
        <v>-6.9727486286285797E-3</v>
      </c>
    </row>
    <row r="1124" spans="1:3" x14ac:dyDescent="0.3">
      <c r="A1124" s="118">
        <v>1100</v>
      </c>
      <c r="B1124" s="118">
        <v>1.4013584385682907E-2</v>
      </c>
      <c r="C1124" s="118">
        <v>-6.5598598640827042E-3</v>
      </c>
    </row>
    <row r="1125" spans="1:3" x14ac:dyDescent="0.3">
      <c r="A1125" s="118">
        <v>1101</v>
      </c>
      <c r="B1125" s="118">
        <v>4.2188980481677419E-3</v>
      </c>
      <c r="C1125" s="118">
        <v>2.8396592973315747E-3</v>
      </c>
    </row>
    <row r="1126" spans="1:3" x14ac:dyDescent="0.3">
      <c r="A1126" s="118">
        <v>1102</v>
      </c>
      <c r="B1126" s="118">
        <v>6.6397934795815678E-3</v>
      </c>
      <c r="C1126" s="118">
        <v>1.9051047629027186E-2</v>
      </c>
    </row>
    <row r="1127" spans="1:3" x14ac:dyDescent="0.3">
      <c r="A1127" s="118">
        <v>1103</v>
      </c>
      <c r="B1127" s="118">
        <v>1.1919869000355321E-3</v>
      </c>
      <c r="C1127" s="118">
        <v>-5.6430013465839169E-3</v>
      </c>
    </row>
    <row r="1128" spans="1:3" x14ac:dyDescent="0.3">
      <c r="A1128" s="118">
        <v>1104</v>
      </c>
      <c r="B1128" s="118">
        <v>-2.7376172592893104E-3</v>
      </c>
      <c r="C1128" s="118">
        <v>-6.4820197305484328E-3</v>
      </c>
    </row>
    <row r="1129" spans="1:3" x14ac:dyDescent="0.3">
      <c r="A1129" s="118">
        <v>1105</v>
      </c>
      <c r="B1129" s="118">
        <v>-1.87180367360909E-3</v>
      </c>
      <c r="C1129" s="118">
        <v>-1.3799933050103491E-2</v>
      </c>
    </row>
    <row r="1130" spans="1:3" x14ac:dyDescent="0.3">
      <c r="A1130" s="118">
        <v>1106</v>
      </c>
      <c r="B1130" s="118">
        <v>2.134319174090083E-3</v>
      </c>
      <c r="C1130" s="118">
        <v>-7.67705022661609E-3</v>
      </c>
    </row>
    <row r="1131" spans="1:3" x14ac:dyDescent="0.3">
      <c r="A1131" s="118">
        <v>1107</v>
      </c>
      <c r="B1131" s="118">
        <v>-4.4841141737703592E-3</v>
      </c>
      <c r="C1131" s="118">
        <v>-1.2943484384782555E-2</v>
      </c>
    </row>
    <row r="1132" spans="1:3" x14ac:dyDescent="0.3">
      <c r="A1132" s="118">
        <v>1108</v>
      </c>
      <c r="B1132" s="118">
        <v>4.7245355512600942E-3</v>
      </c>
      <c r="C1132" s="118">
        <v>-4.4040720307731143E-3</v>
      </c>
    </row>
    <row r="1133" spans="1:3" x14ac:dyDescent="0.3">
      <c r="A1133" s="118">
        <v>1109</v>
      </c>
      <c r="B1133" s="118">
        <v>1.6047192708356171E-3</v>
      </c>
      <c r="C1133" s="118">
        <v>-8.2389009361468844E-3</v>
      </c>
    </row>
    <row r="1134" spans="1:3" x14ac:dyDescent="0.3">
      <c r="A1134" s="118">
        <v>1110</v>
      </c>
      <c r="B1134" s="118">
        <v>2.9680344138029798E-3</v>
      </c>
      <c r="C1134" s="118">
        <v>3.8653207144021744E-3</v>
      </c>
    </row>
    <row r="1135" spans="1:3" x14ac:dyDescent="0.3">
      <c r="A1135" s="118">
        <v>1111</v>
      </c>
      <c r="B1135" s="118">
        <v>8.2870064751606517E-3</v>
      </c>
      <c r="C1135" s="118">
        <v>1.7812798440508003E-2</v>
      </c>
    </row>
    <row r="1136" spans="1:3" x14ac:dyDescent="0.3">
      <c r="A1136" s="118">
        <v>1112</v>
      </c>
      <c r="B1136" s="118">
        <v>-1.6038743979288048E-3</v>
      </c>
      <c r="C1136" s="118">
        <v>6.574721675427107E-3</v>
      </c>
    </row>
    <row r="1137" spans="1:3" x14ac:dyDescent="0.3">
      <c r="A1137" s="118">
        <v>1113</v>
      </c>
      <c r="B1137" s="118">
        <v>5.4898060337783298E-3</v>
      </c>
      <c r="C1137" s="118">
        <v>7.7857021883748464E-3</v>
      </c>
    </row>
    <row r="1138" spans="1:3" x14ac:dyDescent="0.3">
      <c r="A1138" s="118">
        <v>1114</v>
      </c>
      <c r="B1138" s="118">
        <v>-7.9596432980042289E-4</v>
      </c>
      <c r="C1138" s="118">
        <v>5.1687107424361646E-3</v>
      </c>
    </row>
    <row r="1139" spans="1:3" x14ac:dyDescent="0.3">
      <c r="A1139" s="118">
        <v>1115</v>
      </c>
      <c r="B1139" s="118">
        <v>8.3065283967380787E-3</v>
      </c>
      <c r="C1139" s="118">
        <v>2.5306308691042098E-2</v>
      </c>
    </row>
    <row r="1140" spans="1:3" x14ac:dyDescent="0.3">
      <c r="A1140" s="118">
        <v>1116</v>
      </c>
      <c r="B1140" s="118">
        <v>6.7719235512721449E-4</v>
      </c>
      <c r="C1140" s="118">
        <v>-2.7659239594243674E-2</v>
      </c>
    </row>
    <row r="1141" spans="1:3" x14ac:dyDescent="0.3">
      <c r="A1141" s="118">
        <v>1117</v>
      </c>
      <c r="B1141" s="118">
        <v>-6.1081429996196629E-4</v>
      </c>
      <c r="C1141" s="118">
        <v>-3.9286331222513834E-3</v>
      </c>
    </row>
    <row r="1142" spans="1:3" x14ac:dyDescent="0.3">
      <c r="A1142" s="118">
        <v>1118</v>
      </c>
      <c r="B1142" s="118">
        <v>2.7524333373308892E-3</v>
      </c>
      <c r="C1142" s="118">
        <v>-4.0970809003118454E-2</v>
      </c>
    </row>
    <row r="1143" spans="1:3" x14ac:dyDescent="0.3">
      <c r="A1143" s="118">
        <v>1119</v>
      </c>
      <c r="B1143" s="118">
        <v>1.1918374895704263E-2</v>
      </c>
      <c r="C1143" s="118">
        <v>-3.2064353949972778E-2</v>
      </c>
    </row>
    <row r="1144" spans="1:3" x14ac:dyDescent="0.3">
      <c r="A1144" s="118">
        <v>1120</v>
      </c>
      <c r="B1144" s="118">
        <v>4.5815437914392817E-3</v>
      </c>
      <c r="C1144" s="118">
        <v>-9.8885778740211063E-4</v>
      </c>
    </row>
    <row r="1145" spans="1:3" x14ac:dyDescent="0.3">
      <c r="A1145" s="118">
        <v>1121</v>
      </c>
      <c r="B1145" s="118">
        <v>2.3113267708715336E-2</v>
      </c>
      <c r="C1145" s="118">
        <v>1.6460277718584292E-2</v>
      </c>
    </row>
    <row r="1146" spans="1:3" x14ac:dyDescent="0.3">
      <c r="A1146" s="118">
        <v>1122</v>
      </c>
      <c r="B1146" s="118">
        <v>-8.801829839108138E-4</v>
      </c>
      <c r="C1146" s="118">
        <v>-1.4738554936452909E-2</v>
      </c>
    </row>
    <row r="1147" spans="1:3" x14ac:dyDescent="0.3">
      <c r="A1147" s="118">
        <v>1123</v>
      </c>
      <c r="B1147" s="118">
        <v>-3.6494110088916803E-3</v>
      </c>
      <c r="C1147" s="118">
        <v>5.5696145250635175E-3</v>
      </c>
    </row>
    <row r="1148" spans="1:3" x14ac:dyDescent="0.3">
      <c r="A1148" s="118">
        <v>1124</v>
      </c>
      <c r="B1148" s="118">
        <v>-5.7606450149253604E-3</v>
      </c>
      <c r="C1148" s="118">
        <v>-1.9512748094892104E-2</v>
      </c>
    </row>
    <row r="1149" spans="1:3" x14ac:dyDescent="0.3">
      <c r="A1149" s="118">
        <v>1125</v>
      </c>
      <c r="B1149" s="118">
        <v>-6.023210006443497E-3</v>
      </c>
      <c r="C1149" s="118">
        <v>4.3961632571269411E-4</v>
      </c>
    </row>
    <row r="1150" spans="1:3" x14ac:dyDescent="0.3">
      <c r="A1150" s="118">
        <v>1126</v>
      </c>
      <c r="B1150" s="118">
        <v>6.7039391451106023E-4</v>
      </c>
      <c r="C1150" s="118">
        <v>1.6719342119948865E-2</v>
      </c>
    </row>
    <row r="1151" spans="1:3" x14ac:dyDescent="0.3">
      <c r="A1151" s="118">
        <v>1127</v>
      </c>
      <c r="B1151" s="118">
        <v>-2.3285493269482619E-3</v>
      </c>
      <c r="C1151" s="118">
        <v>-4.9042459484045842E-2</v>
      </c>
    </row>
    <row r="1152" spans="1:3" x14ac:dyDescent="0.3">
      <c r="A1152" s="118">
        <v>1128</v>
      </c>
      <c r="B1152" s="118">
        <v>-2.2065584926034784E-3</v>
      </c>
      <c r="C1152" s="118">
        <v>-2.935786857031946E-3</v>
      </c>
    </row>
    <row r="1153" spans="1:3" x14ac:dyDescent="0.3">
      <c r="A1153" s="118">
        <v>1129</v>
      </c>
      <c r="B1153" s="118">
        <v>-9.5478643573017297E-4</v>
      </c>
      <c r="C1153" s="118">
        <v>-1.4119767678977865E-2</v>
      </c>
    </row>
    <row r="1154" spans="1:3" x14ac:dyDescent="0.3">
      <c r="A1154" s="118">
        <v>1130</v>
      </c>
      <c r="B1154" s="118">
        <v>-3.0209559523995456E-3</v>
      </c>
      <c r="C1154" s="118">
        <v>-4.5126529621336E-4</v>
      </c>
    </row>
    <row r="1155" spans="1:3" x14ac:dyDescent="0.3">
      <c r="A1155" s="118">
        <v>1131</v>
      </c>
      <c r="B1155" s="118">
        <v>5.5635983780705413E-3</v>
      </c>
      <c r="C1155" s="118">
        <v>1.7757855160085524E-2</v>
      </c>
    </row>
    <row r="1156" spans="1:3" x14ac:dyDescent="0.3">
      <c r="A1156" s="118">
        <v>1132</v>
      </c>
      <c r="B1156" s="118">
        <v>7.087722575915749E-4</v>
      </c>
      <c r="C1156" s="118">
        <v>9.9906834205403337E-3</v>
      </c>
    </row>
    <row r="1157" spans="1:3" x14ac:dyDescent="0.3">
      <c r="A1157" s="118">
        <v>1133</v>
      </c>
      <c r="B1157" s="118">
        <v>-5.8852785202513581E-4</v>
      </c>
      <c r="C1157" s="118">
        <v>-8.4246617210081837E-3</v>
      </c>
    </row>
    <row r="1158" spans="1:3" x14ac:dyDescent="0.3">
      <c r="A1158" s="118">
        <v>1134</v>
      </c>
      <c r="B1158" s="118">
        <v>2.9947206152217232E-3</v>
      </c>
      <c r="C1158" s="118">
        <v>-2.9458268356992823E-3</v>
      </c>
    </row>
    <row r="1159" spans="1:3" x14ac:dyDescent="0.3">
      <c r="A1159" s="118">
        <v>1135</v>
      </c>
      <c r="B1159" s="118">
        <v>6.9803235366388871E-3</v>
      </c>
      <c r="C1159" s="118">
        <v>-1.1988954898674896E-3</v>
      </c>
    </row>
    <row r="1160" spans="1:3" x14ac:dyDescent="0.3">
      <c r="A1160" s="118">
        <v>1136</v>
      </c>
      <c r="B1160" s="118">
        <v>-2.2580074079632125E-3</v>
      </c>
      <c r="C1160" s="118">
        <v>-9.9054145474230092E-3</v>
      </c>
    </row>
    <row r="1161" spans="1:3" x14ac:dyDescent="0.3">
      <c r="A1161" s="118">
        <v>1137</v>
      </c>
      <c r="B1161" s="118">
        <v>9.9570976832148044E-4</v>
      </c>
      <c r="C1161" s="118">
        <v>-8.6167868218966562E-3</v>
      </c>
    </row>
    <row r="1162" spans="1:3" x14ac:dyDescent="0.3">
      <c r="A1162" s="118">
        <v>1138</v>
      </c>
      <c r="B1162" s="118">
        <v>-2.3195891072809987E-3</v>
      </c>
      <c r="C1162" s="118">
        <v>-3.4471720867117767E-3</v>
      </c>
    </row>
    <row r="1163" spans="1:3" x14ac:dyDescent="0.3">
      <c r="A1163" s="118">
        <v>1139</v>
      </c>
      <c r="B1163" s="118">
        <v>1.9447913866243636E-3</v>
      </c>
      <c r="C1163" s="118">
        <v>1.7736526566969704E-3</v>
      </c>
    </row>
    <row r="1164" spans="1:3" x14ac:dyDescent="0.3">
      <c r="A1164" s="118">
        <v>1140</v>
      </c>
      <c r="B1164" s="118">
        <v>-1.1707390438293563E-2</v>
      </c>
      <c r="C1164" s="118">
        <v>-1.0167327396052757E-3</v>
      </c>
    </row>
    <row r="1165" spans="1:3" x14ac:dyDescent="0.3">
      <c r="A1165" s="118">
        <v>1141</v>
      </c>
      <c r="B1165" s="118">
        <v>5.4191529045989487E-3</v>
      </c>
      <c r="C1165" s="118">
        <v>-2.7029895330096402E-3</v>
      </c>
    </row>
    <row r="1166" spans="1:3" x14ac:dyDescent="0.3">
      <c r="A1166" s="118">
        <v>1142</v>
      </c>
      <c r="B1166" s="118">
        <v>-2.4744103512823711E-3</v>
      </c>
      <c r="C1166" s="118">
        <v>-1.7509190798692745E-4</v>
      </c>
    </row>
    <row r="1167" spans="1:3" x14ac:dyDescent="0.3">
      <c r="A1167" s="118">
        <v>1143</v>
      </c>
      <c r="B1167" s="118">
        <v>1.2768311985340815E-3</v>
      </c>
      <c r="C1167" s="118">
        <v>-4.474533657160243E-3</v>
      </c>
    </row>
    <row r="1168" spans="1:3" x14ac:dyDescent="0.3">
      <c r="A1168" s="118">
        <v>1144</v>
      </c>
      <c r="B1168" s="118">
        <v>5.1085629913803794E-3</v>
      </c>
      <c r="C1168" s="118">
        <v>7.2770294223431214E-3</v>
      </c>
    </row>
    <row r="1169" spans="1:3" x14ac:dyDescent="0.3">
      <c r="A1169" s="118">
        <v>1145</v>
      </c>
      <c r="B1169" s="118">
        <v>-4.1839170746900646E-3</v>
      </c>
      <c r="C1169" s="118">
        <v>9.4520369611710963E-4</v>
      </c>
    </row>
    <row r="1170" spans="1:3" x14ac:dyDescent="0.3">
      <c r="A1170" s="118">
        <v>1146</v>
      </c>
      <c r="B1170" s="118">
        <v>-2.4816358166463914E-3</v>
      </c>
      <c r="C1170" s="118">
        <v>1.8008748065528801E-3</v>
      </c>
    </row>
    <row r="1171" spans="1:3" x14ac:dyDescent="0.3">
      <c r="A1171" s="118">
        <v>1147</v>
      </c>
      <c r="B1171" s="118">
        <v>8.7957258662921568E-3</v>
      </c>
      <c r="C1171" s="118">
        <v>1.1674972439649454E-3</v>
      </c>
    </row>
    <row r="1172" spans="1:3" x14ac:dyDescent="0.3">
      <c r="A1172" s="118">
        <v>1148</v>
      </c>
      <c r="B1172" s="118">
        <v>-8.5686116360296546E-3</v>
      </c>
      <c r="C1172" s="118">
        <v>8.9668366234180504E-3</v>
      </c>
    </row>
    <row r="1173" spans="1:3" x14ac:dyDescent="0.3">
      <c r="A1173" s="118">
        <v>1149</v>
      </c>
      <c r="B1173" s="118">
        <v>6.1126801541950869E-3</v>
      </c>
      <c r="C1173" s="118">
        <v>9.3386514454298873E-3</v>
      </c>
    </row>
    <row r="1174" spans="1:3" x14ac:dyDescent="0.3">
      <c r="A1174" s="118">
        <v>1150</v>
      </c>
      <c r="B1174" s="118">
        <v>7.265447458538115E-3</v>
      </c>
      <c r="C1174" s="118">
        <v>1.3944338532582774E-2</v>
      </c>
    </row>
    <row r="1175" spans="1:3" x14ac:dyDescent="0.3">
      <c r="A1175" s="118">
        <v>1151</v>
      </c>
      <c r="B1175" s="118">
        <v>-7.8319551186732152E-3</v>
      </c>
      <c r="C1175" s="118">
        <v>-3.4679387294941563E-4</v>
      </c>
    </row>
    <row r="1176" spans="1:3" x14ac:dyDescent="0.3">
      <c r="A1176" s="118">
        <v>1152</v>
      </c>
      <c r="B1176" s="118">
        <v>-4.9685102155687527E-3</v>
      </c>
      <c r="C1176" s="118">
        <v>6.2733293833854148E-3</v>
      </c>
    </row>
    <row r="1177" spans="1:3" x14ac:dyDescent="0.3">
      <c r="A1177" s="118">
        <v>1153</v>
      </c>
      <c r="B1177" s="118">
        <v>7.321312013222646E-3</v>
      </c>
      <c r="C1177" s="118">
        <v>1.1621659331054825E-2</v>
      </c>
    </row>
    <row r="1178" spans="1:3" x14ac:dyDescent="0.3">
      <c r="A1178" s="118">
        <v>1154</v>
      </c>
      <c r="B1178" s="118">
        <v>1.1757748252956451E-2</v>
      </c>
      <c r="C1178" s="118">
        <v>4.4396325642508984E-4</v>
      </c>
    </row>
    <row r="1179" spans="1:3" x14ac:dyDescent="0.3">
      <c r="A1179" s="118">
        <v>1155</v>
      </c>
      <c r="B1179" s="118">
        <v>1.0936855814527586E-3</v>
      </c>
      <c r="C1179" s="118">
        <v>5.5119074498133072E-3</v>
      </c>
    </row>
    <row r="1180" spans="1:3" x14ac:dyDescent="0.3">
      <c r="A1180" s="118">
        <v>1156</v>
      </c>
      <c r="B1180" s="118">
        <v>7.7441685981831506E-4</v>
      </c>
      <c r="C1180" s="118">
        <v>-5.167423991478336E-3</v>
      </c>
    </row>
    <row r="1181" spans="1:3" x14ac:dyDescent="0.3">
      <c r="A1181" s="118">
        <v>1157</v>
      </c>
      <c r="B1181" s="118">
        <v>-2.9954441028908862E-3</v>
      </c>
      <c r="C1181" s="118">
        <v>1.4467618584897434E-2</v>
      </c>
    </row>
    <row r="1182" spans="1:3" x14ac:dyDescent="0.3">
      <c r="A1182" s="118">
        <v>1158</v>
      </c>
      <c r="B1182" s="118">
        <v>1.0946403756188326E-2</v>
      </c>
      <c r="C1182" s="118">
        <v>3.5314648742585004E-4</v>
      </c>
    </row>
    <row r="1183" spans="1:3" x14ac:dyDescent="0.3">
      <c r="A1183" s="118">
        <v>1159</v>
      </c>
      <c r="B1183" s="118">
        <v>2.0296670780444121E-4</v>
      </c>
      <c r="C1183" s="118">
        <v>-9.7820916095269828E-5</v>
      </c>
    </row>
    <row r="1184" spans="1:3" x14ac:dyDescent="0.3">
      <c r="A1184" s="118">
        <v>1160</v>
      </c>
      <c r="B1184" s="118">
        <v>-1.4101913329520576E-2</v>
      </c>
      <c r="C1184" s="118">
        <v>5.1783558925064775E-4</v>
      </c>
    </row>
    <row r="1185" spans="1:3" x14ac:dyDescent="0.3">
      <c r="A1185" s="118">
        <v>1161</v>
      </c>
      <c r="B1185" s="118">
        <v>1.553403680073853E-2</v>
      </c>
      <c r="C1185" s="118">
        <v>-6.0260998985009299E-4</v>
      </c>
    </row>
    <row r="1186" spans="1:3" x14ac:dyDescent="0.3">
      <c r="A1186" s="118">
        <v>1162</v>
      </c>
      <c r="B1186" s="118">
        <v>-2.3835434702833478E-2</v>
      </c>
      <c r="C1186" s="118">
        <v>-6.6724129886897819E-3</v>
      </c>
    </row>
    <row r="1187" spans="1:3" x14ac:dyDescent="0.3">
      <c r="A1187" s="118">
        <v>1163</v>
      </c>
      <c r="B1187" s="118">
        <v>-1.4395391486556495E-3</v>
      </c>
      <c r="C1187" s="118">
        <v>9.0417558207996334E-4</v>
      </c>
    </row>
    <row r="1188" spans="1:3" x14ac:dyDescent="0.3">
      <c r="A1188" s="118">
        <v>1164</v>
      </c>
      <c r="B1188" s="118">
        <v>6.4620712159849092E-4</v>
      </c>
      <c r="C1188" s="118">
        <v>-6.2111481484150854E-3</v>
      </c>
    </row>
    <row r="1189" spans="1:3" x14ac:dyDescent="0.3">
      <c r="A1189" s="118">
        <v>1165</v>
      </c>
      <c r="B1189" s="118">
        <v>3.7878323032202593E-3</v>
      </c>
      <c r="C1189" s="118">
        <v>1.7482419052819623E-2</v>
      </c>
    </row>
    <row r="1190" spans="1:3" x14ac:dyDescent="0.3">
      <c r="A1190" s="118">
        <v>1166</v>
      </c>
      <c r="B1190" s="118">
        <v>5.0125524471290499E-3</v>
      </c>
      <c r="C1190" s="118">
        <v>-2.6508086410913416E-3</v>
      </c>
    </row>
    <row r="1191" spans="1:3" x14ac:dyDescent="0.3">
      <c r="A1191" s="118">
        <v>1167</v>
      </c>
      <c r="B1191" s="118">
        <v>7.515603928136042E-4</v>
      </c>
      <c r="C1191" s="118">
        <v>1.1466429085170101E-3</v>
      </c>
    </row>
    <row r="1192" spans="1:3" x14ac:dyDescent="0.3">
      <c r="A1192" s="118">
        <v>1168</v>
      </c>
      <c r="B1192" s="118">
        <v>-1.5929147618778923E-3</v>
      </c>
      <c r="C1192" s="118">
        <v>3.6512747569375477E-3</v>
      </c>
    </row>
    <row r="1193" spans="1:3" x14ac:dyDescent="0.3">
      <c r="A1193" s="118">
        <v>1169</v>
      </c>
      <c r="B1193" s="118">
        <v>-1.1690807820539176E-3</v>
      </c>
      <c r="C1193" s="118">
        <v>-3.6409920904345514E-3</v>
      </c>
    </row>
    <row r="1194" spans="1:3" x14ac:dyDescent="0.3">
      <c r="A1194" s="118">
        <v>1170</v>
      </c>
      <c r="B1194" s="118">
        <v>6.0440345647907118E-3</v>
      </c>
      <c r="C1194" s="118">
        <v>-3.0661698053628611E-3</v>
      </c>
    </row>
    <row r="1195" spans="1:3" x14ac:dyDescent="0.3">
      <c r="A1195" s="118">
        <v>1171</v>
      </c>
      <c r="B1195" s="118">
        <v>-7.9251169314668868E-4</v>
      </c>
      <c r="C1195" s="118">
        <v>1.3674192067173727E-2</v>
      </c>
    </row>
    <row r="1196" spans="1:3" x14ac:dyDescent="0.3">
      <c r="A1196" s="118">
        <v>1172</v>
      </c>
      <c r="B1196" s="118">
        <v>-5.7797650478479633E-4</v>
      </c>
      <c r="C1196" s="118">
        <v>3.1794568613380727E-3</v>
      </c>
    </row>
    <row r="1197" spans="1:3" x14ac:dyDescent="0.3">
      <c r="A1197" s="118">
        <v>1173</v>
      </c>
      <c r="B1197" s="118">
        <v>-4.4698685141190062E-3</v>
      </c>
      <c r="C1197" s="118">
        <v>-2.3502664693663203E-3</v>
      </c>
    </row>
    <row r="1198" spans="1:3" x14ac:dyDescent="0.3">
      <c r="A1198" s="118">
        <v>1174</v>
      </c>
      <c r="B1198" s="118">
        <v>2.7534430392699362E-3</v>
      </c>
      <c r="C1198" s="118">
        <v>1.1571695880703346E-3</v>
      </c>
    </row>
    <row r="1199" spans="1:3" x14ac:dyDescent="0.3">
      <c r="A1199" s="118">
        <v>1175</v>
      </c>
      <c r="B1199" s="118">
        <v>2.2752929721524782E-4</v>
      </c>
      <c r="C1199" s="118">
        <v>2.6378521261526486E-3</v>
      </c>
    </row>
    <row r="1200" spans="1:3" x14ac:dyDescent="0.3">
      <c r="A1200" s="118">
        <v>1176</v>
      </c>
      <c r="B1200" s="118">
        <v>-6.5337772603149015E-4</v>
      </c>
      <c r="C1200" s="118">
        <v>-8.6996607511068188E-3</v>
      </c>
    </row>
    <row r="1201" spans="1:3" x14ac:dyDescent="0.3">
      <c r="A1201" s="118">
        <v>1177</v>
      </c>
      <c r="B1201" s="118">
        <v>3.0023500280332112E-3</v>
      </c>
      <c r="C1201" s="118">
        <v>-3.2246575478643109E-3</v>
      </c>
    </row>
    <row r="1202" spans="1:3" x14ac:dyDescent="0.3">
      <c r="A1202" s="118">
        <v>1178</v>
      </c>
      <c r="B1202" s="118">
        <v>2.6698748195191548E-3</v>
      </c>
      <c r="C1202" s="118">
        <v>-1.8976285798074279E-3</v>
      </c>
    </row>
    <row r="1203" spans="1:3" x14ac:dyDescent="0.3">
      <c r="A1203" s="118">
        <v>1179</v>
      </c>
      <c r="B1203" s="118">
        <v>-4.7096884089397597E-3</v>
      </c>
      <c r="C1203" s="118">
        <v>-1.0809036064488029E-3</v>
      </c>
    </row>
    <row r="1204" spans="1:3" x14ac:dyDescent="0.3">
      <c r="A1204" s="118">
        <v>1180</v>
      </c>
      <c r="B1204" s="118">
        <v>3.5983099397751159E-3</v>
      </c>
      <c r="C1204" s="118">
        <v>-8.8665195423126043E-3</v>
      </c>
    </row>
    <row r="1205" spans="1:3" x14ac:dyDescent="0.3">
      <c r="A1205" s="118">
        <v>1181</v>
      </c>
      <c r="B1205" s="118">
        <v>-6.3129576222535925E-6</v>
      </c>
      <c r="C1205" s="118">
        <v>1.7178528377053554E-3</v>
      </c>
    </row>
    <row r="1206" spans="1:3" x14ac:dyDescent="0.3">
      <c r="A1206" s="118">
        <v>1182</v>
      </c>
      <c r="B1206" s="118">
        <v>5.5483360793078407E-3</v>
      </c>
      <c r="C1206" s="118">
        <v>-2.0613057798202373E-3</v>
      </c>
    </row>
    <row r="1207" spans="1:3" x14ac:dyDescent="0.3">
      <c r="A1207" s="118">
        <v>1183</v>
      </c>
      <c r="B1207" s="118">
        <v>-2.0839370940808461E-3</v>
      </c>
      <c r="C1207" s="118">
        <v>2.4093265861489083E-3</v>
      </c>
    </row>
    <row r="1208" spans="1:3" x14ac:dyDescent="0.3">
      <c r="A1208" s="118">
        <v>1184</v>
      </c>
      <c r="B1208" s="118">
        <v>1.1846397899251398E-3</v>
      </c>
      <c r="C1208" s="118">
        <v>1.0982865362147716E-3</v>
      </c>
    </row>
    <row r="1209" spans="1:3" x14ac:dyDescent="0.3">
      <c r="A1209" s="118">
        <v>1185</v>
      </c>
      <c r="B1209" s="118">
        <v>-1.1780721088636571E-4</v>
      </c>
      <c r="C1209" s="118">
        <v>8.7503065685687754E-4</v>
      </c>
    </row>
    <row r="1210" spans="1:3" x14ac:dyDescent="0.3">
      <c r="A1210" s="118">
        <v>1186</v>
      </c>
      <c r="B1210" s="118">
        <v>9.4340245774392744E-3</v>
      </c>
      <c r="C1210" s="118">
        <v>-2.5857526121481327E-3</v>
      </c>
    </row>
    <row r="1211" spans="1:3" x14ac:dyDescent="0.3">
      <c r="A1211" s="118">
        <v>1187</v>
      </c>
      <c r="B1211" s="118">
        <v>1.0067107729791491E-3</v>
      </c>
      <c r="C1211" s="118">
        <v>7.1163742452465244E-3</v>
      </c>
    </row>
    <row r="1212" spans="1:3" x14ac:dyDescent="0.3">
      <c r="A1212" s="118">
        <v>1188</v>
      </c>
      <c r="B1212" s="118">
        <v>3.9407539956759097E-3</v>
      </c>
      <c r="C1212" s="118">
        <v>-1.1750585791454009E-2</v>
      </c>
    </row>
    <row r="1213" spans="1:3" x14ac:dyDescent="0.3">
      <c r="A1213" s="118">
        <v>1189</v>
      </c>
      <c r="B1213" s="118">
        <v>-5.5960392489557221E-3</v>
      </c>
      <c r="C1213" s="118">
        <v>-3.7299996356412101E-3</v>
      </c>
    </row>
    <row r="1214" spans="1:3" x14ac:dyDescent="0.3">
      <c r="A1214" s="118">
        <v>1190</v>
      </c>
      <c r="B1214" s="118">
        <v>-4.8210349656426573E-4</v>
      </c>
      <c r="C1214" s="118">
        <v>1.2250519863687713E-2</v>
      </c>
    </row>
    <row r="1215" spans="1:3" x14ac:dyDescent="0.3">
      <c r="A1215" s="118">
        <v>1191</v>
      </c>
      <c r="B1215" s="118">
        <v>2.4315769251414695E-3</v>
      </c>
      <c r="C1215" s="118">
        <v>5.8064389443926289E-3</v>
      </c>
    </row>
    <row r="1216" spans="1:3" x14ac:dyDescent="0.3">
      <c r="A1216" s="118">
        <v>1192</v>
      </c>
      <c r="B1216" s="118">
        <v>2.406394766687559E-3</v>
      </c>
      <c r="C1216" s="118">
        <v>1.9231519588240119E-2</v>
      </c>
    </row>
    <row r="1217" spans="1:3" x14ac:dyDescent="0.3">
      <c r="A1217" s="118">
        <v>1193</v>
      </c>
      <c r="B1217" s="118">
        <v>-4.1062098586148695E-4</v>
      </c>
      <c r="C1217" s="118">
        <v>1.8787703086636351E-3</v>
      </c>
    </row>
    <row r="1218" spans="1:3" x14ac:dyDescent="0.3">
      <c r="A1218" s="118">
        <v>1194</v>
      </c>
      <c r="B1218" s="118">
        <v>1.1174065193201418E-3</v>
      </c>
      <c r="C1218" s="118">
        <v>-6.5526468237084978E-3</v>
      </c>
    </row>
    <row r="1219" spans="1:3" x14ac:dyDescent="0.3">
      <c r="A1219" s="118">
        <v>1195</v>
      </c>
      <c r="B1219" s="118">
        <v>-2.2313415824480468E-3</v>
      </c>
      <c r="C1219" s="118">
        <v>-4.8169629388373067E-3</v>
      </c>
    </row>
    <row r="1220" spans="1:3" x14ac:dyDescent="0.3">
      <c r="A1220" s="118">
        <v>1196</v>
      </c>
      <c r="B1220" s="118">
        <v>5.3669004725213432E-3</v>
      </c>
      <c r="C1220" s="118">
        <v>-4.7892880656551862E-3</v>
      </c>
    </row>
    <row r="1221" spans="1:3" x14ac:dyDescent="0.3">
      <c r="A1221" s="118">
        <v>1197</v>
      </c>
      <c r="B1221" s="118">
        <v>-2.8349845851998027E-3</v>
      </c>
      <c r="C1221" s="118">
        <v>1.1051422178695995E-3</v>
      </c>
    </row>
    <row r="1222" spans="1:3" x14ac:dyDescent="0.3">
      <c r="A1222" s="118">
        <v>1198</v>
      </c>
      <c r="B1222" s="118">
        <v>5.0820578875974132E-3</v>
      </c>
      <c r="C1222" s="118">
        <v>2.7157107541038172E-3</v>
      </c>
    </row>
    <row r="1223" spans="1:3" x14ac:dyDescent="0.3">
      <c r="A1223" s="118">
        <v>1199</v>
      </c>
      <c r="B1223" s="118">
        <v>-6.4827628334166462E-4</v>
      </c>
      <c r="C1223" s="118">
        <v>5.9195208159285367E-3</v>
      </c>
    </row>
    <row r="1224" spans="1:3" x14ac:dyDescent="0.3">
      <c r="A1224" s="118">
        <v>1200</v>
      </c>
      <c r="B1224" s="118">
        <v>3.1858893697076134E-3</v>
      </c>
      <c r="C1224" s="118">
        <v>-2.3292525287869808E-3</v>
      </c>
    </row>
    <row r="1225" spans="1:3" x14ac:dyDescent="0.3">
      <c r="A1225" s="118">
        <v>1201</v>
      </c>
      <c r="B1225" s="118">
        <v>-1.3978237564642778E-4</v>
      </c>
      <c r="C1225" s="118">
        <v>-7.6314128574157059E-3</v>
      </c>
    </row>
    <row r="1226" spans="1:3" x14ac:dyDescent="0.3">
      <c r="A1226" s="118">
        <v>1202</v>
      </c>
      <c r="B1226" s="118">
        <v>6.0752223402952806E-3</v>
      </c>
      <c r="C1226" s="118">
        <v>-8.0008016871733721E-3</v>
      </c>
    </row>
    <row r="1227" spans="1:3" x14ac:dyDescent="0.3">
      <c r="A1227" s="118">
        <v>1203</v>
      </c>
      <c r="B1227" s="118">
        <v>9.2853217874474994E-4</v>
      </c>
      <c r="C1227" s="118">
        <v>-8.3863539613030207E-3</v>
      </c>
    </row>
    <row r="1228" spans="1:3" x14ac:dyDescent="0.3">
      <c r="A1228" s="118">
        <v>1204</v>
      </c>
      <c r="B1228" s="118">
        <v>7.8329571942555212E-3</v>
      </c>
      <c r="C1228" s="118">
        <v>-1.5222390166351454E-2</v>
      </c>
    </row>
    <row r="1229" spans="1:3" x14ac:dyDescent="0.3">
      <c r="A1229" s="118">
        <v>1205</v>
      </c>
      <c r="B1229" s="118">
        <v>4.2166194872986671E-3</v>
      </c>
      <c r="C1229" s="118">
        <v>6.4697899485802847E-3</v>
      </c>
    </row>
    <row r="1230" spans="1:3" x14ac:dyDescent="0.3">
      <c r="A1230" s="118">
        <v>1206</v>
      </c>
      <c r="B1230" s="118">
        <v>1.6112827239027704E-2</v>
      </c>
      <c r="C1230" s="118">
        <v>-3.5682070234506966E-3</v>
      </c>
    </row>
    <row r="1231" spans="1:3" x14ac:dyDescent="0.3">
      <c r="A1231" s="118">
        <v>1207</v>
      </c>
      <c r="B1231" s="118">
        <v>-8.2130760330272729E-5</v>
      </c>
      <c r="C1231" s="118">
        <v>-1.3277986348093468E-3</v>
      </c>
    </row>
    <row r="1232" spans="1:3" x14ac:dyDescent="0.3">
      <c r="A1232" s="118">
        <v>1208</v>
      </c>
      <c r="B1232" s="118">
        <v>6.1694539472493641E-3</v>
      </c>
      <c r="C1232" s="118">
        <v>6.8919515100694557E-3</v>
      </c>
    </row>
    <row r="1233" spans="1:3" x14ac:dyDescent="0.3">
      <c r="A1233" s="118">
        <v>1209</v>
      </c>
      <c r="B1233" s="118">
        <v>-6.0840817732963175E-3</v>
      </c>
      <c r="C1233" s="118">
        <v>9.4188615982102424E-3</v>
      </c>
    </row>
    <row r="1234" spans="1:3" x14ac:dyDescent="0.3">
      <c r="A1234" s="118">
        <v>1210</v>
      </c>
      <c r="B1234" s="118">
        <v>2.7503416865667734E-3</v>
      </c>
      <c r="C1234" s="118">
        <v>1.1307395758290392E-2</v>
      </c>
    </row>
    <row r="1235" spans="1:3" x14ac:dyDescent="0.3">
      <c r="A1235" s="118">
        <v>1211</v>
      </c>
      <c r="B1235" s="118">
        <v>1.441714453540301E-2</v>
      </c>
      <c r="C1235" s="118">
        <v>-1.4389169408696074E-2</v>
      </c>
    </row>
    <row r="1236" spans="1:3" x14ac:dyDescent="0.3">
      <c r="A1236" s="118">
        <v>1212</v>
      </c>
      <c r="B1236" s="118">
        <v>1.7899856281623838E-2</v>
      </c>
      <c r="C1236" s="118">
        <v>-7.0940594452223553E-3</v>
      </c>
    </row>
    <row r="1237" spans="1:3" x14ac:dyDescent="0.3">
      <c r="A1237" s="118">
        <v>1213</v>
      </c>
      <c r="B1237" s="118">
        <v>1.8640617384807212E-2</v>
      </c>
      <c r="C1237" s="118">
        <v>5.3556036287650266E-3</v>
      </c>
    </row>
    <row r="1238" spans="1:3" x14ac:dyDescent="0.3">
      <c r="A1238" s="118">
        <v>1214</v>
      </c>
      <c r="B1238" s="118">
        <v>-1.7381944041071618E-2</v>
      </c>
      <c r="C1238" s="118">
        <v>6.5085939769960917E-3</v>
      </c>
    </row>
    <row r="1239" spans="1:3" x14ac:dyDescent="0.3">
      <c r="A1239" s="118">
        <v>1215</v>
      </c>
      <c r="B1239" s="118">
        <v>-3.5282673089069912E-2</v>
      </c>
      <c r="C1239" s="118">
        <v>3.2640678712495055E-3</v>
      </c>
    </row>
    <row r="1240" spans="1:3" x14ac:dyDescent="0.3">
      <c r="A1240" s="118">
        <v>1216</v>
      </c>
      <c r="B1240" s="118">
        <v>1.4215290962792006E-2</v>
      </c>
      <c r="C1240" s="118">
        <v>1.9401289467634846E-3</v>
      </c>
    </row>
    <row r="1241" spans="1:3" x14ac:dyDescent="0.3">
      <c r="A1241" s="118">
        <v>1217</v>
      </c>
      <c r="B1241" s="118">
        <v>-8.6556669177918018E-4</v>
      </c>
      <c r="C1241" s="118">
        <v>-6.4268126060239511E-3</v>
      </c>
    </row>
    <row r="1242" spans="1:3" x14ac:dyDescent="0.3">
      <c r="A1242" s="118">
        <v>1218</v>
      </c>
      <c r="B1242" s="118">
        <v>3.5170906711539792E-3</v>
      </c>
      <c r="C1242" s="118">
        <v>-9.8211640657737322E-4</v>
      </c>
    </row>
    <row r="1243" spans="1:3" x14ac:dyDescent="0.3">
      <c r="A1243" s="118">
        <v>1219</v>
      </c>
      <c r="B1243" s="118">
        <v>6.6266067875798843E-3</v>
      </c>
      <c r="C1243" s="118">
        <v>4.1606280801157322E-3</v>
      </c>
    </row>
    <row r="1244" spans="1:3" x14ac:dyDescent="0.3">
      <c r="A1244" s="118">
        <v>1220</v>
      </c>
      <c r="B1244" s="118">
        <v>-2.4789160231108477E-3</v>
      </c>
      <c r="C1244" s="118">
        <v>-1.3019118631485801E-2</v>
      </c>
    </row>
    <row r="1245" spans="1:3" x14ac:dyDescent="0.3">
      <c r="A1245" s="118">
        <v>1221</v>
      </c>
      <c r="B1245" s="118">
        <v>3.9398065148018267E-3</v>
      </c>
      <c r="C1245" s="118">
        <v>6.1035722739069889E-4</v>
      </c>
    </row>
    <row r="1246" spans="1:3" x14ac:dyDescent="0.3">
      <c r="A1246" s="118">
        <v>1222</v>
      </c>
      <c r="B1246" s="118">
        <v>-1.0554814049086934E-3</v>
      </c>
      <c r="C1246" s="118">
        <v>-5.9513003052003507E-3</v>
      </c>
    </row>
    <row r="1247" spans="1:3" x14ac:dyDescent="0.3">
      <c r="A1247" s="118">
        <v>1223</v>
      </c>
      <c r="B1247" s="118">
        <v>-1.0135097023761842E-3</v>
      </c>
      <c r="C1247" s="118">
        <v>6.6899232932883836E-3</v>
      </c>
    </row>
    <row r="1248" spans="1:3" x14ac:dyDescent="0.3">
      <c r="A1248" s="118">
        <v>1224</v>
      </c>
      <c r="B1248" s="118">
        <v>-7.357253529234534E-3</v>
      </c>
      <c r="C1248" s="118">
        <v>3.6381479304605589E-3</v>
      </c>
    </row>
    <row r="1249" spans="1:3" x14ac:dyDescent="0.3">
      <c r="A1249" s="118">
        <v>1225</v>
      </c>
      <c r="B1249" s="118">
        <v>-8.4218954396417106E-3</v>
      </c>
      <c r="C1249" s="118">
        <v>-4.9637304502022223E-3</v>
      </c>
    </row>
    <row r="1250" spans="1:3" x14ac:dyDescent="0.3">
      <c r="A1250" s="118">
        <v>1226</v>
      </c>
      <c r="B1250" s="118">
        <v>-9.3196113019252704E-4</v>
      </c>
      <c r="C1250" s="118">
        <v>2.3219327518353098E-3</v>
      </c>
    </row>
    <row r="1251" spans="1:3" x14ac:dyDescent="0.3">
      <c r="A1251" s="118">
        <v>1227</v>
      </c>
      <c r="B1251" s="118">
        <v>4.1170332705397841E-3</v>
      </c>
      <c r="C1251" s="118">
        <v>-1.100348455944436E-4</v>
      </c>
    </row>
    <row r="1252" spans="1:3" x14ac:dyDescent="0.3">
      <c r="A1252" s="118">
        <v>1228</v>
      </c>
      <c r="B1252" s="118">
        <v>2.0882603235956869E-3</v>
      </c>
      <c r="C1252" s="118">
        <v>-6.2025669880874379E-3</v>
      </c>
    </row>
    <row r="1253" spans="1:3" x14ac:dyDescent="0.3">
      <c r="A1253" s="118">
        <v>1229</v>
      </c>
      <c r="B1253" s="118">
        <v>5.7117444957682402E-3</v>
      </c>
      <c r="C1253" s="118">
        <v>-4.0715840138051025E-3</v>
      </c>
    </row>
    <row r="1254" spans="1:3" x14ac:dyDescent="0.3">
      <c r="A1254" s="118">
        <v>1230</v>
      </c>
      <c r="B1254" s="118">
        <v>-2.1312100071852426E-3</v>
      </c>
      <c r="C1254" s="118">
        <v>-1.5763754551291797E-3</v>
      </c>
    </row>
    <row r="1255" spans="1:3" x14ac:dyDescent="0.3">
      <c r="A1255" s="118">
        <v>1231</v>
      </c>
      <c r="B1255" s="118">
        <v>3.6301822275593555E-3</v>
      </c>
      <c r="C1255" s="118">
        <v>8.6015368533042674E-3</v>
      </c>
    </row>
    <row r="1256" spans="1:3" x14ac:dyDescent="0.3">
      <c r="A1256" s="118">
        <v>1232</v>
      </c>
      <c r="B1256" s="118">
        <v>1.9283157631496445E-3</v>
      </c>
      <c r="C1256" s="118">
        <v>-6.5631005581318937E-3</v>
      </c>
    </row>
    <row r="1257" spans="1:3" x14ac:dyDescent="0.3">
      <c r="A1257" s="118">
        <v>1233</v>
      </c>
      <c r="B1257" s="118">
        <v>-2.1159810403551373E-4</v>
      </c>
      <c r="C1257" s="118">
        <v>1.5024004242589904E-2</v>
      </c>
    </row>
    <row r="1258" spans="1:3" x14ac:dyDescent="0.3">
      <c r="A1258" s="118">
        <v>1234</v>
      </c>
      <c r="B1258" s="118">
        <v>5.0987013785404435E-3</v>
      </c>
      <c r="C1258" s="118">
        <v>-8.8334135812473784E-3</v>
      </c>
    </row>
    <row r="1259" spans="1:3" x14ac:dyDescent="0.3">
      <c r="A1259" s="118">
        <v>1235</v>
      </c>
      <c r="B1259" s="118">
        <v>5.818105261223321E-4</v>
      </c>
      <c r="C1259" s="118">
        <v>8.6791441181395777E-3</v>
      </c>
    </row>
    <row r="1260" spans="1:3" x14ac:dyDescent="0.3">
      <c r="A1260" s="118">
        <v>1236</v>
      </c>
      <c r="B1260" s="118">
        <v>7.7982552370959536E-3</v>
      </c>
      <c r="C1260" s="118">
        <v>-1.905094303721845E-3</v>
      </c>
    </row>
    <row r="1261" spans="1:3" x14ac:dyDescent="0.3">
      <c r="A1261" s="118">
        <v>1237</v>
      </c>
      <c r="B1261" s="118">
        <v>1.4534021232075103E-2</v>
      </c>
      <c r="C1261" s="118">
        <v>-3.8415031122330384E-3</v>
      </c>
    </row>
    <row r="1262" spans="1:3" x14ac:dyDescent="0.3">
      <c r="A1262" s="118">
        <v>1238</v>
      </c>
      <c r="B1262" s="118">
        <v>-1.3013097745160455E-3</v>
      </c>
      <c r="C1262" s="118">
        <v>-7.30709674697071E-3</v>
      </c>
    </row>
    <row r="1263" spans="1:3" x14ac:dyDescent="0.3">
      <c r="A1263" s="118">
        <v>1239</v>
      </c>
      <c r="B1263" s="118">
        <v>6.8388438324851848E-3</v>
      </c>
      <c r="C1263" s="118">
        <v>-7.1164936782259613E-4</v>
      </c>
    </row>
    <row r="1264" spans="1:3" x14ac:dyDescent="0.3">
      <c r="A1264" s="118">
        <v>1240</v>
      </c>
      <c r="B1264" s="118">
        <v>-2.9296344463740349E-3</v>
      </c>
      <c r="C1264" s="118">
        <v>4.46380604518401E-3</v>
      </c>
    </row>
    <row r="1265" spans="1:3" x14ac:dyDescent="0.3">
      <c r="A1265" s="118">
        <v>1241</v>
      </c>
      <c r="B1265" s="118">
        <v>9.9924579160524723E-4</v>
      </c>
      <c r="C1265" s="118">
        <v>2.1362151621116148E-3</v>
      </c>
    </row>
    <row r="1266" spans="1:3" x14ac:dyDescent="0.3">
      <c r="A1266" s="118">
        <v>1242</v>
      </c>
      <c r="B1266" s="118">
        <v>-8.6590194127225406E-3</v>
      </c>
      <c r="C1266" s="118">
        <v>-1.2996840752065392E-2</v>
      </c>
    </row>
    <row r="1267" spans="1:3" x14ac:dyDescent="0.3">
      <c r="A1267" s="118">
        <v>1243</v>
      </c>
      <c r="B1267" s="118">
        <v>1.0632455566222637E-2</v>
      </c>
      <c r="C1267" s="118">
        <v>-9.590098655979068E-3</v>
      </c>
    </row>
    <row r="1268" spans="1:3" x14ac:dyDescent="0.3">
      <c r="A1268" s="118">
        <v>1244</v>
      </c>
      <c r="B1268" s="118">
        <v>-7.7218744248851116E-3</v>
      </c>
      <c r="C1268" s="118">
        <v>-3.4352162080451328E-3</v>
      </c>
    </row>
    <row r="1269" spans="1:3" x14ac:dyDescent="0.3">
      <c r="A1269" s="118">
        <v>1245</v>
      </c>
      <c r="B1269" s="118">
        <v>6.2292448519183545E-4</v>
      </c>
      <c r="C1269" s="118">
        <v>5.9668335617147003E-3</v>
      </c>
    </row>
    <row r="1270" spans="1:3" x14ac:dyDescent="0.3">
      <c r="A1270" s="118">
        <v>1246</v>
      </c>
      <c r="B1270" s="118">
        <v>-8.8099019179621284E-3</v>
      </c>
      <c r="C1270" s="118">
        <v>2.3260771531007553E-2</v>
      </c>
    </row>
    <row r="1271" spans="1:3" x14ac:dyDescent="0.3">
      <c r="A1271" s="118">
        <v>1247</v>
      </c>
      <c r="B1271" s="118">
        <v>1.333111012774678E-2</v>
      </c>
      <c r="C1271" s="118">
        <v>2.0975630585750818E-2</v>
      </c>
    </row>
    <row r="1272" spans="1:3" x14ac:dyDescent="0.3">
      <c r="A1272" s="118">
        <v>1248</v>
      </c>
      <c r="B1272" s="118">
        <v>1.5499444394202399E-3</v>
      </c>
      <c r="C1272" s="118">
        <v>7.0560172739537819E-3</v>
      </c>
    </row>
    <row r="1273" spans="1:3" x14ac:dyDescent="0.3">
      <c r="A1273" s="118">
        <v>1249</v>
      </c>
      <c r="B1273" s="118">
        <v>3.9816261737889895E-3</v>
      </c>
      <c r="C1273" s="118">
        <v>1.8564588138751347E-2</v>
      </c>
    </row>
    <row r="1274" spans="1:3" x14ac:dyDescent="0.3">
      <c r="A1274" s="118">
        <v>1250</v>
      </c>
      <c r="B1274" s="118">
        <v>5.5326508484389552E-4</v>
      </c>
      <c r="C1274" s="118">
        <v>-1.8156479539342203E-2</v>
      </c>
    </row>
    <row r="1275" spans="1:3" x14ac:dyDescent="0.3">
      <c r="A1275" s="118">
        <v>1251</v>
      </c>
      <c r="B1275" s="118">
        <v>-5.169490656110283E-3</v>
      </c>
      <c r="C1275" s="118">
        <v>4.5438829047834764E-3</v>
      </c>
    </row>
    <row r="1276" spans="1:3" x14ac:dyDescent="0.3">
      <c r="A1276" s="118">
        <v>1252</v>
      </c>
      <c r="B1276" s="118">
        <v>-7.9212336997615991E-3</v>
      </c>
      <c r="C1276" s="118">
        <v>-1.0401453204887733E-2</v>
      </c>
    </row>
    <row r="1277" spans="1:3" x14ac:dyDescent="0.3">
      <c r="A1277" s="118">
        <v>1253</v>
      </c>
      <c r="B1277" s="118">
        <v>8.6371378714364157E-3</v>
      </c>
      <c r="C1277" s="118">
        <v>2.8143207505131853E-2</v>
      </c>
    </row>
    <row r="1278" spans="1:3" x14ac:dyDescent="0.3">
      <c r="A1278" s="118">
        <v>1254</v>
      </c>
      <c r="B1278" s="118">
        <v>-4.2918877937190786E-3</v>
      </c>
      <c r="C1278" s="118">
        <v>9.9956384471459991E-2</v>
      </c>
    </row>
    <row r="1279" spans="1:3" x14ac:dyDescent="0.3">
      <c r="A1279" s="118">
        <v>1255</v>
      </c>
      <c r="B1279" s="118">
        <v>-8.4777571457219821E-3</v>
      </c>
      <c r="C1279" s="118">
        <v>9.4357816017899901E-4</v>
      </c>
    </row>
    <row r="1280" spans="1:3" x14ac:dyDescent="0.3">
      <c r="A1280" s="118">
        <v>1256</v>
      </c>
      <c r="B1280" s="118">
        <v>2.4497403153665438E-3</v>
      </c>
      <c r="C1280" s="118">
        <v>-1.9162874014682918E-2</v>
      </c>
    </row>
    <row r="1281" spans="1:3" x14ac:dyDescent="0.3">
      <c r="A1281" s="118">
        <v>1257</v>
      </c>
      <c r="B1281" s="118">
        <v>2.6741287641199704E-3</v>
      </c>
      <c r="C1281" s="118">
        <v>-1.7557563483696508E-2</v>
      </c>
    </row>
    <row r="1282" spans="1:3" x14ac:dyDescent="0.3">
      <c r="A1282" s="118">
        <v>1258</v>
      </c>
      <c r="B1282" s="118">
        <v>-1.0267041776545771E-3</v>
      </c>
      <c r="C1282" s="118">
        <v>1.0212863726405593E-2</v>
      </c>
    </row>
    <row r="1283" spans="1:3" x14ac:dyDescent="0.3">
      <c r="A1283" s="118">
        <v>1259</v>
      </c>
      <c r="B1283" s="118">
        <v>8.4121784009395784E-4</v>
      </c>
      <c r="C1283" s="118">
        <v>-1.748147140586255E-2</v>
      </c>
    </row>
    <row r="1284" spans="1:3" x14ac:dyDescent="0.3">
      <c r="A1284" s="118">
        <v>1260</v>
      </c>
      <c r="B1284" s="118">
        <v>-4.4234370709209424E-3</v>
      </c>
      <c r="C1284" s="118">
        <v>1.2796432804377022E-3</v>
      </c>
    </row>
    <row r="1285" spans="1:3" x14ac:dyDescent="0.3">
      <c r="A1285" s="118">
        <v>1261</v>
      </c>
      <c r="B1285" s="118">
        <v>1.5581211709937135E-3</v>
      </c>
      <c r="C1285" s="118">
        <v>6.5482107376670113E-3</v>
      </c>
    </row>
    <row r="1286" spans="1:3" x14ac:dyDescent="0.3">
      <c r="A1286" s="118">
        <v>1262</v>
      </c>
      <c r="B1286" s="118">
        <v>3.8911043357005666E-3</v>
      </c>
      <c r="C1286" s="118">
        <v>-1.5616849643669117E-2</v>
      </c>
    </row>
    <row r="1287" spans="1:3" x14ac:dyDescent="0.3">
      <c r="A1287" s="118">
        <v>1263</v>
      </c>
      <c r="B1287" s="118">
        <v>7.3625936648711917E-3</v>
      </c>
      <c r="C1287" s="118">
        <v>7.7518206464037235E-3</v>
      </c>
    </row>
    <row r="1288" spans="1:3" x14ac:dyDescent="0.3">
      <c r="A1288" s="118">
        <v>1264</v>
      </c>
      <c r="B1288" s="118">
        <v>-1.9534136829619782E-4</v>
      </c>
      <c r="C1288" s="118">
        <v>8.4756716139666281E-3</v>
      </c>
    </row>
    <row r="1289" spans="1:3" x14ac:dyDescent="0.3">
      <c r="A1289" s="118">
        <v>1265</v>
      </c>
      <c r="B1289" s="118">
        <v>9.6682404223793117E-4</v>
      </c>
      <c r="C1289" s="118">
        <v>8.6782638411820687E-3</v>
      </c>
    </row>
    <row r="1290" spans="1:3" x14ac:dyDescent="0.3">
      <c r="A1290" s="118">
        <v>1266</v>
      </c>
      <c r="B1290" s="118">
        <v>1.0876986007459344E-2</v>
      </c>
      <c r="C1290" s="118">
        <v>8.4376754119568353E-3</v>
      </c>
    </row>
    <row r="1291" spans="1:3" x14ac:dyDescent="0.3">
      <c r="A1291" s="118">
        <v>1267</v>
      </c>
      <c r="B1291" s="118">
        <v>1.0497326036932063E-2</v>
      </c>
      <c r="C1291" s="118">
        <v>1.6517352371159602E-3</v>
      </c>
    </row>
    <row r="1292" spans="1:3" x14ac:dyDescent="0.3">
      <c r="A1292" s="118">
        <v>1268</v>
      </c>
      <c r="B1292" s="118">
        <v>-1.9585013299014665E-3</v>
      </c>
      <c r="C1292" s="118">
        <v>4.1953278581285652E-3</v>
      </c>
    </row>
    <row r="1293" spans="1:3" x14ac:dyDescent="0.3">
      <c r="A1293" s="118">
        <v>1269</v>
      </c>
      <c r="B1293" s="118">
        <v>3.5919125672474908E-3</v>
      </c>
      <c r="C1293" s="118">
        <v>1.7679491873456407E-3</v>
      </c>
    </row>
    <row r="1294" spans="1:3" x14ac:dyDescent="0.3">
      <c r="A1294" s="118">
        <v>1270</v>
      </c>
      <c r="B1294" s="118">
        <v>-1.1234687649833966E-2</v>
      </c>
      <c r="C1294" s="118">
        <v>-6.4540309578125701E-3</v>
      </c>
    </row>
    <row r="1295" spans="1:3" x14ac:dyDescent="0.3">
      <c r="A1295" s="118">
        <v>1271</v>
      </c>
      <c r="B1295" s="118">
        <v>1.134654088959818E-2</v>
      </c>
      <c r="C1295" s="118">
        <v>1.5848329946852042E-2</v>
      </c>
    </row>
    <row r="1296" spans="1:3" x14ac:dyDescent="0.3">
      <c r="A1296" s="118">
        <v>1272</v>
      </c>
      <c r="B1296" s="118">
        <v>-9.3954547773510942E-3</v>
      </c>
      <c r="C1296" s="118">
        <v>-2.4894168088697745E-3</v>
      </c>
    </row>
    <row r="1297" spans="1:3" x14ac:dyDescent="0.3">
      <c r="A1297" s="118">
        <v>1273</v>
      </c>
      <c r="B1297" s="118">
        <v>-2.4289957534053791E-3</v>
      </c>
      <c r="C1297" s="118">
        <v>-6.4431813560348362E-3</v>
      </c>
    </row>
    <row r="1298" spans="1:3" x14ac:dyDescent="0.3">
      <c r="A1298" s="118">
        <v>1274</v>
      </c>
      <c r="B1298" s="118">
        <v>7.1516033301585735E-3</v>
      </c>
      <c r="C1298" s="118">
        <v>1.0351510617266357E-3</v>
      </c>
    </row>
    <row r="1299" spans="1:3" x14ac:dyDescent="0.3">
      <c r="A1299" s="118">
        <v>1275</v>
      </c>
      <c r="B1299" s="118">
        <v>-1.2554446658918088E-3</v>
      </c>
      <c r="C1299" s="118">
        <v>-7.1796168569830676E-3</v>
      </c>
    </row>
    <row r="1300" spans="1:3" x14ac:dyDescent="0.3">
      <c r="A1300" s="118">
        <v>1276</v>
      </c>
      <c r="B1300" s="118">
        <v>5.162444737228964E-3</v>
      </c>
      <c r="C1300" s="118">
        <v>2.9708141487018967E-3</v>
      </c>
    </row>
    <row r="1301" spans="1:3" x14ac:dyDescent="0.3">
      <c r="A1301" s="118">
        <v>1277</v>
      </c>
      <c r="B1301" s="118">
        <v>9.6481800036950626E-3</v>
      </c>
      <c r="C1301" s="118">
        <v>1.4477900187779601E-2</v>
      </c>
    </row>
    <row r="1302" spans="1:3" x14ac:dyDescent="0.3">
      <c r="A1302" s="118">
        <v>1278</v>
      </c>
      <c r="B1302" s="118">
        <v>1.3407688631314422E-3</v>
      </c>
      <c r="C1302" s="118">
        <v>-6.6242699122745444E-3</v>
      </c>
    </row>
    <row r="1303" spans="1:3" x14ac:dyDescent="0.3">
      <c r="A1303" s="118">
        <v>1279</v>
      </c>
      <c r="B1303" s="118">
        <v>4.1349352867382831E-4</v>
      </c>
      <c r="C1303" s="118">
        <v>2.2970118435376427E-2</v>
      </c>
    </row>
    <row r="1304" spans="1:3" x14ac:dyDescent="0.3">
      <c r="A1304" s="118">
        <v>1280</v>
      </c>
      <c r="B1304" s="118">
        <v>-5.6205413888871488E-3</v>
      </c>
      <c r="C1304" s="118">
        <v>2.1945879182397789E-2</v>
      </c>
    </row>
    <row r="1305" spans="1:3" x14ac:dyDescent="0.3">
      <c r="A1305" s="118">
        <v>1281</v>
      </c>
      <c r="B1305" s="118">
        <v>-8.7979447069584009E-5</v>
      </c>
      <c r="C1305" s="118">
        <v>1.1821255440183941E-2</v>
      </c>
    </row>
    <row r="1306" spans="1:3" x14ac:dyDescent="0.3">
      <c r="A1306" s="118">
        <v>1282</v>
      </c>
      <c r="B1306" s="118">
        <v>1.7830474846085736E-3</v>
      </c>
      <c r="C1306" s="118">
        <v>1.658415603159586E-3</v>
      </c>
    </row>
    <row r="1307" spans="1:3" x14ac:dyDescent="0.3">
      <c r="A1307" s="118">
        <v>1283</v>
      </c>
      <c r="B1307" s="118">
        <v>5.2179295826937548E-3</v>
      </c>
      <c r="C1307" s="118">
        <v>-1.8373915879147513E-2</v>
      </c>
    </row>
    <row r="1308" spans="1:3" x14ac:dyDescent="0.3">
      <c r="A1308" s="118">
        <v>1284</v>
      </c>
      <c r="B1308" s="118">
        <v>7.4170946671546674E-3</v>
      </c>
      <c r="C1308" s="118">
        <v>-3.3241214825821527E-2</v>
      </c>
    </row>
    <row r="1309" spans="1:3" x14ac:dyDescent="0.3">
      <c r="A1309" s="118">
        <v>1285</v>
      </c>
      <c r="B1309" s="118">
        <v>6.4179257534810064E-3</v>
      </c>
      <c r="C1309" s="118">
        <v>-1.1183791589470598E-2</v>
      </c>
    </row>
    <row r="1310" spans="1:3" x14ac:dyDescent="0.3">
      <c r="A1310" s="118">
        <v>1286</v>
      </c>
      <c r="B1310" s="118">
        <v>-1.0517462957013745E-3</v>
      </c>
      <c r="C1310" s="118">
        <v>7.4176619031269837E-3</v>
      </c>
    </row>
    <row r="1311" spans="1:3" x14ac:dyDescent="0.3">
      <c r="A1311" s="118">
        <v>1287</v>
      </c>
      <c r="B1311" s="118">
        <v>-4.7329162656227161E-4</v>
      </c>
      <c r="C1311" s="118">
        <v>7.074317063291518E-3</v>
      </c>
    </row>
    <row r="1312" spans="1:3" x14ac:dyDescent="0.3">
      <c r="A1312" s="118">
        <v>1288</v>
      </c>
      <c r="B1312" s="118">
        <v>1.7259944292150629E-2</v>
      </c>
      <c r="C1312" s="118">
        <v>1.8479800163595309E-3</v>
      </c>
    </row>
    <row r="1313" spans="1:3" x14ac:dyDescent="0.3">
      <c r="A1313" s="118">
        <v>1289</v>
      </c>
      <c r="B1313" s="118">
        <v>9.4971105663743107E-4</v>
      </c>
      <c r="C1313" s="118">
        <v>-1.9148709901274318E-3</v>
      </c>
    </row>
    <row r="1314" spans="1:3" x14ac:dyDescent="0.3">
      <c r="A1314" s="118">
        <v>1290</v>
      </c>
      <c r="B1314" s="118">
        <v>5.8675449346107106E-3</v>
      </c>
      <c r="C1314" s="118">
        <v>-7.2776741351581048E-3</v>
      </c>
    </row>
    <row r="1315" spans="1:3" x14ac:dyDescent="0.3">
      <c r="A1315" s="118">
        <v>1291</v>
      </c>
      <c r="B1315" s="118">
        <v>-1.0495754215974937E-2</v>
      </c>
      <c r="C1315" s="118">
        <v>5.9826446670102704E-3</v>
      </c>
    </row>
    <row r="1316" spans="1:3" x14ac:dyDescent="0.3">
      <c r="A1316" s="118">
        <v>1292</v>
      </c>
      <c r="B1316" s="118">
        <v>1.6820471487073235E-3</v>
      </c>
      <c r="C1316" s="118">
        <v>-2.3137739116166657E-2</v>
      </c>
    </row>
    <row r="1317" spans="1:3" x14ac:dyDescent="0.3">
      <c r="A1317" s="118">
        <v>1293</v>
      </c>
      <c r="B1317" s="118">
        <v>4.1134719797822567E-3</v>
      </c>
      <c r="C1317" s="118">
        <v>-8.1827632933859293E-3</v>
      </c>
    </row>
    <row r="1318" spans="1:3" x14ac:dyDescent="0.3">
      <c r="A1318" s="118">
        <v>1294</v>
      </c>
      <c r="B1318" s="118">
        <v>4.3071039604256995E-3</v>
      </c>
      <c r="C1318" s="118">
        <v>-8.9951167434933303E-3</v>
      </c>
    </row>
    <row r="1319" spans="1:3" x14ac:dyDescent="0.3">
      <c r="A1319" s="118">
        <v>1295</v>
      </c>
      <c r="B1319" s="118">
        <v>4.9053094519219201E-3</v>
      </c>
      <c r="C1319" s="118">
        <v>-2.8846475901255289E-3</v>
      </c>
    </row>
    <row r="1320" spans="1:3" x14ac:dyDescent="0.3">
      <c r="A1320" s="118">
        <v>1296</v>
      </c>
      <c r="B1320" s="118">
        <v>2.4765710132556407E-2</v>
      </c>
      <c r="C1320" s="118">
        <v>2.3232474621002253E-2</v>
      </c>
    </row>
    <row r="1321" spans="1:3" x14ac:dyDescent="0.3">
      <c r="A1321" s="118">
        <v>1297</v>
      </c>
      <c r="B1321" s="118">
        <v>-7.3630329960355477E-3</v>
      </c>
      <c r="C1321" s="118">
        <v>2.4822446783731821E-3</v>
      </c>
    </row>
    <row r="1322" spans="1:3" x14ac:dyDescent="0.3">
      <c r="A1322" s="118">
        <v>1298</v>
      </c>
      <c r="B1322" s="118">
        <v>-1.0850940066871335E-3</v>
      </c>
      <c r="C1322" s="118">
        <v>1.2291199393959246E-3</v>
      </c>
    </row>
    <row r="1323" spans="1:3" x14ac:dyDescent="0.3">
      <c r="A1323" s="118">
        <v>1299</v>
      </c>
      <c r="B1323" s="118">
        <v>1.2190836094199037E-2</v>
      </c>
      <c r="C1323" s="118">
        <v>-1.0187287534387263E-2</v>
      </c>
    </row>
    <row r="1324" spans="1:3" x14ac:dyDescent="0.3">
      <c r="A1324" s="118">
        <v>1300</v>
      </c>
      <c r="B1324" s="118">
        <v>5.252261150609362E-3</v>
      </c>
      <c r="C1324" s="118">
        <v>-3.262938627331481E-3</v>
      </c>
    </row>
    <row r="1325" spans="1:3" x14ac:dyDescent="0.3">
      <c r="A1325" s="118">
        <v>1301</v>
      </c>
      <c r="B1325" s="118">
        <v>-1.1715303898213342E-2</v>
      </c>
      <c r="C1325" s="118">
        <v>-9.4467720278042927E-6</v>
      </c>
    </row>
    <row r="1326" spans="1:3" x14ac:dyDescent="0.3">
      <c r="A1326" s="118">
        <v>1302</v>
      </c>
      <c r="B1326" s="118">
        <v>1.5310218785849601E-2</v>
      </c>
      <c r="C1326" s="118">
        <v>3.0679638937544322E-2</v>
      </c>
    </row>
    <row r="1327" spans="1:3" x14ac:dyDescent="0.3">
      <c r="A1327" s="118">
        <v>1303</v>
      </c>
      <c r="B1327" s="118">
        <v>7.6701262085744105E-4</v>
      </c>
      <c r="C1327" s="118">
        <v>1.8090175950571157E-2</v>
      </c>
    </row>
    <row r="1328" spans="1:3" x14ac:dyDescent="0.3">
      <c r="A1328" s="118">
        <v>1304</v>
      </c>
      <c r="B1328" s="118">
        <v>-3.8927959276996139E-3</v>
      </c>
      <c r="C1328" s="118">
        <v>-1.3145167766198703E-2</v>
      </c>
    </row>
    <row r="1329" spans="1:3" x14ac:dyDescent="0.3">
      <c r="A1329" s="118">
        <v>1305</v>
      </c>
      <c r="B1329" s="118">
        <v>1.7345254829470028E-2</v>
      </c>
      <c r="C1329" s="118">
        <v>7.6019733392759213E-3</v>
      </c>
    </row>
    <row r="1330" spans="1:3" x14ac:dyDescent="0.3">
      <c r="A1330" s="118">
        <v>1306</v>
      </c>
      <c r="B1330" s="118">
        <v>1.7381662026155906E-2</v>
      </c>
      <c r="C1330" s="118">
        <v>1.0266814268373805E-2</v>
      </c>
    </row>
    <row r="1331" spans="1:3" x14ac:dyDescent="0.3">
      <c r="A1331" s="118">
        <v>1307</v>
      </c>
      <c r="B1331" s="118">
        <v>2.0396019280327762E-2</v>
      </c>
      <c r="C1331" s="118">
        <v>-1.3925494182661105E-2</v>
      </c>
    </row>
    <row r="1332" spans="1:3" x14ac:dyDescent="0.3">
      <c r="A1332" s="118">
        <v>1308</v>
      </c>
      <c r="B1332" s="118">
        <v>-1.1561401997275985E-2</v>
      </c>
      <c r="C1332" s="118">
        <v>3.8759240239046783E-2</v>
      </c>
    </row>
    <row r="1333" spans="1:3" x14ac:dyDescent="0.3">
      <c r="A1333" s="118">
        <v>1309</v>
      </c>
      <c r="B1333" s="118">
        <v>6.0341246967837584E-4</v>
      </c>
      <c r="C1333" s="118">
        <v>1.6842194761389206E-2</v>
      </c>
    </row>
    <row r="1334" spans="1:3" x14ac:dyDescent="0.3">
      <c r="A1334" s="118">
        <v>1310</v>
      </c>
      <c r="B1334" s="118">
        <v>1.266824432461385E-4</v>
      </c>
      <c r="C1334" s="118">
        <v>-1.2480706057005396E-2</v>
      </c>
    </row>
    <row r="1335" spans="1:3" x14ac:dyDescent="0.3">
      <c r="A1335" s="118">
        <v>1311</v>
      </c>
      <c r="B1335" s="118">
        <v>-1.3422185839205973E-2</v>
      </c>
      <c r="C1335" s="118">
        <v>-1.4518783352627114E-2</v>
      </c>
    </row>
    <row r="1336" spans="1:3" x14ac:dyDescent="0.3">
      <c r="A1336" s="118">
        <v>1312</v>
      </c>
      <c r="B1336" s="118">
        <v>-1.7768408055570038E-2</v>
      </c>
      <c r="C1336" s="118">
        <v>-4.5876100883293386E-2</v>
      </c>
    </row>
    <row r="1337" spans="1:3" x14ac:dyDescent="0.3">
      <c r="A1337" s="118">
        <v>1313</v>
      </c>
      <c r="B1337" s="118">
        <v>2.3266048907391338E-3</v>
      </c>
      <c r="C1337" s="118">
        <v>7.4461236226221724E-3</v>
      </c>
    </row>
    <row r="1338" spans="1:3" x14ac:dyDescent="0.3">
      <c r="A1338" s="118">
        <v>1314</v>
      </c>
      <c r="B1338" s="118">
        <v>5.8069283649114867E-3</v>
      </c>
      <c r="C1338" s="118">
        <v>-4.3897799428452185E-2</v>
      </c>
    </row>
    <row r="1339" spans="1:3" x14ac:dyDescent="0.3">
      <c r="A1339" s="118">
        <v>1315</v>
      </c>
      <c r="B1339" s="118">
        <v>-1.8031352348017598E-2</v>
      </c>
      <c r="C1339" s="118">
        <v>-2.1477393287962127E-2</v>
      </c>
    </row>
    <row r="1340" spans="1:3" x14ac:dyDescent="0.3">
      <c r="A1340" s="118">
        <v>1316</v>
      </c>
      <c r="B1340" s="118">
        <v>3.4802684298218523E-4</v>
      </c>
      <c r="C1340" s="118">
        <v>-2.1114640130886819E-2</v>
      </c>
    </row>
    <row r="1341" spans="1:3" x14ac:dyDescent="0.3">
      <c r="A1341" s="118">
        <v>1317</v>
      </c>
      <c r="B1341" s="118">
        <v>2.5661004251646795E-2</v>
      </c>
      <c r="C1341" s="118">
        <v>-0.10176075687050895</v>
      </c>
    </row>
    <row r="1342" spans="1:3" x14ac:dyDescent="0.3">
      <c r="A1342" s="118">
        <v>1318</v>
      </c>
      <c r="B1342" s="118">
        <v>6.3457796469952726E-3</v>
      </c>
      <c r="C1342" s="118">
        <v>8.2794534297236447E-2</v>
      </c>
    </row>
    <row r="1343" spans="1:3" x14ac:dyDescent="0.3">
      <c r="A1343" s="118">
        <v>1319</v>
      </c>
      <c r="B1343" s="118">
        <v>-1.011746441895158E-2</v>
      </c>
      <c r="C1343" s="118">
        <v>-1.9653885269198181E-2</v>
      </c>
    </row>
    <row r="1344" spans="1:3" x14ac:dyDescent="0.3">
      <c r="A1344" s="118">
        <v>1320</v>
      </c>
      <c r="B1344" s="118">
        <v>1.4998968700225913E-2</v>
      </c>
      <c r="C1344" s="118">
        <v>-7.0865908306450356E-3</v>
      </c>
    </row>
    <row r="1345" spans="1:3" x14ac:dyDescent="0.3">
      <c r="A1345" s="118">
        <v>1321</v>
      </c>
      <c r="B1345" s="118">
        <v>-1.4912702196856465E-2</v>
      </c>
      <c r="C1345" s="118">
        <v>1.5164259926395019E-2</v>
      </c>
    </row>
    <row r="1346" spans="1:3" x14ac:dyDescent="0.3">
      <c r="A1346" s="118">
        <v>1322</v>
      </c>
      <c r="B1346" s="118">
        <v>2.1165020000678762E-2</v>
      </c>
      <c r="C1346" s="118">
        <v>1.5981486654863326E-2</v>
      </c>
    </row>
    <row r="1347" spans="1:3" x14ac:dyDescent="0.3">
      <c r="A1347" s="118">
        <v>1323</v>
      </c>
      <c r="B1347" s="118">
        <v>6.0111929762202828E-3</v>
      </c>
      <c r="C1347" s="118">
        <v>-3.2708942703459001E-4</v>
      </c>
    </row>
    <row r="1348" spans="1:3" x14ac:dyDescent="0.3">
      <c r="A1348" s="118">
        <v>1324</v>
      </c>
      <c r="B1348" s="118">
        <v>-1.0951472090869533E-2</v>
      </c>
      <c r="C1348" s="118">
        <v>6.2342319879160422E-3</v>
      </c>
    </row>
    <row r="1349" spans="1:3" x14ac:dyDescent="0.3">
      <c r="A1349" s="118">
        <v>1325</v>
      </c>
      <c r="B1349" s="118">
        <v>1.3273295514850884E-3</v>
      </c>
      <c r="C1349" s="118">
        <v>6.2141258709957695E-3</v>
      </c>
    </row>
    <row r="1350" spans="1:3" x14ac:dyDescent="0.3">
      <c r="A1350" s="118">
        <v>1326</v>
      </c>
      <c r="B1350" s="118">
        <v>-2.0899751778711922E-2</v>
      </c>
      <c r="C1350" s="118">
        <v>-1.7582553448944133E-2</v>
      </c>
    </row>
    <row r="1351" spans="1:3" x14ac:dyDescent="0.3">
      <c r="A1351" s="118">
        <v>1327</v>
      </c>
      <c r="B1351" s="118">
        <v>1.7561686484128553E-2</v>
      </c>
      <c r="C1351" s="118">
        <v>1.671399984763771E-3</v>
      </c>
    </row>
    <row r="1352" spans="1:3" x14ac:dyDescent="0.3">
      <c r="A1352" s="118">
        <v>1328</v>
      </c>
      <c r="B1352" s="118">
        <v>-2.4280727708950504E-2</v>
      </c>
      <c r="C1352" s="118">
        <v>-3.4111568855349834E-2</v>
      </c>
    </row>
    <row r="1353" spans="1:3" x14ac:dyDescent="0.3">
      <c r="A1353" s="118">
        <v>1329</v>
      </c>
      <c r="B1353" s="118">
        <v>8.6298967713456503E-3</v>
      </c>
      <c r="C1353" s="118">
        <v>-8.3870356931759187E-3</v>
      </c>
    </row>
    <row r="1354" spans="1:3" x14ac:dyDescent="0.3">
      <c r="A1354" s="118">
        <v>1330</v>
      </c>
      <c r="B1354" s="118">
        <v>1.6501693188983829E-3</v>
      </c>
      <c r="C1354" s="118">
        <v>1.5959586403557994E-2</v>
      </c>
    </row>
    <row r="1355" spans="1:3" x14ac:dyDescent="0.3">
      <c r="A1355" s="118">
        <v>1331</v>
      </c>
      <c r="B1355" s="118">
        <v>-1.0092306831546742E-2</v>
      </c>
      <c r="C1355" s="118">
        <v>8.6283235485384007E-3</v>
      </c>
    </row>
    <row r="1356" spans="1:3" x14ac:dyDescent="0.3">
      <c r="A1356" s="118">
        <v>1332</v>
      </c>
      <c r="B1356" s="118">
        <v>-2.3010211365753867E-2</v>
      </c>
      <c r="C1356" s="118">
        <v>-1.6047752852390136E-2</v>
      </c>
    </row>
    <row r="1357" spans="1:3" x14ac:dyDescent="0.3">
      <c r="A1357" s="118">
        <v>1333</v>
      </c>
      <c r="B1357" s="118">
        <v>-1.2379215116821617E-2</v>
      </c>
      <c r="C1357" s="118">
        <v>1.0580584593194119E-2</v>
      </c>
    </row>
    <row r="1358" spans="1:3" x14ac:dyDescent="0.3">
      <c r="A1358" s="118">
        <v>1334</v>
      </c>
      <c r="B1358" s="118">
        <v>2.8142034680379555E-3</v>
      </c>
      <c r="C1358" s="118">
        <v>-7.8378491300364877E-3</v>
      </c>
    </row>
    <row r="1359" spans="1:3" x14ac:dyDescent="0.3">
      <c r="A1359" s="118">
        <v>1335</v>
      </c>
      <c r="B1359" s="118">
        <v>-1.4577079734559632E-2</v>
      </c>
      <c r="C1359" s="118">
        <v>-4.297669992883707E-2</v>
      </c>
    </row>
    <row r="1360" spans="1:3" x14ac:dyDescent="0.3">
      <c r="A1360" s="118">
        <v>1336</v>
      </c>
      <c r="B1360" s="118">
        <v>-8.659534084362137E-3</v>
      </c>
      <c r="C1360" s="118">
        <v>-1.0467683565672752E-2</v>
      </c>
    </row>
    <row r="1361" spans="1:3" x14ac:dyDescent="0.3">
      <c r="A1361" s="118">
        <v>1337</v>
      </c>
      <c r="B1361" s="118">
        <v>-6.4553935357592931E-3</v>
      </c>
      <c r="C1361" s="118">
        <v>-6.053788387847623E-4</v>
      </c>
    </row>
    <row r="1362" spans="1:3" x14ac:dyDescent="0.3">
      <c r="A1362" s="118">
        <v>1338</v>
      </c>
      <c r="B1362" s="118">
        <v>1.1469097857822758E-2</v>
      </c>
      <c r="C1362" s="118">
        <v>1.6330011541482097E-2</v>
      </c>
    </row>
    <row r="1363" spans="1:3" x14ac:dyDescent="0.3">
      <c r="A1363" s="118">
        <v>1339</v>
      </c>
      <c r="B1363" s="118">
        <v>-1.3948343214047563E-3</v>
      </c>
      <c r="C1363" s="118">
        <v>2.0118765599677742E-2</v>
      </c>
    </row>
    <row r="1364" spans="1:3" x14ac:dyDescent="0.3">
      <c r="A1364" s="118">
        <v>1340</v>
      </c>
      <c r="B1364" s="118">
        <v>-8.1236213639089138E-4</v>
      </c>
      <c r="C1364" s="118">
        <v>-5.5879046801800703E-4</v>
      </c>
    </row>
    <row r="1365" spans="1:3" x14ac:dyDescent="0.3">
      <c r="A1365" s="118">
        <v>1341</v>
      </c>
      <c r="B1365" s="118">
        <v>1.32651927289094E-2</v>
      </c>
      <c r="C1365" s="118">
        <v>-1.2435835901501588E-2</v>
      </c>
    </row>
    <row r="1366" spans="1:3" x14ac:dyDescent="0.3">
      <c r="A1366" s="118">
        <v>1342</v>
      </c>
      <c r="B1366" s="118">
        <v>9.6482719690392429E-3</v>
      </c>
      <c r="C1366" s="118">
        <v>-1.1694871688432381E-2</v>
      </c>
    </row>
    <row r="1367" spans="1:3" x14ac:dyDescent="0.3">
      <c r="A1367" s="118">
        <v>1343</v>
      </c>
      <c r="B1367" s="118">
        <v>8.6054121167298894E-3</v>
      </c>
      <c r="C1367" s="118">
        <v>-8.048308205440842E-3</v>
      </c>
    </row>
    <row r="1368" spans="1:3" x14ac:dyDescent="0.3">
      <c r="A1368" s="118">
        <v>1344</v>
      </c>
      <c r="B1368" s="118">
        <v>-1.7081375604993006E-2</v>
      </c>
      <c r="C1368" s="118">
        <v>7.3743618615623695E-3</v>
      </c>
    </row>
    <row r="1369" spans="1:3" x14ac:dyDescent="0.3">
      <c r="A1369" s="118">
        <v>1345</v>
      </c>
      <c r="B1369" s="118">
        <v>-1.4312655136932228E-2</v>
      </c>
      <c r="C1369" s="118">
        <v>6.7361189656471639E-3</v>
      </c>
    </row>
    <row r="1370" spans="1:3" x14ac:dyDescent="0.3">
      <c r="A1370" s="118">
        <v>1346</v>
      </c>
      <c r="B1370" s="118">
        <v>1.5371222988314778E-2</v>
      </c>
      <c r="C1370" s="118">
        <v>1.0636921992065843E-2</v>
      </c>
    </row>
    <row r="1371" spans="1:3" x14ac:dyDescent="0.3">
      <c r="A1371" s="118">
        <v>1347</v>
      </c>
      <c r="B1371" s="118">
        <v>1.1457853426050078E-2</v>
      </c>
      <c r="C1371" s="118">
        <v>-1.0348215284115645E-2</v>
      </c>
    </row>
    <row r="1372" spans="1:3" x14ac:dyDescent="0.3">
      <c r="A1372" s="118">
        <v>1348</v>
      </c>
      <c r="B1372" s="118">
        <v>5.5694485743434715E-3</v>
      </c>
      <c r="C1372" s="118">
        <v>2.2173968334440318E-2</v>
      </c>
    </row>
    <row r="1373" spans="1:3" x14ac:dyDescent="0.3">
      <c r="A1373" s="118">
        <v>1349</v>
      </c>
      <c r="B1373" s="118">
        <v>-1.8713976560873518E-2</v>
      </c>
      <c r="C1373" s="118">
        <v>-1.4759242979058024E-2</v>
      </c>
    </row>
    <row r="1374" spans="1:3" x14ac:dyDescent="0.3">
      <c r="A1374" s="118">
        <v>1350</v>
      </c>
      <c r="B1374" s="118">
        <v>3.054374509869979E-3</v>
      </c>
      <c r="C1374" s="118">
        <v>-6.7697900271598008E-3</v>
      </c>
    </row>
    <row r="1375" spans="1:3" x14ac:dyDescent="0.3">
      <c r="A1375" s="118">
        <v>1351</v>
      </c>
      <c r="B1375" s="118">
        <v>-6.9793719919144437E-3</v>
      </c>
      <c r="C1375" s="118">
        <v>-1.1534555761563488E-2</v>
      </c>
    </row>
    <row r="1376" spans="1:3" x14ac:dyDescent="0.3">
      <c r="A1376" s="118">
        <v>1352</v>
      </c>
      <c r="B1376" s="118">
        <v>-5.724915363544537E-3</v>
      </c>
      <c r="C1376" s="118">
        <v>1.6921785927199687E-2</v>
      </c>
    </row>
    <row r="1377" spans="1:3" x14ac:dyDescent="0.3">
      <c r="A1377" s="118">
        <v>1353</v>
      </c>
      <c r="B1377" s="118">
        <v>-6.2267387364543956E-3</v>
      </c>
      <c r="C1377" s="118">
        <v>2.0491728210517588E-3</v>
      </c>
    </row>
    <row r="1378" spans="1:3" x14ac:dyDescent="0.3">
      <c r="A1378" s="118">
        <v>1354</v>
      </c>
      <c r="B1378" s="118">
        <v>2.1408145264721734E-2</v>
      </c>
      <c r="C1378" s="118">
        <v>-1.1817128379168429E-2</v>
      </c>
    </row>
    <row r="1379" spans="1:3" x14ac:dyDescent="0.3">
      <c r="A1379" s="118">
        <v>1355</v>
      </c>
      <c r="B1379" s="118">
        <v>-1.3642840022107564E-2</v>
      </c>
      <c r="C1379" s="118">
        <v>-7.9483080468980248E-4</v>
      </c>
    </row>
    <row r="1380" spans="1:3" x14ac:dyDescent="0.3">
      <c r="A1380" s="118">
        <v>1356</v>
      </c>
      <c r="B1380" s="118">
        <v>-1.0250336630735562E-2</v>
      </c>
      <c r="C1380" s="118">
        <v>5.7588513290200583E-3</v>
      </c>
    </row>
    <row r="1381" spans="1:3" x14ac:dyDescent="0.3">
      <c r="A1381" s="118">
        <v>1357</v>
      </c>
      <c r="B1381" s="118">
        <v>1.1520195261043724E-2</v>
      </c>
      <c r="C1381" s="118">
        <v>9.9298803367313965E-3</v>
      </c>
    </row>
    <row r="1382" spans="1:3" x14ac:dyDescent="0.3">
      <c r="A1382" s="118">
        <v>1358</v>
      </c>
      <c r="B1382" s="118">
        <v>-3.8678735209270137E-3</v>
      </c>
      <c r="C1382" s="118">
        <v>-8.6978839492069839E-3</v>
      </c>
    </row>
    <row r="1383" spans="1:3" x14ac:dyDescent="0.3">
      <c r="A1383" s="118">
        <v>1359</v>
      </c>
      <c r="B1383" s="118">
        <v>1.3893989468829553E-3</v>
      </c>
      <c r="C1383" s="118">
        <v>-4.4693541055307404E-3</v>
      </c>
    </row>
    <row r="1384" spans="1:3" x14ac:dyDescent="0.3">
      <c r="A1384" s="118">
        <v>1360</v>
      </c>
      <c r="B1384" s="118">
        <v>6.6339566337254136E-4</v>
      </c>
      <c r="C1384" s="118">
        <v>5.5796243026074374E-3</v>
      </c>
    </row>
    <row r="1385" spans="1:3" x14ac:dyDescent="0.3">
      <c r="A1385" s="118">
        <v>1361</v>
      </c>
      <c r="B1385" s="118">
        <v>2.0205971167941593E-3</v>
      </c>
      <c r="C1385" s="118">
        <v>-1.3567109017507146E-2</v>
      </c>
    </row>
    <row r="1386" spans="1:3" x14ac:dyDescent="0.3">
      <c r="A1386" s="118">
        <v>1362</v>
      </c>
      <c r="B1386" s="118">
        <v>-4.4710943477558197E-4</v>
      </c>
      <c r="C1386" s="118">
        <v>1.6214897318366926E-2</v>
      </c>
    </row>
    <row r="1387" spans="1:3" x14ac:dyDescent="0.3">
      <c r="A1387" s="118">
        <v>1363</v>
      </c>
      <c r="B1387" s="118">
        <v>4.6199824542765729E-3</v>
      </c>
      <c r="C1387" s="118">
        <v>6.2378997766463044E-3</v>
      </c>
    </row>
    <row r="1388" spans="1:3" x14ac:dyDescent="0.3">
      <c r="A1388" s="118">
        <v>1364</v>
      </c>
      <c r="B1388" s="118">
        <v>-3.3475014057280283E-4</v>
      </c>
      <c r="C1388" s="118">
        <v>-3.086231375630489E-3</v>
      </c>
    </row>
    <row r="1389" spans="1:3" x14ac:dyDescent="0.3">
      <c r="A1389" s="118">
        <v>1365</v>
      </c>
      <c r="B1389" s="118">
        <v>1.7025813419257713E-2</v>
      </c>
      <c r="C1389" s="118">
        <v>1.4436941714510571E-2</v>
      </c>
    </row>
    <row r="1390" spans="1:3" x14ac:dyDescent="0.3">
      <c r="A1390" s="118">
        <v>1366</v>
      </c>
      <c r="B1390" s="118">
        <v>-5.5200228044687764E-4</v>
      </c>
      <c r="C1390" s="118">
        <v>-6.4099310239538803E-3</v>
      </c>
    </row>
    <row r="1391" spans="1:3" x14ac:dyDescent="0.3">
      <c r="A1391" s="118">
        <v>1367</v>
      </c>
      <c r="B1391" s="118">
        <v>1.5761271442706708E-2</v>
      </c>
      <c r="C1391" s="118">
        <v>-7.2611979562869182E-3</v>
      </c>
    </row>
    <row r="1392" spans="1:3" x14ac:dyDescent="0.3">
      <c r="A1392" s="118">
        <v>1368</v>
      </c>
      <c r="B1392" s="118">
        <v>-1.0462901328918115E-2</v>
      </c>
      <c r="C1392" s="118">
        <v>-2.4467989353686128E-2</v>
      </c>
    </row>
    <row r="1393" spans="1:3" x14ac:dyDescent="0.3">
      <c r="A1393" s="118">
        <v>1369</v>
      </c>
      <c r="B1393" s="118">
        <v>-1.3257957853222643E-2</v>
      </c>
      <c r="C1393" s="118">
        <v>1.8951297804413146E-3</v>
      </c>
    </row>
    <row r="1394" spans="1:3" x14ac:dyDescent="0.3">
      <c r="A1394" s="118">
        <v>1370</v>
      </c>
      <c r="B1394" s="118">
        <v>-2.4489301216540321E-3</v>
      </c>
      <c r="C1394" s="118">
        <v>2.3019520626132214E-2</v>
      </c>
    </row>
    <row r="1395" spans="1:3" x14ac:dyDescent="0.3">
      <c r="A1395" s="118">
        <v>1371</v>
      </c>
      <c r="B1395" s="118">
        <v>2.3104080691476337E-3</v>
      </c>
      <c r="C1395" s="118">
        <v>4.0817612452914553E-3</v>
      </c>
    </row>
    <row r="1396" spans="1:3" x14ac:dyDescent="0.3">
      <c r="A1396" s="118">
        <v>1372</v>
      </c>
      <c r="B1396" s="118">
        <v>-9.0722763545270958E-3</v>
      </c>
      <c r="C1396" s="118">
        <v>3.1878639162571144E-3</v>
      </c>
    </row>
    <row r="1397" spans="1:3" x14ac:dyDescent="0.3">
      <c r="A1397" s="118">
        <v>1373</v>
      </c>
      <c r="B1397" s="118">
        <v>4.4405581949825002E-4</v>
      </c>
      <c r="C1397" s="118">
        <v>5.2296586071482977E-3</v>
      </c>
    </row>
    <row r="1398" spans="1:3" x14ac:dyDescent="0.3">
      <c r="A1398" s="118">
        <v>1374</v>
      </c>
      <c r="B1398" s="118">
        <v>-3.4381034791662981E-4</v>
      </c>
      <c r="C1398" s="118">
        <v>2.3278534936080109E-2</v>
      </c>
    </row>
    <row r="1399" spans="1:3" x14ac:dyDescent="0.3">
      <c r="A1399" s="118">
        <v>1375</v>
      </c>
      <c r="B1399" s="118">
        <v>-2.7675855233815975E-3</v>
      </c>
      <c r="C1399" s="118">
        <v>2.7779202241526711E-2</v>
      </c>
    </row>
    <row r="1400" spans="1:3" x14ac:dyDescent="0.3">
      <c r="A1400" s="118">
        <v>1376</v>
      </c>
      <c r="B1400" s="118">
        <v>3.5331236061144611E-3</v>
      </c>
      <c r="C1400" s="118">
        <v>-8.3711567343277542E-3</v>
      </c>
    </row>
    <row r="1401" spans="1:3" x14ac:dyDescent="0.3">
      <c r="A1401" s="118">
        <v>1377</v>
      </c>
      <c r="B1401" s="118">
        <v>1.2718639224098317E-2</v>
      </c>
      <c r="C1401" s="118">
        <v>-8.8043527469341305E-3</v>
      </c>
    </row>
    <row r="1402" spans="1:3" x14ac:dyDescent="0.3">
      <c r="A1402" s="118">
        <v>1378</v>
      </c>
      <c r="B1402" s="118">
        <v>-4.0376743894583282E-3</v>
      </c>
      <c r="C1402" s="118">
        <v>3.0003046465034537E-3</v>
      </c>
    </row>
    <row r="1403" spans="1:3" x14ac:dyDescent="0.3">
      <c r="A1403" s="118">
        <v>1379</v>
      </c>
      <c r="B1403" s="118">
        <v>3.4155752834633064E-4</v>
      </c>
      <c r="C1403" s="118">
        <v>1.4972025954923945E-2</v>
      </c>
    </row>
    <row r="1404" spans="1:3" x14ac:dyDescent="0.3">
      <c r="A1404" s="118">
        <v>1380</v>
      </c>
      <c r="B1404" s="118">
        <v>1.2684579457399821E-2</v>
      </c>
      <c r="C1404" s="118">
        <v>-2.71753161803618E-3</v>
      </c>
    </row>
    <row r="1405" spans="1:3" x14ac:dyDescent="0.3">
      <c r="A1405" s="118">
        <v>1381</v>
      </c>
      <c r="B1405" s="118">
        <v>-1.7720010887280167E-3</v>
      </c>
      <c r="C1405" s="118">
        <v>5.7154543003935764E-3</v>
      </c>
    </row>
    <row r="1406" spans="1:3" x14ac:dyDescent="0.3">
      <c r="A1406" s="118">
        <v>1382</v>
      </c>
      <c r="B1406" s="118">
        <v>-1.1282308844523616E-3</v>
      </c>
      <c r="C1406" s="118">
        <v>1.7120677900827396E-2</v>
      </c>
    </row>
    <row r="1407" spans="1:3" x14ac:dyDescent="0.3">
      <c r="A1407" s="118">
        <v>1383</v>
      </c>
      <c r="B1407" s="118">
        <v>1.1871525247397308E-2</v>
      </c>
      <c r="C1407" s="118">
        <v>5.0408018796062951E-2</v>
      </c>
    </row>
    <row r="1408" spans="1:3" x14ac:dyDescent="0.3">
      <c r="A1408" s="118">
        <v>1384</v>
      </c>
      <c r="B1408" s="118">
        <v>1.7492987247935694E-2</v>
      </c>
      <c r="C1408" s="118">
        <v>-2.8467258321076619E-3</v>
      </c>
    </row>
    <row r="1409" spans="1:3" x14ac:dyDescent="0.3">
      <c r="A1409" s="118">
        <v>1385</v>
      </c>
      <c r="B1409" s="118">
        <v>-5.057493019243635E-3</v>
      </c>
      <c r="C1409" s="118">
        <v>-4.0531633679454738E-3</v>
      </c>
    </row>
    <row r="1410" spans="1:3" x14ac:dyDescent="0.3">
      <c r="A1410" s="118">
        <v>1386</v>
      </c>
      <c r="B1410" s="118">
        <v>-6.3406127561016696E-4</v>
      </c>
      <c r="C1410" s="118">
        <v>-2.0773979352858959E-2</v>
      </c>
    </row>
    <row r="1411" spans="1:3" x14ac:dyDescent="0.3">
      <c r="A1411" s="118">
        <v>1387</v>
      </c>
      <c r="B1411" s="118">
        <v>1.0648940776718434E-3</v>
      </c>
      <c r="C1411" s="118">
        <v>3.1225296347918794E-3</v>
      </c>
    </row>
    <row r="1412" spans="1:3" x14ac:dyDescent="0.3">
      <c r="A1412" s="118">
        <v>1388</v>
      </c>
      <c r="B1412" s="118">
        <v>5.3835317362224714E-3</v>
      </c>
      <c r="C1412" s="118">
        <v>9.4091714328524111E-3</v>
      </c>
    </row>
    <row r="1413" spans="1:3" x14ac:dyDescent="0.3">
      <c r="A1413" s="118">
        <v>1389</v>
      </c>
      <c r="B1413" s="118">
        <v>1.5710514006710873E-2</v>
      </c>
      <c r="C1413" s="118">
        <v>1.6611466153203958E-2</v>
      </c>
    </row>
    <row r="1414" spans="1:3" x14ac:dyDescent="0.3">
      <c r="A1414" s="118">
        <v>1390</v>
      </c>
      <c r="B1414" s="118">
        <v>-3.9435955002978824E-3</v>
      </c>
      <c r="C1414" s="118">
        <v>-3.4712465875938996E-3</v>
      </c>
    </row>
    <row r="1415" spans="1:3" x14ac:dyDescent="0.3">
      <c r="A1415" s="118">
        <v>1391</v>
      </c>
      <c r="B1415" s="118">
        <v>-6.0618761166614677E-3</v>
      </c>
      <c r="C1415" s="118">
        <v>3.7172715340430419E-3</v>
      </c>
    </row>
    <row r="1416" spans="1:3" x14ac:dyDescent="0.3">
      <c r="A1416" s="118">
        <v>1392</v>
      </c>
      <c r="B1416" s="118">
        <v>2.0742434662014506E-3</v>
      </c>
      <c r="C1416" s="118">
        <v>1.717365247854629E-2</v>
      </c>
    </row>
    <row r="1417" spans="1:3" x14ac:dyDescent="0.3">
      <c r="A1417" s="118">
        <v>1393</v>
      </c>
      <c r="B1417" s="118">
        <v>1.521478758687977E-3</v>
      </c>
      <c r="C1417" s="118">
        <v>1.0932597571606962E-2</v>
      </c>
    </row>
    <row r="1418" spans="1:3" x14ac:dyDescent="0.3">
      <c r="A1418" s="118">
        <v>1394</v>
      </c>
      <c r="B1418" s="118">
        <v>9.649902625628537E-3</v>
      </c>
      <c r="C1418" s="118">
        <v>-2.5851011544692992E-2</v>
      </c>
    </row>
    <row r="1419" spans="1:3" x14ac:dyDescent="0.3">
      <c r="A1419" s="118">
        <v>1395</v>
      </c>
      <c r="B1419" s="118">
        <v>8.8637933343768092E-3</v>
      </c>
      <c r="C1419" s="118">
        <v>-5.6576891307635532E-4</v>
      </c>
    </row>
    <row r="1420" spans="1:3" x14ac:dyDescent="0.3">
      <c r="A1420" s="118">
        <v>1396</v>
      </c>
      <c r="B1420" s="118">
        <v>-2.8106290143818549E-3</v>
      </c>
      <c r="C1420" s="118">
        <v>-8.593161965287293E-3</v>
      </c>
    </row>
    <row r="1421" spans="1:3" x14ac:dyDescent="0.3">
      <c r="A1421" s="118">
        <v>1397</v>
      </c>
      <c r="B1421" s="118">
        <v>1.9162481359559259E-2</v>
      </c>
      <c r="C1421" s="118">
        <v>1.7561641134759762E-3</v>
      </c>
    </row>
    <row r="1422" spans="1:3" x14ac:dyDescent="0.3">
      <c r="A1422" s="118">
        <v>1398</v>
      </c>
      <c r="B1422" s="118">
        <v>1.5170670917599072E-2</v>
      </c>
      <c r="C1422" s="118">
        <v>7.5286831657495942E-3</v>
      </c>
    </row>
    <row r="1423" spans="1:3" x14ac:dyDescent="0.3">
      <c r="A1423" s="118">
        <v>1399</v>
      </c>
      <c r="B1423" s="118">
        <v>2.7757019999211287E-3</v>
      </c>
      <c r="C1423" s="118">
        <v>1.4474011300308046E-2</v>
      </c>
    </row>
    <row r="1424" spans="1:3" x14ac:dyDescent="0.3">
      <c r="A1424" s="118">
        <v>1400</v>
      </c>
      <c r="B1424" s="118">
        <v>1.9951609321201779E-2</v>
      </c>
      <c r="C1424" s="118">
        <v>1.1939066947803213E-2</v>
      </c>
    </row>
    <row r="1425" spans="1:3" x14ac:dyDescent="0.3">
      <c r="A1425" s="118">
        <v>1401</v>
      </c>
      <c r="B1425" s="118">
        <v>2.0314361915150718E-3</v>
      </c>
      <c r="C1425" s="118">
        <v>-1.7882705944525727E-2</v>
      </c>
    </row>
    <row r="1426" spans="1:3" x14ac:dyDescent="0.3">
      <c r="A1426" s="118">
        <v>1402</v>
      </c>
      <c r="B1426" s="118">
        <v>-2.4984449841437738E-2</v>
      </c>
      <c r="C1426" s="118">
        <v>-1.3527714202434406E-2</v>
      </c>
    </row>
    <row r="1427" spans="1:3" x14ac:dyDescent="0.3">
      <c r="A1427" s="118">
        <v>1403</v>
      </c>
      <c r="B1427" s="118">
        <v>3.2539239962525962E-4</v>
      </c>
      <c r="C1427" s="118">
        <v>-1.8123987247400389E-2</v>
      </c>
    </row>
    <row r="1428" spans="1:3" x14ac:dyDescent="0.3">
      <c r="A1428" s="118">
        <v>1404</v>
      </c>
      <c r="B1428" s="118">
        <v>-2.5843906341357576E-3</v>
      </c>
      <c r="C1428" s="118">
        <v>-1.7434153794546386E-3</v>
      </c>
    </row>
    <row r="1429" spans="1:3" x14ac:dyDescent="0.3">
      <c r="A1429" s="118">
        <v>1405</v>
      </c>
      <c r="B1429" s="118">
        <v>-1.2643580685300433E-3</v>
      </c>
      <c r="C1429" s="118">
        <v>-3.0633107578739642E-3</v>
      </c>
    </row>
    <row r="1430" spans="1:3" x14ac:dyDescent="0.3">
      <c r="A1430" s="118">
        <v>1406</v>
      </c>
      <c r="B1430" s="118">
        <v>-1.1578770288044608E-2</v>
      </c>
      <c r="C1430" s="118">
        <v>-6.6381751827803669E-3</v>
      </c>
    </row>
    <row r="1431" spans="1:3" x14ac:dyDescent="0.3">
      <c r="A1431" s="118">
        <v>1407</v>
      </c>
      <c r="B1431" s="118">
        <v>5.3788508400215663E-3</v>
      </c>
      <c r="C1431" s="118">
        <v>9.6694682091710039E-3</v>
      </c>
    </row>
    <row r="1432" spans="1:3" x14ac:dyDescent="0.3">
      <c r="A1432" s="118">
        <v>1408</v>
      </c>
      <c r="B1432" s="118">
        <v>-1.5441247186581918E-2</v>
      </c>
      <c r="C1432" s="118">
        <v>1.8020746904319884E-2</v>
      </c>
    </row>
    <row r="1433" spans="1:3" x14ac:dyDescent="0.3">
      <c r="A1433" s="118">
        <v>1409</v>
      </c>
      <c r="B1433" s="118">
        <v>-1.7789370604000742E-3</v>
      </c>
      <c r="C1433" s="118">
        <v>2.3546470903451931E-2</v>
      </c>
    </row>
    <row r="1434" spans="1:3" x14ac:dyDescent="0.3">
      <c r="A1434" s="118">
        <v>1410</v>
      </c>
      <c r="B1434" s="118">
        <v>9.5363924781101828E-3</v>
      </c>
      <c r="C1434" s="118">
        <v>7.3692419664079731E-5</v>
      </c>
    </row>
    <row r="1435" spans="1:3" x14ac:dyDescent="0.3">
      <c r="A1435" s="118">
        <v>1411</v>
      </c>
      <c r="B1435" s="118">
        <v>1.3680298236896021E-2</v>
      </c>
      <c r="C1435" s="118">
        <v>-1.1781510422813873E-2</v>
      </c>
    </row>
    <row r="1436" spans="1:3" x14ac:dyDescent="0.3">
      <c r="A1436" s="118">
        <v>1412</v>
      </c>
      <c r="B1436" s="118">
        <v>-3.3142198797340918E-3</v>
      </c>
      <c r="C1436" s="118">
        <v>-1.1909406913769995E-2</v>
      </c>
    </row>
    <row r="1437" spans="1:3" x14ac:dyDescent="0.3">
      <c r="A1437" s="118">
        <v>1413</v>
      </c>
      <c r="B1437" s="118">
        <v>5.2997332315883857E-3</v>
      </c>
      <c r="C1437" s="118">
        <v>8.4870547162284628E-3</v>
      </c>
    </row>
    <row r="1438" spans="1:3" x14ac:dyDescent="0.3">
      <c r="A1438" s="118">
        <v>1414</v>
      </c>
      <c r="B1438" s="118">
        <v>6.0940869078874062E-3</v>
      </c>
      <c r="C1438" s="118">
        <v>4.2562291066327827E-3</v>
      </c>
    </row>
    <row r="1439" spans="1:3" x14ac:dyDescent="0.3">
      <c r="A1439" s="118">
        <v>1415</v>
      </c>
      <c r="B1439" s="118">
        <v>-1.3164756393437694E-2</v>
      </c>
      <c r="C1439" s="118">
        <v>1.1908886262376928E-2</v>
      </c>
    </row>
    <row r="1440" spans="1:3" x14ac:dyDescent="0.3">
      <c r="A1440" s="118">
        <v>1416</v>
      </c>
      <c r="B1440" s="118">
        <v>2.5985212484000129E-2</v>
      </c>
      <c r="C1440" s="118">
        <v>1.1169052045057994E-2</v>
      </c>
    </row>
    <row r="1441" spans="1:3" x14ac:dyDescent="0.3">
      <c r="A1441" s="118">
        <v>1417</v>
      </c>
      <c r="B1441" s="118">
        <v>-1.460299405897417E-2</v>
      </c>
      <c r="C1441" s="118">
        <v>3.2699757742479553E-3</v>
      </c>
    </row>
    <row r="1442" spans="1:3" x14ac:dyDescent="0.3">
      <c r="A1442" s="118">
        <v>1418</v>
      </c>
      <c r="B1442" s="118">
        <v>1.9630419848690049E-3</v>
      </c>
      <c r="C1442" s="118">
        <v>-1.338207466928458E-2</v>
      </c>
    </row>
    <row r="1443" spans="1:3" x14ac:dyDescent="0.3">
      <c r="A1443" s="118">
        <v>1419</v>
      </c>
      <c r="B1443" s="118">
        <v>1.9165656632286605E-2</v>
      </c>
      <c r="C1443" s="118">
        <v>9.0495500903602748E-3</v>
      </c>
    </row>
    <row r="1444" spans="1:3" x14ac:dyDescent="0.3">
      <c r="A1444" s="118">
        <v>1420</v>
      </c>
      <c r="B1444" s="118">
        <v>-2.8911731549081051E-2</v>
      </c>
      <c r="C1444" s="118">
        <v>-2.9664597235642999E-3</v>
      </c>
    </row>
    <row r="1445" spans="1:3" x14ac:dyDescent="0.3">
      <c r="A1445" s="118">
        <v>1421</v>
      </c>
      <c r="B1445" s="118">
        <v>-7.6349678993923361E-3</v>
      </c>
      <c r="C1445" s="118">
        <v>-2.2490013312409466E-3</v>
      </c>
    </row>
    <row r="1446" spans="1:3" x14ac:dyDescent="0.3">
      <c r="A1446" s="118">
        <v>1422</v>
      </c>
      <c r="B1446" s="118">
        <v>1.4045983438275499E-3</v>
      </c>
      <c r="C1446" s="118">
        <v>-2.0990540481937645E-3</v>
      </c>
    </row>
    <row r="1447" spans="1:3" x14ac:dyDescent="0.3">
      <c r="A1447" s="118">
        <v>1423</v>
      </c>
      <c r="B1447" s="118">
        <v>2.5196516123748035E-2</v>
      </c>
      <c r="C1447" s="118">
        <v>9.9493719817790663E-3</v>
      </c>
    </row>
    <row r="1448" spans="1:3" x14ac:dyDescent="0.3">
      <c r="A1448" s="118">
        <v>1424</v>
      </c>
      <c r="B1448" s="118">
        <v>3.9996659365583116E-2</v>
      </c>
      <c r="C1448" s="118">
        <v>3.3764505307971864E-2</v>
      </c>
    </row>
    <row r="1449" spans="1:3" x14ac:dyDescent="0.3">
      <c r="A1449" s="118">
        <v>1425</v>
      </c>
      <c r="B1449" s="118">
        <v>-1.2787568827117395E-2</v>
      </c>
      <c r="C1449" s="118">
        <v>1.926187668557066E-2</v>
      </c>
    </row>
    <row r="1450" spans="1:3" x14ac:dyDescent="0.3">
      <c r="A1450" s="118">
        <v>1426</v>
      </c>
      <c r="B1450" s="118">
        <v>-3.8791736257006951E-2</v>
      </c>
      <c r="C1450" s="118">
        <v>-2.4103901369349243E-2</v>
      </c>
    </row>
    <row r="1451" spans="1:3" x14ac:dyDescent="0.3">
      <c r="A1451" s="118">
        <v>1427</v>
      </c>
      <c r="B1451" s="118">
        <v>-3.1196189811151433E-2</v>
      </c>
      <c r="C1451" s="118">
        <v>-1.0119927141488492E-2</v>
      </c>
    </row>
    <row r="1452" spans="1:3" x14ac:dyDescent="0.3">
      <c r="A1452" s="118">
        <v>1428</v>
      </c>
      <c r="B1452" s="118">
        <v>-2.0398601090505144E-2</v>
      </c>
      <c r="C1452" s="118">
        <v>-1.1763739498626E-2</v>
      </c>
    </row>
    <row r="1453" spans="1:3" x14ac:dyDescent="0.3">
      <c r="A1453" s="118">
        <v>1429</v>
      </c>
      <c r="B1453" s="118">
        <v>-7.4976383466294361E-3</v>
      </c>
      <c r="C1453" s="118">
        <v>3.572482424426664E-3</v>
      </c>
    </row>
    <row r="1454" spans="1:3" x14ac:dyDescent="0.3">
      <c r="A1454" s="118">
        <v>1430</v>
      </c>
      <c r="B1454" s="118">
        <v>-1.8437326691943898E-3</v>
      </c>
      <c r="C1454" s="118">
        <v>1.4701460864173042E-3</v>
      </c>
    </row>
    <row r="1455" spans="1:3" x14ac:dyDescent="0.3">
      <c r="A1455" s="118">
        <v>1431</v>
      </c>
      <c r="B1455" s="118">
        <v>6.0273138424439161E-3</v>
      </c>
      <c r="C1455" s="118">
        <v>9.337616782861928E-4</v>
      </c>
    </row>
    <row r="1456" spans="1:3" x14ac:dyDescent="0.3">
      <c r="A1456" s="118">
        <v>1432</v>
      </c>
      <c r="B1456" s="118">
        <v>4.7220893066506238E-3</v>
      </c>
      <c r="C1456" s="118">
        <v>-1.2103136490251194E-3</v>
      </c>
    </row>
    <row r="1457" spans="1:3" x14ac:dyDescent="0.3">
      <c r="A1457" s="118">
        <v>1433</v>
      </c>
      <c r="B1457" s="118">
        <v>-4.8748113568540888E-4</v>
      </c>
      <c r="C1457" s="118">
        <v>7.6179791154222694E-3</v>
      </c>
    </row>
    <row r="1458" spans="1:3" x14ac:dyDescent="0.3">
      <c r="A1458" s="118">
        <v>1434</v>
      </c>
      <c r="B1458" s="118">
        <v>1.7473894899199816E-3</v>
      </c>
      <c r="C1458" s="118">
        <v>-4.6860937240769673E-3</v>
      </c>
    </row>
    <row r="1459" spans="1:3" x14ac:dyDescent="0.3">
      <c r="A1459" s="118">
        <v>1435</v>
      </c>
      <c r="B1459" s="118">
        <v>-8.8054996520639632E-3</v>
      </c>
      <c r="C1459" s="118">
        <v>1.5408595071911235E-2</v>
      </c>
    </row>
    <row r="1460" spans="1:3" x14ac:dyDescent="0.3">
      <c r="A1460" s="118">
        <v>1436</v>
      </c>
      <c r="B1460" s="118">
        <v>1.3657086387314525E-2</v>
      </c>
      <c r="C1460" s="118">
        <v>-1.1016534909753821E-2</v>
      </c>
    </row>
    <row r="1461" spans="1:3" x14ac:dyDescent="0.3">
      <c r="A1461" s="118">
        <v>1437</v>
      </c>
      <c r="B1461" s="118">
        <v>-2.0941826499912062E-3</v>
      </c>
      <c r="C1461" s="118">
        <v>-1.0824690760247023E-2</v>
      </c>
    </row>
    <row r="1462" spans="1:3" x14ac:dyDescent="0.3">
      <c r="A1462" s="118">
        <v>1438</v>
      </c>
      <c r="B1462" s="118">
        <v>-6.9934642277968686E-3</v>
      </c>
      <c r="C1462" s="118">
        <v>-7.06584166856808E-3</v>
      </c>
    </row>
    <row r="1463" spans="1:3" x14ac:dyDescent="0.3">
      <c r="A1463" s="118">
        <v>1439</v>
      </c>
      <c r="B1463" s="118">
        <v>3.9214009880494524E-3</v>
      </c>
      <c r="C1463" s="118">
        <v>5.6856412556634409E-3</v>
      </c>
    </row>
    <row r="1464" spans="1:3" x14ac:dyDescent="0.3">
      <c r="A1464" s="118">
        <v>1440</v>
      </c>
      <c r="B1464" s="118">
        <v>-1.4662976279129027E-3</v>
      </c>
      <c r="C1464" s="118">
        <v>-4.3838506447926775E-3</v>
      </c>
    </row>
    <row r="1465" spans="1:3" x14ac:dyDescent="0.3">
      <c r="A1465" s="118">
        <v>1441</v>
      </c>
      <c r="B1465" s="118">
        <v>-1.9756462201600323E-3</v>
      </c>
      <c r="C1465" s="118">
        <v>-1.1331200023542145E-4</v>
      </c>
    </row>
    <row r="1466" spans="1:3" x14ac:dyDescent="0.3">
      <c r="A1466" s="118">
        <v>1442</v>
      </c>
      <c r="B1466" s="118">
        <v>-1.4882911156784461E-3</v>
      </c>
      <c r="C1466" s="118">
        <v>3.5186889972399927E-4</v>
      </c>
    </row>
    <row r="1467" spans="1:3" x14ac:dyDescent="0.3">
      <c r="A1467" s="118">
        <v>1443</v>
      </c>
      <c r="B1467" s="118">
        <v>8.2177599530307234E-4</v>
      </c>
      <c r="C1467" s="118">
        <v>1.3847430053846269E-2</v>
      </c>
    </row>
    <row r="1468" spans="1:3" x14ac:dyDescent="0.3">
      <c r="A1468" s="118">
        <v>1444</v>
      </c>
      <c r="B1468" s="118">
        <v>8.1437625437292306E-3</v>
      </c>
      <c r="C1468" s="118">
        <v>-2.4977521711921392E-3</v>
      </c>
    </row>
    <row r="1469" spans="1:3" x14ac:dyDescent="0.3">
      <c r="A1469" s="118">
        <v>1445</v>
      </c>
      <c r="B1469" s="118">
        <v>1.323312140321198E-2</v>
      </c>
      <c r="C1469" s="118">
        <v>-2.3357026247579737E-2</v>
      </c>
    </row>
    <row r="1470" spans="1:3" x14ac:dyDescent="0.3">
      <c r="A1470" s="118">
        <v>1446</v>
      </c>
      <c r="B1470" s="118">
        <v>-5.0069077949784499E-3</v>
      </c>
      <c r="C1470" s="118">
        <v>8.7657194452746834E-3</v>
      </c>
    </row>
    <row r="1471" spans="1:3" x14ac:dyDescent="0.3">
      <c r="A1471" s="118">
        <v>1447</v>
      </c>
      <c r="B1471" s="118">
        <v>-9.9566405386341348E-3</v>
      </c>
      <c r="C1471" s="118">
        <v>0.10792833303065345</v>
      </c>
    </row>
    <row r="1472" spans="1:3" x14ac:dyDescent="0.3">
      <c r="A1472" s="118">
        <v>1448</v>
      </c>
      <c r="B1472" s="118">
        <v>-4.9075075297670316E-3</v>
      </c>
      <c r="C1472" s="118">
        <v>-7.5650919279071733E-3</v>
      </c>
    </row>
    <row r="1473" spans="1:3" x14ac:dyDescent="0.3">
      <c r="A1473" s="118">
        <v>1449</v>
      </c>
      <c r="B1473" s="118">
        <v>-1.604860548692728E-3</v>
      </c>
      <c r="C1473" s="118">
        <v>2.1581166962337094E-3</v>
      </c>
    </row>
    <row r="1474" spans="1:3" x14ac:dyDescent="0.3">
      <c r="A1474" s="118">
        <v>1450</v>
      </c>
      <c r="B1474" s="118">
        <v>-3.4869787827424589E-3</v>
      </c>
      <c r="C1474" s="118">
        <v>3.2820904427082772E-3</v>
      </c>
    </row>
    <row r="1475" spans="1:3" x14ac:dyDescent="0.3">
      <c r="A1475" s="118">
        <v>1451</v>
      </c>
      <c r="B1475" s="118">
        <v>1.5677176122122776E-3</v>
      </c>
      <c r="C1475" s="118">
        <v>8.9703579858483595E-3</v>
      </c>
    </row>
    <row r="1476" spans="1:3" x14ac:dyDescent="0.3">
      <c r="A1476" s="118">
        <v>1452</v>
      </c>
      <c r="B1476" s="118">
        <v>1.9042560997993047E-3</v>
      </c>
      <c r="C1476" s="118">
        <v>1.3932369680038161E-2</v>
      </c>
    </row>
    <row r="1477" spans="1:3" x14ac:dyDescent="0.3">
      <c r="A1477" s="118">
        <v>1453</v>
      </c>
      <c r="B1477" s="118">
        <v>8.8426387638151308E-3</v>
      </c>
      <c r="C1477" s="118">
        <v>2.2142441003807418E-2</v>
      </c>
    </row>
    <row r="1478" spans="1:3" x14ac:dyDescent="0.3">
      <c r="A1478" s="118">
        <v>1454</v>
      </c>
      <c r="B1478" s="118">
        <v>5.5040452358531724E-5</v>
      </c>
      <c r="C1478" s="118">
        <v>-9.4628737194186047E-3</v>
      </c>
    </row>
    <row r="1479" spans="1:3" x14ac:dyDescent="0.3">
      <c r="A1479" s="118">
        <v>1455</v>
      </c>
      <c r="B1479" s="118">
        <v>5.2657772060155936E-3</v>
      </c>
      <c r="C1479" s="118">
        <v>1.6684745976692589E-2</v>
      </c>
    </row>
    <row r="1480" spans="1:3" x14ac:dyDescent="0.3">
      <c r="A1480" s="118">
        <v>1456</v>
      </c>
      <c r="B1480" s="118">
        <v>1.1907342554603732E-2</v>
      </c>
      <c r="C1480" s="118">
        <v>1.5284821608725969E-2</v>
      </c>
    </row>
    <row r="1481" spans="1:3" x14ac:dyDescent="0.3">
      <c r="A1481" s="118">
        <v>1457</v>
      </c>
      <c r="B1481" s="118">
        <v>1.3185269226083752E-2</v>
      </c>
      <c r="C1481" s="118">
        <v>7.809676986020208E-3</v>
      </c>
    </row>
    <row r="1482" spans="1:3" x14ac:dyDescent="0.3">
      <c r="A1482" s="118">
        <v>1458</v>
      </c>
      <c r="B1482" s="118">
        <v>3.065227410390791E-3</v>
      </c>
      <c r="C1482" s="118">
        <v>7.8493708419358661E-3</v>
      </c>
    </row>
    <row r="1483" spans="1:3" x14ac:dyDescent="0.3">
      <c r="A1483" s="118">
        <v>1459</v>
      </c>
      <c r="B1483" s="118">
        <v>-1.5931898762721552E-2</v>
      </c>
      <c r="C1483" s="118">
        <v>-1.4244860842166363E-4</v>
      </c>
    </row>
    <row r="1484" spans="1:3" x14ac:dyDescent="0.3">
      <c r="A1484" s="118">
        <v>1460</v>
      </c>
      <c r="B1484" s="118">
        <v>6.900558404723746E-3</v>
      </c>
      <c r="C1484" s="118">
        <v>-5.3410868288022344E-3</v>
      </c>
    </row>
    <row r="1485" spans="1:3" x14ac:dyDescent="0.3">
      <c r="A1485" s="118">
        <v>1461</v>
      </c>
      <c r="B1485" s="118">
        <v>-3.0853312346242842E-3</v>
      </c>
      <c r="C1485" s="118">
        <v>-7.2993922832476554E-4</v>
      </c>
    </row>
    <row r="1486" spans="1:3" x14ac:dyDescent="0.3">
      <c r="A1486" s="118">
        <v>1462</v>
      </c>
      <c r="B1486" s="118">
        <v>4.8378390306214882E-4</v>
      </c>
      <c r="C1486" s="118">
        <v>2.4777372062977641E-4</v>
      </c>
    </row>
    <row r="1487" spans="1:3" x14ac:dyDescent="0.3">
      <c r="A1487" s="118">
        <v>1463</v>
      </c>
      <c r="B1487" s="118">
        <v>7.7594675761687958E-3</v>
      </c>
      <c r="C1487" s="118">
        <v>-1.5731357490494577E-4</v>
      </c>
    </row>
    <row r="1488" spans="1:3" x14ac:dyDescent="0.3">
      <c r="A1488" s="118">
        <v>1464</v>
      </c>
      <c r="B1488" s="118">
        <v>3.4631340739200564E-3</v>
      </c>
      <c r="C1488" s="118">
        <v>6.3773050169621129E-3</v>
      </c>
    </row>
    <row r="1489" spans="1:3" x14ac:dyDescent="0.3">
      <c r="A1489" s="118">
        <v>1465</v>
      </c>
      <c r="B1489" s="118">
        <v>-2.016362166896395E-2</v>
      </c>
      <c r="C1489" s="118">
        <v>1.3550827802427008E-3</v>
      </c>
    </row>
    <row r="1490" spans="1:3" x14ac:dyDescent="0.3">
      <c r="A1490" s="118">
        <v>1466</v>
      </c>
      <c r="B1490" s="118">
        <v>4.0145500031684892E-4</v>
      </c>
      <c r="C1490" s="118">
        <v>-4.9458766606973424E-3</v>
      </c>
    </row>
    <row r="1491" spans="1:3" x14ac:dyDescent="0.3">
      <c r="A1491" s="118">
        <v>1467</v>
      </c>
      <c r="B1491" s="118">
        <v>-2.1932893790492722E-3</v>
      </c>
      <c r="C1491" s="118">
        <v>5.1469849184681421E-4</v>
      </c>
    </row>
    <row r="1492" spans="1:3" x14ac:dyDescent="0.3">
      <c r="A1492" s="118">
        <v>1468</v>
      </c>
      <c r="B1492" s="118">
        <v>-6.5921126507551822E-3</v>
      </c>
      <c r="C1492" s="118">
        <v>-4.9552182657973962E-3</v>
      </c>
    </row>
    <row r="1493" spans="1:3" x14ac:dyDescent="0.3">
      <c r="A1493" s="118">
        <v>1469</v>
      </c>
      <c r="B1493" s="118">
        <v>1.4318979699816732E-3</v>
      </c>
      <c r="C1493" s="118">
        <v>2.0800976494031113E-2</v>
      </c>
    </row>
    <row r="1494" spans="1:3" x14ac:dyDescent="0.3">
      <c r="A1494" s="118">
        <v>1470</v>
      </c>
      <c r="B1494" s="118">
        <v>6.9144969530998829E-3</v>
      </c>
      <c r="C1494" s="118">
        <v>-3.7645016458019015E-3</v>
      </c>
    </row>
    <row r="1495" spans="1:3" x14ac:dyDescent="0.3">
      <c r="A1495" s="118">
        <v>1471</v>
      </c>
      <c r="B1495" s="118">
        <v>-4.5333504183082789E-3</v>
      </c>
      <c r="C1495" s="118">
        <v>-5.6398484423896174E-3</v>
      </c>
    </row>
    <row r="1496" spans="1:3" x14ac:dyDescent="0.3">
      <c r="A1496" s="118">
        <v>1472</v>
      </c>
      <c r="B1496" s="118">
        <v>1.0738915045833445E-2</v>
      </c>
      <c r="C1496" s="118">
        <v>1.6329215792941353E-2</v>
      </c>
    </row>
    <row r="1497" spans="1:3" x14ac:dyDescent="0.3">
      <c r="A1497" s="118">
        <v>1473</v>
      </c>
      <c r="B1497" s="118">
        <v>2.7814874653432401E-3</v>
      </c>
      <c r="C1497" s="118">
        <v>-1.4942431945771432E-3</v>
      </c>
    </row>
    <row r="1498" spans="1:3" x14ac:dyDescent="0.3">
      <c r="A1498" s="118">
        <v>1474</v>
      </c>
      <c r="B1498" s="118">
        <v>6.5077262986731775E-3</v>
      </c>
      <c r="C1498" s="118">
        <v>1.9658424927061048E-3</v>
      </c>
    </row>
    <row r="1499" spans="1:3" x14ac:dyDescent="0.3">
      <c r="A1499" s="118">
        <v>1475</v>
      </c>
      <c r="B1499" s="118">
        <v>-3.8493782222695726E-3</v>
      </c>
      <c r="C1499" s="118">
        <v>-1.0688209726677533E-2</v>
      </c>
    </row>
    <row r="1500" spans="1:3" x14ac:dyDescent="0.3">
      <c r="A1500" s="118">
        <v>1476</v>
      </c>
      <c r="B1500" s="118">
        <v>-6.2314960945523907E-3</v>
      </c>
      <c r="C1500" s="118">
        <v>-8.1284414369901022E-4</v>
      </c>
    </row>
    <row r="1501" spans="1:3" x14ac:dyDescent="0.3">
      <c r="A1501" s="118">
        <v>1477</v>
      </c>
      <c r="B1501" s="118">
        <v>2.539303870282319E-3</v>
      </c>
      <c r="C1501" s="118">
        <v>2.5678578544867858E-3</v>
      </c>
    </row>
    <row r="1502" spans="1:3" x14ac:dyDescent="0.3">
      <c r="A1502" s="118">
        <v>1478</v>
      </c>
      <c r="B1502" s="118">
        <v>1.2887926649432812E-2</v>
      </c>
      <c r="C1502" s="118">
        <v>-4.549618491191728E-4</v>
      </c>
    </row>
    <row r="1503" spans="1:3" x14ac:dyDescent="0.3">
      <c r="A1503" s="118">
        <v>1479</v>
      </c>
      <c r="B1503" s="118">
        <v>1.2134292772481531E-3</v>
      </c>
      <c r="C1503" s="118">
        <v>3.4619213721024983E-3</v>
      </c>
    </row>
    <row r="1504" spans="1:3" x14ac:dyDescent="0.3">
      <c r="A1504" s="118">
        <v>1480</v>
      </c>
      <c r="B1504" s="118">
        <v>-5.7094237685024257E-3</v>
      </c>
      <c r="C1504" s="118">
        <v>-2.3711756062085249E-3</v>
      </c>
    </row>
    <row r="1505" spans="1:3" x14ac:dyDescent="0.3">
      <c r="A1505" s="118">
        <v>1481</v>
      </c>
      <c r="B1505" s="118">
        <v>-6.4922203382703923E-4</v>
      </c>
      <c r="C1505" s="118">
        <v>-8.2415969663372675E-3</v>
      </c>
    </row>
    <row r="1506" spans="1:3" x14ac:dyDescent="0.3">
      <c r="A1506" s="118">
        <v>1482</v>
      </c>
      <c r="B1506" s="118">
        <v>-7.8674510413516262E-3</v>
      </c>
      <c r="C1506" s="118">
        <v>-5.4402221834833221E-3</v>
      </c>
    </row>
    <row r="1507" spans="1:3" x14ac:dyDescent="0.3">
      <c r="A1507" s="118">
        <v>1483</v>
      </c>
      <c r="B1507" s="118">
        <v>2.921289501921929E-3</v>
      </c>
      <c r="C1507" s="118">
        <v>1.0072065633773844E-2</v>
      </c>
    </row>
    <row r="1508" spans="1:3" x14ac:dyDescent="0.3">
      <c r="A1508" s="118">
        <v>1484</v>
      </c>
      <c r="B1508" s="118">
        <v>-2.1983760762900176E-4</v>
      </c>
      <c r="C1508" s="118">
        <v>3.8222737345305761E-4</v>
      </c>
    </row>
    <row r="1509" spans="1:3" x14ac:dyDescent="0.3">
      <c r="A1509" s="118">
        <v>1485</v>
      </c>
      <c r="B1509" s="118">
        <v>2.8615654759063611E-3</v>
      </c>
      <c r="C1509" s="118">
        <v>1.0757221244241579E-3</v>
      </c>
    </row>
    <row r="1510" spans="1:3" x14ac:dyDescent="0.3">
      <c r="A1510" s="118">
        <v>1486</v>
      </c>
      <c r="B1510" s="118">
        <v>-5.5526590322439503E-3</v>
      </c>
      <c r="C1510" s="118">
        <v>1.1788456102711791E-2</v>
      </c>
    </row>
    <row r="1511" spans="1:3" x14ac:dyDescent="0.3">
      <c r="A1511" s="118">
        <v>1487</v>
      </c>
      <c r="B1511" s="118">
        <v>-4.7909611544700908E-4</v>
      </c>
      <c r="C1511" s="118">
        <v>-1.0762862657568916E-2</v>
      </c>
    </row>
    <row r="1512" spans="1:3" x14ac:dyDescent="0.3">
      <c r="A1512" s="118">
        <v>1488</v>
      </c>
      <c r="B1512" s="118">
        <v>9.9956392741861327E-3</v>
      </c>
      <c r="C1512" s="118">
        <v>3.9889236468549777E-3</v>
      </c>
    </row>
    <row r="1513" spans="1:3" x14ac:dyDescent="0.3">
      <c r="A1513" s="118">
        <v>1489</v>
      </c>
      <c r="B1513" s="118">
        <v>-9.5334118149133663E-3</v>
      </c>
      <c r="C1513" s="118">
        <v>4.4823069468161326E-3</v>
      </c>
    </row>
    <row r="1514" spans="1:3" x14ac:dyDescent="0.3">
      <c r="A1514" s="118">
        <v>1490</v>
      </c>
      <c r="B1514" s="118">
        <v>-1.4503918169793324E-3</v>
      </c>
      <c r="C1514" s="118">
        <v>-7.8168045170660481E-3</v>
      </c>
    </row>
    <row r="1515" spans="1:3" x14ac:dyDescent="0.3">
      <c r="A1515" s="118">
        <v>1491</v>
      </c>
      <c r="B1515" s="118">
        <v>3.1412444319476049E-3</v>
      </c>
      <c r="C1515" s="118">
        <v>1.5190327962176814E-2</v>
      </c>
    </row>
    <row r="1516" spans="1:3" x14ac:dyDescent="0.3">
      <c r="A1516" s="118">
        <v>1492</v>
      </c>
      <c r="B1516" s="118">
        <v>-1.4137191017965327E-4</v>
      </c>
      <c r="C1516" s="118">
        <v>5.2396480854765542E-3</v>
      </c>
    </row>
    <row r="1517" spans="1:3" x14ac:dyDescent="0.3">
      <c r="A1517" s="118">
        <v>1493</v>
      </c>
      <c r="B1517" s="118">
        <v>1.4696692216576226E-4</v>
      </c>
      <c r="C1517" s="118">
        <v>-8.4481593852734384E-3</v>
      </c>
    </row>
    <row r="1518" spans="1:3" x14ac:dyDescent="0.3">
      <c r="A1518" s="118">
        <v>1494</v>
      </c>
      <c r="B1518" s="118">
        <v>3.8544034202523717E-3</v>
      </c>
      <c r="C1518" s="118">
        <v>-5.6384644531162539E-3</v>
      </c>
    </row>
    <row r="1519" spans="1:3" x14ac:dyDescent="0.3">
      <c r="A1519" s="118">
        <v>1495</v>
      </c>
      <c r="B1519" s="118">
        <v>1.5650055242142366E-3</v>
      </c>
      <c r="C1519" s="118">
        <v>-1.6092624230903407E-2</v>
      </c>
    </row>
    <row r="1520" spans="1:3" x14ac:dyDescent="0.3">
      <c r="A1520" s="118">
        <v>1496</v>
      </c>
      <c r="B1520" s="118">
        <v>1.1619267586992993E-2</v>
      </c>
      <c r="C1520" s="118">
        <v>1.0543896467508137E-3</v>
      </c>
    </row>
    <row r="1521" spans="1:3" x14ac:dyDescent="0.3">
      <c r="A1521" s="118">
        <v>1497</v>
      </c>
      <c r="B1521" s="118">
        <v>4.8698251253766694E-4</v>
      </c>
      <c r="C1521" s="118">
        <v>-1.0115292349462643E-2</v>
      </c>
    </row>
    <row r="1522" spans="1:3" x14ac:dyDescent="0.3">
      <c r="A1522" s="118">
        <v>1498</v>
      </c>
      <c r="B1522" s="118">
        <v>-2.1692766865089386E-3</v>
      </c>
      <c r="C1522" s="118">
        <v>-2.0585550672926533E-3</v>
      </c>
    </row>
    <row r="1523" spans="1:3" x14ac:dyDescent="0.3">
      <c r="A1523" s="118">
        <v>1499</v>
      </c>
      <c r="B1523" s="118">
        <v>-4.3184705313006472E-3</v>
      </c>
      <c r="C1523" s="118">
        <v>2.3816124157658575E-3</v>
      </c>
    </row>
    <row r="1524" spans="1:3" x14ac:dyDescent="0.3">
      <c r="A1524" s="118">
        <v>1500</v>
      </c>
      <c r="B1524" s="118">
        <v>1.4309530952310693E-2</v>
      </c>
      <c r="C1524" s="118">
        <v>1.6434228525881132E-3</v>
      </c>
    </row>
    <row r="1525" spans="1:3" x14ac:dyDescent="0.3">
      <c r="A1525" s="118">
        <v>1501</v>
      </c>
      <c r="B1525" s="118">
        <v>4.5833618094308914E-3</v>
      </c>
      <c r="C1525" s="118">
        <v>1.3980224181068895E-2</v>
      </c>
    </row>
    <row r="1526" spans="1:3" x14ac:dyDescent="0.3">
      <c r="A1526" s="118">
        <v>1502</v>
      </c>
      <c r="B1526" s="118">
        <v>-3.6818613442423961E-3</v>
      </c>
      <c r="C1526" s="118">
        <v>-1.2802602400206167E-3</v>
      </c>
    </row>
    <row r="1527" spans="1:3" x14ac:dyDescent="0.3">
      <c r="A1527" s="118">
        <v>1503</v>
      </c>
      <c r="B1527" s="118">
        <v>-1.1095610606117868E-2</v>
      </c>
      <c r="C1527" s="118">
        <v>6.7224852263857559E-3</v>
      </c>
    </row>
    <row r="1528" spans="1:3" x14ac:dyDescent="0.3">
      <c r="A1528" s="118">
        <v>1504</v>
      </c>
      <c r="B1528" s="118">
        <v>3.7467477216753938E-3</v>
      </c>
      <c r="C1528" s="118">
        <v>-3.3446998062162244E-3</v>
      </c>
    </row>
    <row r="1529" spans="1:3" x14ac:dyDescent="0.3">
      <c r="A1529" s="118">
        <v>1505</v>
      </c>
      <c r="B1529" s="118">
        <v>1.1763649247072511E-2</v>
      </c>
      <c r="C1529" s="118">
        <v>-9.1793730780167452E-3</v>
      </c>
    </row>
    <row r="1530" spans="1:3" x14ac:dyDescent="0.3">
      <c r="A1530" s="118">
        <v>1506</v>
      </c>
      <c r="B1530" s="118">
        <v>-9.3796821037644227E-3</v>
      </c>
      <c r="C1530" s="118">
        <v>-8.2973705277312373E-3</v>
      </c>
    </row>
    <row r="1531" spans="1:3" x14ac:dyDescent="0.3">
      <c r="A1531" s="118">
        <v>1507</v>
      </c>
      <c r="B1531" s="118">
        <v>-2.9634334798621913E-3</v>
      </c>
      <c r="C1531" s="118">
        <v>3.103185640956822E-3</v>
      </c>
    </row>
    <row r="1532" spans="1:3" x14ac:dyDescent="0.3">
      <c r="A1532" s="118">
        <v>1508</v>
      </c>
      <c r="B1532" s="118">
        <v>3.5744201444979158E-3</v>
      </c>
      <c r="C1532" s="118">
        <v>-2.4666175074686471E-2</v>
      </c>
    </row>
    <row r="1533" spans="1:3" x14ac:dyDescent="0.3">
      <c r="A1533" s="118">
        <v>1509</v>
      </c>
      <c r="B1533" s="118">
        <v>-3.3661034174669179E-3</v>
      </c>
      <c r="C1533" s="118">
        <v>-1.1327241700124432E-2</v>
      </c>
    </row>
    <row r="1534" spans="1:3" x14ac:dyDescent="0.3">
      <c r="A1534" s="118">
        <v>1510</v>
      </c>
      <c r="B1534" s="118">
        <v>3.0557821791892259E-3</v>
      </c>
      <c r="C1534" s="118">
        <v>0.13825557814572575</v>
      </c>
    </row>
    <row r="1535" spans="1:3" x14ac:dyDescent="0.3">
      <c r="A1535" s="118">
        <v>1511</v>
      </c>
      <c r="B1535" s="118">
        <v>3.1611720244064351E-3</v>
      </c>
      <c r="C1535" s="118">
        <v>-2.6737374275640174E-3</v>
      </c>
    </row>
    <row r="1536" spans="1:3" x14ac:dyDescent="0.3">
      <c r="A1536" s="118">
        <v>1512</v>
      </c>
      <c r="B1536" s="118">
        <v>5.9028219461330399E-3</v>
      </c>
      <c r="C1536" s="118">
        <v>-9.4306225103097142E-3</v>
      </c>
    </row>
    <row r="1537" spans="1:3" x14ac:dyDescent="0.3">
      <c r="A1537" s="118">
        <v>1513</v>
      </c>
      <c r="B1537" s="118">
        <v>-6.9390738285829044E-4</v>
      </c>
      <c r="C1537" s="118">
        <v>4.9813016914153595E-3</v>
      </c>
    </row>
    <row r="1538" spans="1:3" x14ac:dyDescent="0.3">
      <c r="A1538" s="118">
        <v>1514</v>
      </c>
      <c r="B1538" s="118">
        <v>1.0068472713543466E-2</v>
      </c>
      <c r="C1538" s="118">
        <v>2.7076090270504647E-2</v>
      </c>
    </row>
    <row r="1539" spans="1:3" x14ac:dyDescent="0.3">
      <c r="A1539" s="118">
        <v>1515</v>
      </c>
      <c r="B1539" s="118">
        <v>-1.0567172137493553E-2</v>
      </c>
      <c r="C1539" s="118">
        <v>-1.6580301584588931E-2</v>
      </c>
    </row>
    <row r="1540" spans="1:3" x14ac:dyDescent="0.3">
      <c r="A1540" s="118">
        <v>1516</v>
      </c>
      <c r="B1540" s="118">
        <v>1.1319624508985084E-5</v>
      </c>
      <c r="C1540" s="118">
        <v>6.7431383724828285E-3</v>
      </c>
    </row>
    <row r="1541" spans="1:3" x14ac:dyDescent="0.3">
      <c r="A1541" s="118">
        <v>1517</v>
      </c>
      <c r="B1541" s="118">
        <v>5.9638621027392359E-3</v>
      </c>
      <c r="C1541" s="118">
        <v>-1.0274248913405769E-2</v>
      </c>
    </row>
    <row r="1542" spans="1:3" x14ac:dyDescent="0.3">
      <c r="A1542" s="118">
        <v>1518</v>
      </c>
      <c r="B1542" s="118">
        <v>2.429962787885917E-3</v>
      </c>
      <c r="C1542" s="118">
        <v>4.7622124079573364E-3</v>
      </c>
    </row>
    <row r="1543" spans="1:3" x14ac:dyDescent="0.3">
      <c r="A1543" s="118">
        <v>1519</v>
      </c>
      <c r="B1543" s="118">
        <v>-3.807930431816335E-3</v>
      </c>
      <c r="C1543" s="118">
        <v>3.0500341700958208E-3</v>
      </c>
    </row>
    <row r="1544" spans="1:3" x14ac:dyDescent="0.3">
      <c r="A1544" s="118">
        <v>1520</v>
      </c>
      <c r="B1544" s="118">
        <v>6.0186093667074399E-3</v>
      </c>
      <c r="C1544" s="118">
        <v>-8.3391365062894136E-3</v>
      </c>
    </row>
    <row r="1545" spans="1:3" x14ac:dyDescent="0.3">
      <c r="A1545" s="118">
        <v>1521</v>
      </c>
      <c r="B1545" s="118">
        <v>5.2700331703906846E-3</v>
      </c>
      <c r="C1545" s="118">
        <v>8.6846873500786778E-4</v>
      </c>
    </row>
    <row r="1546" spans="1:3" x14ac:dyDescent="0.3">
      <c r="A1546" s="118">
        <v>1522</v>
      </c>
      <c r="B1546" s="118">
        <v>3.4874719272343529E-3</v>
      </c>
      <c r="C1546" s="118">
        <v>1.4647748626327518E-2</v>
      </c>
    </row>
    <row r="1547" spans="1:3" x14ac:dyDescent="0.3">
      <c r="A1547" s="118">
        <v>1523</v>
      </c>
      <c r="B1547" s="118">
        <v>-1.2776480346943266E-3</v>
      </c>
      <c r="C1547" s="118">
        <v>-5.6977522868136808E-3</v>
      </c>
    </row>
    <row r="1548" spans="1:3" x14ac:dyDescent="0.3">
      <c r="A1548" s="118">
        <v>1524</v>
      </c>
      <c r="B1548" s="118">
        <v>7.4306539372220107E-3</v>
      </c>
      <c r="C1548" s="118">
        <v>5.4370666806422205E-3</v>
      </c>
    </row>
    <row r="1549" spans="1:3" x14ac:dyDescent="0.3">
      <c r="A1549" s="118">
        <v>1525</v>
      </c>
      <c r="B1549" s="118">
        <v>4.3381921237975324E-3</v>
      </c>
      <c r="C1549" s="118">
        <v>1.0363823542833411E-3</v>
      </c>
    </row>
    <row r="1550" spans="1:3" x14ac:dyDescent="0.3">
      <c r="A1550" s="118">
        <v>1526</v>
      </c>
      <c r="B1550" s="118">
        <v>-3.1894287857264681E-3</v>
      </c>
      <c r="C1550" s="118">
        <v>-1.7554676677285041E-3</v>
      </c>
    </row>
    <row r="1551" spans="1:3" x14ac:dyDescent="0.3">
      <c r="A1551" s="118">
        <v>1527</v>
      </c>
      <c r="B1551" s="118">
        <v>-8.0407519472302218E-3</v>
      </c>
      <c r="C1551" s="118">
        <v>1.3935108927735345E-3</v>
      </c>
    </row>
    <row r="1552" spans="1:3" x14ac:dyDescent="0.3">
      <c r="A1552" s="118">
        <v>1528</v>
      </c>
      <c r="B1552" s="118">
        <v>1.3083029507309499E-2</v>
      </c>
      <c r="C1552" s="118">
        <v>-2.2076030669196424E-3</v>
      </c>
    </row>
    <row r="1553" spans="1:3" x14ac:dyDescent="0.3">
      <c r="A1553" s="118">
        <v>1529</v>
      </c>
      <c r="B1553" s="118">
        <v>3.1719933388672053E-3</v>
      </c>
      <c r="C1553" s="118">
        <v>5.5662452553089017E-3</v>
      </c>
    </row>
    <row r="1554" spans="1:3" x14ac:dyDescent="0.3">
      <c r="A1554" s="118">
        <v>1530</v>
      </c>
      <c r="B1554" s="118">
        <v>-1.5945627725815837E-3</v>
      </c>
      <c r="C1554" s="118">
        <v>-8.1369044680459843E-3</v>
      </c>
    </row>
    <row r="1555" spans="1:3" x14ac:dyDescent="0.3">
      <c r="A1555" s="118">
        <v>1531</v>
      </c>
      <c r="B1555" s="118">
        <v>-1.3828996048364007E-2</v>
      </c>
      <c r="C1555" s="118">
        <v>5.4620120780148225E-3</v>
      </c>
    </row>
    <row r="1556" spans="1:3" x14ac:dyDescent="0.3">
      <c r="A1556" s="118">
        <v>1532</v>
      </c>
      <c r="B1556" s="118">
        <v>-5.3729400983315639E-3</v>
      </c>
      <c r="C1556" s="118">
        <v>2.6537669470223573E-3</v>
      </c>
    </row>
    <row r="1557" spans="1:3" x14ac:dyDescent="0.3">
      <c r="A1557" s="118">
        <v>1533</v>
      </c>
      <c r="B1557" s="118">
        <v>-9.6003620172532497E-4</v>
      </c>
      <c r="C1557" s="118">
        <v>-7.9701999717596596E-3</v>
      </c>
    </row>
    <row r="1558" spans="1:3" x14ac:dyDescent="0.3">
      <c r="A1558" s="118">
        <v>1534</v>
      </c>
      <c r="B1558" s="118">
        <v>9.8450780930579469E-3</v>
      </c>
      <c r="C1558" s="118">
        <v>4.220938787930572E-3</v>
      </c>
    </row>
    <row r="1559" spans="1:3" x14ac:dyDescent="0.3">
      <c r="A1559" s="118">
        <v>1535</v>
      </c>
      <c r="B1559" s="118">
        <v>-4.1005649233093111E-3</v>
      </c>
      <c r="C1559" s="118">
        <v>-9.6427733298801947E-4</v>
      </c>
    </row>
    <row r="1560" spans="1:3" x14ac:dyDescent="0.3">
      <c r="A1560" s="118">
        <v>1536</v>
      </c>
      <c r="B1560" s="118">
        <v>1.3004465775081782E-2</v>
      </c>
      <c r="C1560" s="118">
        <v>-4.3466848344255026E-3</v>
      </c>
    </row>
    <row r="1561" spans="1:3" x14ac:dyDescent="0.3">
      <c r="A1561" s="118">
        <v>1537</v>
      </c>
      <c r="B1561" s="118">
        <v>-2.5414463982903939E-3</v>
      </c>
      <c r="C1561" s="118">
        <v>-1.2887209433971132E-3</v>
      </c>
    </row>
    <row r="1562" spans="1:3" x14ac:dyDescent="0.3">
      <c r="A1562" s="118">
        <v>1538</v>
      </c>
      <c r="B1562" s="118">
        <v>1.4385657418268702E-2</v>
      </c>
      <c r="C1562" s="118">
        <v>-6.9108366044831147E-3</v>
      </c>
    </row>
    <row r="1563" spans="1:3" x14ac:dyDescent="0.3">
      <c r="A1563" s="118">
        <v>1539</v>
      </c>
      <c r="B1563" s="118">
        <v>-5.3078869774228861E-3</v>
      </c>
      <c r="C1563" s="118">
        <v>-4.4719417362321283E-3</v>
      </c>
    </row>
    <row r="1564" spans="1:3" x14ac:dyDescent="0.3">
      <c r="A1564" s="118">
        <v>1540</v>
      </c>
      <c r="B1564" s="118">
        <v>1.3449413832328188E-2</v>
      </c>
      <c r="C1564" s="118">
        <v>8.0315892721971992E-3</v>
      </c>
    </row>
    <row r="1565" spans="1:3" x14ac:dyDescent="0.3">
      <c r="A1565" s="118">
        <v>1541</v>
      </c>
      <c r="B1565" s="118">
        <v>-1.1327940215867158E-3</v>
      </c>
      <c r="C1565" s="118">
        <v>-7.3649865933417356E-3</v>
      </c>
    </row>
    <row r="1566" spans="1:3" x14ac:dyDescent="0.3">
      <c r="A1566" s="118">
        <v>1542</v>
      </c>
      <c r="B1566" s="118">
        <v>-1.6241885449146409E-2</v>
      </c>
      <c r="C1566" s="118">
        <v>-7.6644650575439129E-3</v>
      </c>
    </row>
    <row r="1567" spans="1:3" x14ac:dyDescent="0.3">
      <c r="A1567" s="118">
        <v>1543</v>
      </c>
      <c r="B1567" s="118">
        <v>4.7547961473099962E-3</v>
      </c>
      <c r="C1567" s="118">
        <v>-8.7801533419254937E-3</v>
      </c>
    </row>
    <row r="1568" spans="1:3" x14ac:dyDescent="0.3">
      <c r="A1568" s="118">
        <v>1544</v>
      </c>
      <c r="B1568" s="118">
        <v>-1.3442327004792315E-2</v>
      </c>
      <c r="C1568" s="118">
        <v>-6.514848199403617E-3</v>
      </c>
    </row>
    <row r="1569" spans="1:3" x14ac:dyDescent="0.3">
      <c r="A1569" s="118">
        <v>1545</v>
      </c>
      <c r="B1569" s="118">
        <v>1.9944697933220903E-3</v>
      </c>
      <c r="C1569" s="118">
        <v>1.1357291250386741E-2</v>
      </c>
    </row>
    <row r="1570" spans="1:3" x14ac:dyDescent="0.3">
      <c r="A1570" s="118">
        <v>1546</v>
      </c>
      <c r="B1570" s="118">
        <v>-3.6143762212705361E-3</v>
      </c>
      <c r="C1570" s="118">
        <v>-1.299651166759837E-3</v>
      </c>
    </row>
    <row r="1571" spans="1:3" x14ac:dyDescent="0.3">
      <c r="A1571" s="118">
        <v>1547</v>
      </c>
      <c r="B1571" s="118">
        <v>-3.7651314236989701E-3</v>
      </c>
      <c r="C1571" s="118">
        <v>1.0424767820213236E-3</v>
      </c>
    </row>
    <row r="1572" spans="1:3" x14ac:dyDescent="0.3">
      <c r="A1572" s="118">
        <v>1548</v>
      </c>
      <c r="B1572" s="118">
        <v>6.944782673193887E-3</v>
      </c>
      <c r="C1572" s="118">
        <v>7.5228097671724411E-3</v>
      </c>
    </row>
    <row r="1573" spans="1:3" x14ac:dyDescent="0.3">
      <c r="A1573" s="118">
        <v>1549</v>
      </c>
      <c r="B1573" s="118">
        <v>-2.1759584088217867E-3</v>
      </c>
      <c r="C1573" s="118">
        <v>-9.8822124453830096E-3</v>
      </c>
    </row>
    <row r="1574" spans="1:3" x14ac:dyDescent="0.3">
      <c r="A1574" s="118">
        <v>1550</v>
      </c>
      <c r="B1574" s="118">
        <v>-6.8918948680386945E-4</v>
      </c>
      <c r="C1574" s="118">
        <v>-7.8992670645359868E-4</v>
      </c>
    </row>
    <row r="1575" spans="1:3" x14ac:dyDescent="0.3">
      <c r="A1575" s="118">
        <v>1551</v>
      </c>
      <c r="B1575" s="118">
        <v>2.4085768725282835E-5</v>
      </c>
      <c r="C1575" s="118">
        <v>1.7884467208464348E-2</v>
      </c>
    </row>
    <row r="1576" spans="1:3" x14ac:dyDescent="0.3">
      <c r="A1576" s="118">
        <v>1552</v>
      </c>
      <c r="B1576" s="118">
        <v>3.5639231863558375E-3</v>
      </c>
      <c r="C1576" s="118">
        <v>-7.6414181588332838E-3</v>
      </c>
    </row>
    <row r="1577" spans="1:3" x14ac:dyDescent="0.3">
      <c r="A1577" s="118">
        <v>1553</v>
      </c>
      <c r="B1577" s="118">
        <v>4.8860478351459816E-4</v>
      </c>
      <c r="C1577" s="118">
        <v>-9.6633661954443426E-3</v>
      </c>
    </row>
    <row r="1578" spans="1:3" x14ac:dyDescent="0.3">
      <c r="A1578" s="118">
        <v>1554</v>
      </c>
      <c r="B1578" s="118">
        <v>6.9463058863628059E-3</v>
      </c>
      <c r="C1578" s="118">
        <v>5.3492191796002918E-3</v>
      </c>
    </row>
    <row r="1579" spans="1:3" x14ac:dyDescent="0.3">
      <c r="A1579" s="118">
        <v>1555</v>
      </c>
      <c r="B1579" s="118">
        <v>-2.7348464223646795E-4</v>
      </c>
      <c r="C1579" s="118">
        <v>1.5352374417511408E-2</v>
      </c>
    </row>
    <row r="1580" spans="1:3" x14ac:dyDescent="0.3">
      <c r="A1580" s="118">
        <v>1556</v>
      </c>
      <c r="B1580" s="118">
        <v>4.7759673409582688E-4</v>
      </c>
      <c r="C1580" s="118">
        <v>-5.9646330348956571E-3</v>
      </c>
    </row>
    <row r="1581" spans="1:3" x14ac:dyDescent="0.3">
      <c r="A1581" s="118">
        <v>1557</v>
      </c>
      <c r="B1581" s="118">
        <v>2.3976667947456761E-3</v>
      </c>
      <c r="C1581" s="118">
        <v>-1.9159037608714787E-2</v>
      </c>
    </row>
    <row r="1582" spans="1:3" x14ac:dyDescent="0.3">
      <c r="A1582" s="118">
        <v>1558</v>
      </c>
      <c r="B1582" s="118">
        <v>4.8856370904492305E-3</v>
      </c>
      <c r="C1582" s="118">
        <v>7.4694649573903973E-3</v>
      </c>
    </row>
    <row r="1583" spans="1:3" x14ac:dyDescent="0.3">
      <c r="A1583" s="118">
        <v>1559</v>
      </c>
      <c r="B1583" s="118">
        <v>1.0479636373396722E-2</v>
      </c>
      <c r="C1583" s="118">
        <v>-5.0683288113388455E-3</v>
      </c>
    </row>
    <row r="1584" spans="1:3" x14ac:dyDescent="0.3">
      <c r="A1584" s="118">
        <v>1560</v>
      </c>
      <c r="B1584" s="118">
        <v>7.6406573895870518E-4</v>
      </c>
      <c r="C1584" s="118">
        <v>4.9732398910680179E-3</v>
      </c>
    </row>
    <row r="1585" spans="1:3" x14ac:dyDescent="0.3">
      <c r="A1585" s="118">
        <v>1561</v>
      </c>
      <c r="B1585" s="118">
        <v>1.1515099469238777E-2</v>
      </c>
      <c r="C1585" s="118">
        <v>-4.930465366342441E-3</v>
      </c>
    </row>
    <row r="1586" spans="1:3" x14ac:dyDescent="0.3">
      <c r="A1586" s="118">
        <v>1562</v>
      </c>
      <c r="B1586" s="118">
        <v>-3.4724624785924655E-3</v>
      </c>
      <c r="C1586" s="118">
        <v>-6.4666232591948803E-3</v>
      </c>
    </row>
    <row r="1587" spans="1:3" x14ac:dyDescent="0.3">
      <c r="A1587" s="118">
        <v>1563</v>
      </c>
      <c r="B1587" s="118">
        <v>-2.639804788204934E-3</v>
      </c>
      <c r="C1587" s="118">
        <v>3.6828494921400594E-3</v>
      </c>
    </row>
    <row r="1588" spans="1:3" x14ac:dyDescent="0.3">
      <c r="A1588" s="118">
        <v>1564</v>
      </c>
      <c r="B1588" s="118">
        <v>1.1129319056561109E-2</v>
      </c>
      <c r="C1588" s="118">
        <v>1.3928981149059279E-2</v>
      </c>
    </row>
    <row r="1589" spans="1:3" x14ac:dyDescent="0.3">
      <c r="A1589" s="118">
        <v>1565</v>
      </c>
      <c r="B1589" s="118">
        <v>-3.3808992613711289E-3</v>
      </c>
      <c r="C1589" s="118">
        <v>6.6817163143482634E-3</v>
      </c>
    </row>
    <row r="1590" spans="1:3" x14ac:dyDescent="0.3">
      <c r="A1590" s="118">
        <v>1566</v>
      </c>
      <c r="B1590" s="118">
        <v>1.5295410573982616E-2</v>
      </c>
      <c r="C1590" s="118">
        <v>-1.7819659476432125E-2</v>
      </c>
    </row>
    <row r="1591" spans="1:3" x14ac:dyDescent="0.3">
      <c r="A1591" s="118">
        <v>1567</v>
      </c>
      <c r="B1591" s="118">
        <v>1.3811994906361742E-2</v>
      </c>
      <c r="C1591" s="118">
        <v>1.4225130380742817E-2</v>
      </c>
    </row>
    <row r="1592" spans="1:3" x14ac:dyDescent="0.3">
      <c r="A1592" s="118">
        <v>1568</v>
      </c>
      <c r="B1592" s="118">
        <v>-1.2255218395199573E-2</v>
      </c>
      <c r="C1592" s="118">
        <v>0.14937113390330123</v>
      </c>
    </row>
    <row r="1593" spans="1:3" x14ac:dyDescent="0.3">
      <c r="A1593" s="118">
        <v>1569</v>
      </c>
      <c r="B1593" s="118">
        <v>1.0369331478086779E-2</v>
      </c>
      <c r="C1593" s="118">
        <v>1.5526476150542529E-2</v>
      </c>
    </row>
    <row r="1594" spans="1:3" x14ac:dyDescent="0.3">
      <c r="A1594" s="118">
        <v>1570</v>
      </c>
      <c r="B1594" s="118">
        <v>-1.2761048964692703E-2</v>
      </c>
      <c r="C1594" s="118">
        <v>3.5027082963961422E-3</v>
      </c>
    </row>
    <row r="1595" spans="1:3" x14ac:dyDescent="0.3">
      <c r="A1595" s="118">
        <v>1571</v>
      </c>
      <c r="B1595" s="118">
        <v>-1.2652822232807228E-2</v>
      </c>
      <c r="C1595" s="118">
        <v>3.2554058328512787E-3</v>
      </c>
    </row>
    <row r="1596" spans="1:3" x14ac:dyDescent="0.3">
      <c r="A1596" s="118">
        <v>1572</v>
      </c>
      <c r="B1596" s="118">
        <v>3.3728093657772293E-3</v>
      </c>
      <c r="C1596" s="118">
        <v>-1.2111920313353407E-2</v>
      </c>
    </row>
    <row r="1597" spans="1:3" x14ac:dyDescent="0.3">
      <c r="A1597" s="118">
        <v>1573</v>
      </c>
      <c r="B1597" s="118">
        <v>-4.7222687094954467E-3</v>
      </c>
      <c r="C1597" s="118">
        <v>1.1392827981556952E-2</v>
      </c>
    </row>
    <row r="1598" spans="1:3" x14ac:dyDescent="0.3">
      <c r="A1598" s="118">
        <v>1574</v>
      </c>
      <c r="B1598" s="118">
        <v>1.6129317532337203E-2</v>
      </c>
      <c r="C1598" s="118">
        <v>2.7840428472708904E-2</v>
      </c>
    </row>
    <row r="1599" spans="1:3" x14ac:dyDescent="0.3">
      <c r="A1599" s="118">
        <v>1575</v>
      </c>
      <c r="B1599" s="118">
        <v>5.5454085058179604E-3</v>
      </c>
      <c r="C1599" s="118">
        <v>2.1437724254110627E-2</v>
      </c>
    </row>
    <row r="1600" spans="1:3" x14ac:dyDescent="0.3">
      <c r="A1600" s="118">
        <v>1576</v>
      </c>
      <c r="B1600" s="118">
        <v>2.3498821510805012E-3</v>
      </c>
      <c r="C1600" s="118">
        <v>-6.821190002470329E-3</v>
      </c>
    </row>
    <row r="1601" spans="1:3" x14ac:dyDescent="0.3">
      <c r="A1601" s="118">
        <v>1577</v>
      </c>
      <c r="B1601" s="118">
        <v>1.4275729995497852E-2</v>
      </c>
      <c r="C1601" s="118">
        <v>-1.0679312796715162E-3</v>
      </c>
    </row>
    <row r="1602" spans="1:3" x14ac:dyDescent="0.3">
      <c r="A1602" s="118">
        <v>1578</v>
      </c>
      <c r="B1602" s="118">
        <v>-8.4948767047115827E-3</v>
      </c>
      <c r="C1602" s="118">
        <v>-1.30551530871196E-2</v>
      </c>
    </row>
    <row r="1603" spans="1:3" x14ac:dyDescent="0.3">
      <c r="A1603" s="118">
        <v>1579</v>
      </c>
      <c r="B1603" s="118">
        <v>-5.0451255132808025E-3</v>
      </c>
      <c r="C1603" s="118">
        <v>5.7675388172319028E-5</v>
      </c>
    </row>
    <row r="1604" spans="1:3" x14ac:dyDescent="0.3">
      <c r="A1604" s="118">
        <v>1580</v>
      </c>
      <c r="B1604" s="118">
        <v>-1.7965726825718105E-3</v>
      </c>
      <c r="C1604" s="118">
        <v>1.3223723275521109E-2</v>
      </c>
    </row>
    <row r="1605" spans="1:3" x14ac:dyDescent="0.3">
      <c r="A1605" s="118">
        <v>1581</v>
      </c>
      <c r="B1605" s="118">
        <v>-7.33563451381135E-3</v>
      </c>
      <c r="C1605" s="118">
        <v>-1.1254569002611471E-2</v>
      </c>
    </row>
    <row r="1606" spans="1:3" x14ac:dyDescent="0.3">
      <c r="A1606" s="118">
        <v>1582</v>
      </c>
      <c r="B1606" s="118">
        <v>-7.6472121691859869E-3</v>
      </c>
      <c r="C1606" s="118">
        <v>-4.1014335931044126E-3</v>
      </c>
    </row>
    <row r="1607" spans="1:3" x14ac:dyDescent="0.3">
      <c r="A1607" s="118">
        <v>1583</v>
      </c>
      <c r="B1607" s="118">
        <v>1.875927463983152E-2</v>
      </c>
      <c r="C1607" s="118">
        <v>-1.1923345710359808E-2</v>
      </c>
    </row>
    <row r="1608" spans="1:3" x14ac:dyDescent="0.3">
      <c r="A1608" s="118">
        <v>1584</v>
      </c>
      <c r="B1608" s="118">
        <v>1.2473556134606966E-2</v>
      </c>
      <c r="C1608" s="118">
        <v>-1.8737935127703716E-3</v>
      </c>
    </row>
    <row r="1609" spans="1:3" x14ac:dyDescent="0.3">
      <c r="A1609" s="118">
        <v>1585</v>
      </c>
      <c r="B1609" s="118">
        <v>-8.138934570983419E-3</v>
      </c>
      <c r="C1609" s="118">
        <v>-1.4694358901114974E-2</v>
      </c>
    </row>
    <row r="1610" spans="1:3" x14ac:dyDescent="0.3">
      <c r="A1610" s="118">
        <v>1586</v>
      </c>
      <c r="B1610" s="118">
        <v>-1.7564335379411117E-2</v>
      </c>
      <c r="C1610" s="118">
        <v>-2.9529316557566458E-3</v>
      </c>
    </row>
    <row r="1611" spans="1:3" x14ac:dyDescent="0.3">
      <c r="A1611" s="118">
        <v>1587</v>
      </c>
      <c r="B1611" s="118">
        <v>4.5173229579835542E-4</v>
      </c>
      <c r="C1611" s="118">
        <v>-6.348355349190469E-3</v>
      </c>
    </row>
    <row r="1612" spans="1:3" x14ac:dyDescent="0.3">
      <c r="A1612" s="118">
        <v>1588</v>
      </c>
      <c r="B1612" s="118">
        <v>-9.5623721747974868E-3</v>
      </c>
      <c r="C1612" s="118">
        <v>9.7235645754882773E-3</v>
      </c>
    </row>
    <row r="1613" spans="1:3" x14ac:dyDescent="0.3">
      <c r="A1613" s="118">
        <v>1589</v>
      </c>
      <c r="B1613" s="118">
        <v>-4.1166647623695615E-3</v>
      </c>
      <c r="C1613" s="118">
        <v>-1.4596105542999263E-3</v>
      </c>
    </row>
    <row r="1614" spans="1:3" x14ac:dyDescent="0.3">
      <c r="A1614" s="118">
        <v>1590</v>
      </c>
      <c r="B1614" s="118">
        <v>1.6586928535883055E-3</v>
      </c>
      <c r="C1614" s="118">
        <v>7.8854950469479327E-3</v>
      </c>
    </row>
    <row r="1615" spans="1:3" x14ac:dyDescent="0.3">
      <c r="A1615" s="118">
        <v>1591</v>
      </c>
      <c r="B1615" s="118">
        <v>4.1170868316531559E-3</v>
      </c>
      <c r="C1615" s="118">
        <v>1.5880923332350444E-2</v>
      </c>
    </row>
    <row r="1616" spans="1:3" x14ac:dyDescent="0.3">
      <c r="A1616" s="118">
        <v>1592</v>
      </c>
      <c r="B1616" s="118">
        <v>6.5331405465186799E-4</v>
      </c>
      <c r="C1616" s="118">
        <v>-1.129685417743799E-2</v>
      </c>
    </row>
    <row r="1617" spans="1:3" x14ac:dyDescent="0.3">
      <c r="A1617" s="118">
        <v>1593</v>
      </c>
      <c r="B1617" s="118">
        <v>2.5472040533938748E-3</v>
      </c>
      <c r="C1617" s="118">
        <v>-3.3627582801179549E-3</v>
      </c>
    </row>
    <row r="1618" spans="1:3" x14ac:dyDescent="0.3">
      <c r="A1618" s="118">
        <v>1594</v>
      </c>
      <c r="B1618" s="118">
        <v>4.6201523730339672E-3</v>
      </c>
      <c r="C1618" s="118">
        <v>1.7520611657791577E-2</v>
      </c>
    </row>
    <row r="1619" spans="1:3" x14ac:dyDescent="0.3">
      <c r="A1619" s="118">
        <v>1595</v>
      </c>
      <c r="B1619" s="118">
        <v>5.3831426031549353E-3</v>
      </c>
      <c r="C1619" s="118">
        <v>1.9052828824437798E-3</v>
      </c>
    </row>
    <row r="1620" spans="1:3" x14ac:dyDescent="0.3">
      <c r="A1620" s="118">
        <v>1596</v>
      </c>
      <c r="B1620" s="118">
        <v>2.4912774224384173E-2</v>
      </c>
      <c r="C1620" s="118">
        <v>-2.8760452157874563E-2</v>
      </c>
    </row>
    <row r="1621" spans="1:3" x14ac:dyDescent="0.3">
      <c r="A1621" s="118">
        <v>1597</v>
      </c>
      <c r="B1621" s="118">
        <v>2.1234039243633613E-2</v>
      </c>
      <c r="C1621" s="118">
        <v>-8.2874960798937254E-3</v>
      </c>
    </row>
    <row r="1622" spans="1:3" x14ac:dyDescent="0.3">
      <c r="A1622" s="118">
        <v>1598</v>
      </c>
      <c r="B1622" s="118">
        <v>-7.732706509500642E-3</v>
      </c>
      <c r="C1622" s="118">
        <v>-2.8239485303465761E-2</v>
      </c>
    </row>
    <row r="1623" spans="1:3" x14ac:dyDescent="0.3">
      <c r="A1623" s="118">
        <v>1599</v>
      </c>
      <c r="B1623" s="118">
        <v>-5.5769748762588018E-3</v>
      </c>
      <c r="C1623" s="118">
        <v>1.5095533887928298E-3</v>
      </c>
    </row>
    <row r="1624" spans="1:3" x14ac:dyDescent="0.3">
      <c r="A1624" s="118">
        <v>1600</v>
      </c>
      <c r="B1624" s="118">
        <v>-1.5490844155190205E-2</v>
      </c>
      <c r="C1624" s="118">
        <v>1.5360775174349979E-2</v>
      </c>
    </row>
    <row r="1625" spans="1:3" x14ac:dyDescent="0.3">
      <c r="A1625" s="118">
        <v>1601</v>
      </c>
      <c r="B1625" s="118">
        <v>5.3486246291333259E-3</v>
      </c>
      <c r="C1625" s="118">
        <v>-3.7874161880269239E-4</v>
      </c>
    </row>
    <row r="1626" spans="1:3" x14ac:dyDescent="0.3">
      <c r="A1626" s="118">
        <v>1602</v>
      </c>
      <c r="B1626" s="118">
        <v>-1.5628797321050554E-2</v>
      </c>
      <c r="C1626" s="118">
        <v>-5.6832154789495035E-3</v>
      </c>
    </row>
    <row r="1627" spans="1:3" x14ac:dyDescent="0.3">
      <c r="A1627" s="118">
        <v>1603</v>
      </c>
      <c r="B1627" s="118">
        <v>5.5433529985481219E-4</v>
      </c>
      <c r="C1627" s="118">
        <v>1.8555972270407964E-2</v>
      </c>
    </row>
    <row r="1628" spans="1:3" x14ac:dyDescent="0.3">
      <c r="A1628" s="118">
        <v>1604</v>
      </c>
      <c r="B1628" s="118">
        <v>-6.4948727653347553E-3</v>
      </c>
      <c r="C1628" s="118">
        <v>-1.2665124369297256E-2</v>
      </c>
    </row>
    <row r="1629" spans="1:3" x14ac:dyDescent="0.3">
      <c r="A1629" s="118">
        <v>1605</v>
      </c>
      <c r="B1629" s="118">
        <v>2.4655548380989999E-3</v>
      </c>
      <c r="C1629" s="118">
        <v>-1.6033182058537029E-2</v>
      </c>
    </row>
    <row r="1630" spans="1:3" x14ac:dyDescent="0.3">
      <c r="A1630" s="118">
        <v>1606</v>
      </c>
      <c r="B1630" s="118">
        <v>-3.7367243746215691E-4</v>
      </c>
      <c r="C1630" s="118">
        <v>1.7322601151872775E-3</v>
      </c>
    </row>
    <row r="1631" spans="1:3" x14ac:dyDescent="0.3">
      <c r="A1631" s="118">
        <v>1607</v>
      </c>
      <c r="B1631" s="118">
        <v>4.5742848764593023E-3</v>
      </c>
      <c r="C1631" s="118">
        <v>-3.4637715540940556E-2</v>
      </c>
    </row>
    <row r="1632" spans="1:3" x14ac:dyDescent="0.3">
      <c r="A1632" s="118">
        <v>1608</v>
      </c>
      <c r="B1632" s="118">
        <v>7.205348331852224E-3</v>
      </c>
      <c r="C1632" s="118">
        <v>-6.2544342214226447E-3</v>
      </c>
    </row>
    <row r="1633" spans="1:3" x14ac:dyDescent="0.3">
      <c r="A1633" s="118">
        <v>1609</v>
      </c>
      <c r="B1633" s="118">
        <v>-6.0657849357807605E-3</v>
      </c>
      <c r="C1633" s="118">
        <v>-3.1260031388672213E-2</v>
      </c>
    </row>
    <row r="1634" spans="1:3" x14ac:dyDescent="0.3">
      <c r="A1634" s="118">
        <v>1610</v>
      </c>
      <c r="B1634" s="118">
        <v>-1.7602685855633575E-3</v>
      </c>
      <c r="C1634" s="118">
        <v>1.6959500811499134E-2</v>
      </c>
    </row>
    <row r="1635" spans="1:3" x14ac:dyDescent="0.3">
      <c r="A1635" s="118">
        <v>1611</v>
      </c>
      <c r="B1635" s="118">
        <v>3.6113483073750468E-3</v>
      </c>
      <c r="C1635" s="118">
        <v>-7.9988899755703731E-3</v>
      </c>
    </row>
    <row r="1636" spans="1:3" x14ac:dyDescent="0.3">
      <c r="A1636" s="118">
        <v>1612</v>
      </c>
      <c r="B1636" s="118">
        <v>-3.6188677701425194E-4</v>
      </c>
      <c r="C1636" s="118">
        <v>-1.4257606225366991E-3</v>
      </c>
    </row>
    <row r="1637" spans="1:3" x14ac:dyDescent="0.3">
      <c r="A1637" s="118">
        <v>1613</v>
      </c>
      <c r="B1637" s="118">
        <v>3.6697084071413847E-3</v>
      </c>
      <c r="C1637" s="118">
        <v>5.3794151077381355E-3</v>
      </c>
    </row>
    <row r="1638" spans="1:3" x14ac:dyDescent="0.3">
      <c r="A1638" s="118">
        <v>1614</v>
      </c>
      <c r="B1638" s="118">
        <v>6.0528306289677402E-3</v>
      </c>
      <c r="C1638" s="118">
        <v>2.7014372540160817E-4</v>
      </c>
    </row>
    <row r="1639" spans="1:3" x14ac:dyDescent="0.3">
      <c r="A1639" s="118">
        <v>1615</v>
      </c>
      <c r="B1639" s="118">
        <v>2.768826647716419E-3</v>
      </c>
      <c r="C1639" s="118">
        <v>9.4808208372873706E-3</v>
      </c>
    </row>
    <row r="1640" spans="1:3" x14ac:dyDescent="0.3">
      <c r="A1640" s="118">
        <v>1616</v>
      </c>
      <c r="B1640" s="118">
        <v>-7.1444686703654194E-4</v>
      </c>
      <c r="C1640" s="118">
        <v>5.6694095811124588E-3</v>
      </c>
    </row>
    <row r="1641" spans="1:3" x14ac:dyDescent="0.3">
      <c r="A1641" s="118">
        <v>1617</v>
      </c>
      <c r="B1641" s="118">
        <v>5.9494388819832768E-3</v>
      </c>
      <c r="C1641" s="118">
        <v>-1.2989060823419014E-4</v>
      </c>
    </row>
    <row r="1642" spans="1:3" x14ac:dyDescent="0.3">
      <c r="A1642" s="118">
        <v>1618</v>
      </c>
      <c r="B1642" s="118">
        <v>1.5317514595843927E-3</v>
      </c>
      <c r="C1642" s="118">
        <v>-1.6082477157055349E-2</v>
      </c>
    </row>
    <row r="1643" spans="1:3" x14ac:dyDescent="0.3">
      <c r="A1643" s="118">
        <v>1619</v>
      </c>
      <c r="B1643" s="118">
        <v>1.0345161209825539E-3</v>
      </c>
      <c r="C1643" s="118">
        <v>3.4797118123999701E-2</v>
      </c>
    </row>
    <row r="1644" spans="1:3" x14ac:dyDescent="0.3">
      <c r="A1644" s="118">
        <v>1620</v>
      </c>
      <c r="B1644" s="118">
        <v>1.3253658201613479E-3</v>
      </c>
      <c r="C1644" s="118">
        <v>1.4629180873217688E-2</v>
      </c>
    </row>
    <row r="1645" spans="1:3" x14ac:dyDescent="0.3">
      <c r="A1645" s="118">
        <v>1621</v>
      </c>
      <c r="B1645" s="118">
        <v>8.9060170511920736E-5</v>
      </c>
      <c r="C1645" s="118">
        <v>-1.6915728591272525E-3</v>
      </c>
    </row>
    <row r="1646" spans="1:3" x14ac:dyDescent="0.3">
      <c r="A1646" s="118">
        <v>1622</v>
      </c>
      <c r="B1646" s="118">
        <v>1.492897002555826E-3</v>
      </c>
      <c r="C1646" s="118">
        <v>2.1121980711131593E-2</v>
      </c>
    </row>
    <row r="1647" spans="1:3" x14ac:dyDescent="0.3">
      <c r="A1647" s="118">
        <v>1623</v>
      </c>
      <c r="B1647" s="118">
        <v>3.9269570895199288E-3</v>
      </c>
      <c r="C1647" s="118">
        <v>1.3581214265854485E-2</v>
      </c>
    </row>
    <row r="1648" spans="1:3" x14ac:dyDescent="0.3">
      <c r="A1648" s="118">
        <v>1624</v>
      </c>
      <c r="B1648" s="118">
        <v>1.1442612949045929E-3</v>
      </c>
      <c r="C1648" s="118">
        <v>9.7105453298860656E-3</v>
      </c>
    </row>
    <row r="1649" spans="1:3" x14ac:dyDescent="0.3">
      <c r="A1649" s="118">
        <v>1625</v>
      </c>
      <c r="B1649" s="118">
        <v>4.585108718372961E-3</v>
      </c>
      <c r="C1649" s="118">
        <v>-4.1803265638721675E-3</v>
      </c>
    </row>
    <row r="1650" spans="1:3" x14ac:dyDescent="0.3">
      <c r="A1650" s="118">
        <v>1626</v>
      </c>
      <c r="B1650" s="118">
        <v>6.5184798410166363E-3</v>
      </c>
      <c r="C1650" s="118">
        <v>-2.7290611017478008E-2</v>
      </c>
    </row>
    <row r="1651" spans="1:3" x14ac:dyDescent="0.3">
      <c r="A1651" s="118">
        <v>1627</v>
      </c>
      <c r="B1651" s="118">
        <v>-2.0489001447560641E-3</v>
      </c>
      <c r="C1651" s="118">
        <v>-7.4696233096515595E-3</v>
      </c>
    </row>
    <row r="1652" spans="1:3" x14ac:dyDescent="0.3">
      <c r="A1652" s="118">
        <v>1628</v>
      </c>
      <c r="B1652" s="118">
        <v>6.7375357392839865E-4</v>
      </c>
      <c r="C1652" s="118">
        <v>1.7745446529405216E-4</v>
      </c>
    </row>
    <row r="1653" spans="1:3" x14ac:dyDescent="0.3">
      <c r="A1653" s="118">
        <v>1629</v>
      </c>
      <c r="B1653" s="118">
        <v>1.2575555808873675E-2</v>
      </c>
      <c r="C1653" s="118">
        <v>8.7906255213726948E-3</v>
      </c>
    </row>
    <row r="1654" spans="1:3" x14ac:dyDescent="0.3">
      <c r="A1654" s="118">
        <v>1630</v>
      </c>
      <c r="B1654" s="118">
        <v>7.0504060694460986E-3</v>
      </c>
      <c r="C1654" s="118">
        <v>9.7795003774105698E-3</v>
      </c>
    </row>
    <row r="1655" spans="1:3" x14ac:dyDescent="0.3">
      <c r="A1655" s="118">
        <v>1631</v>
      </c>
      <c r="B1655" s="118">
        <v>-5.9817838777644127E-4</v>
      </c>
      <c r="C1655" s="118">
        <v>-4.3749297007664575E-3</v>
      </c>
    </row>
    <row r="1656" spans="1:3" x14ac:dyDescent="0.3">
      <c r="A1656" s="118">
        <v>1632</v>
      </c>
      <c r="B1656" s="118">
        <v>1.2784127452909176E-2</v>
      </c>
      <c r="C1656" s="118">
        <v>6.59717054556881E-3</v>
      </c>
    </row>
    <row r="1657" spans="1:3" x14ac:dyDescent="0.3">
      <c r="A1657" s="118">
        <v>1633</v>
      </c>
      <c r="B1657" s="118">
        <v>-7.1492116803454459E-4</v>
      </c>
      <c r="C1657" s="118">
        <v>1.0852185225285783E-2</v>
      </c>
    </row>
    <row r="1658" spans="1:3" x14ac:dyDescent="0.3">
      <c r="A1658" s="118">
        <v>1634</v>
      </c>
      <c r="B1658" s="118">
        <v>7.8772911368941868E-3</v>
      </c>
      <c r="C1658" s="118">
        <v>-9.127979316070646E-2</v>
      </c>
    </row>
    <row r="1659" spans="1:3" x14ac:dyDescent="0.3">
      <c r="A1659" s="118">
        <v>1635</v>
      </c>
      <c r="B1659" s="118">
        <v>1.3150057305508091E-2</v>
      </c>
      <c r="C1659" s="118">
        <v>-1.2479092039415308E-2</v>
      </c>
    </row>
    <row r="1660" spans="1:3" x14ac:dyDescent="0.3">
      <c r="A1660" s="118">
        <v>1636</v>
      </c>
      <c r="B1660" s="118">
        <v>-6.5378289032883702E-3</v>
      </c>
      <c r="C1660" s="118">
        <v>-9.4634988494722572E-4</v>
      </c>
    </row>
    <row r="1661" spans="1:3" x14ac:dyDescent="0.3">
      <c r="A1661" s="118">
        <v>1637</v>
      </c>
      <c r="B1661" s="118">
        <v>2.0452732626245931E-2</v>
      </c>
      <c r="C1661" s="118">
        <v>9.3307371103768938E-3</v>
      </c>
    </row>
    <row r="1662" spans="1:3" x14ac:dyDescent="0.3">
      <c r="A1662" s="118">
        <v>1638</v>
      </c>
      <c r="B1662" s="118">
        <v>9.9755826244865738E-3</v>
      </c>
      <c r="C1662" s="118">
        <v>-1.511691592206061E-3</v>
      </c>
    </row>
    <row r="1663" spans="1:3" x14ac:dyDescent="0.3">
      <c r="A1663" s="118">
        <v>1639</v>
      </c>
      <c r="B1663" s="118">
        <v>1.3733290850572229E-2</v>
      </c>
      <c r="C1663" s="118">
        <v>-1.1157744265902044E-2</v>
      </c>
    </row>
    <row r="1664" spans="1:3" x14ac:dyDescent="0.3">
      <c r="A1664" s="118">
        <v>1640</v>
      </c>
      <c r="B1664" s="118">
        <v>9.3879420143599956E-4</v>
      </c>
      <c r="C1664" s="118">
        <v>-1.1103241663068142E-2</v>
      </c>
    </row>
    <row r="1665" spans="1:3" x14ac:dyDescent="0.3">
      <c r="A1665" s="118">
        <v>1641</v>
      </c>
      <c r="B1665" s="118">
        <v>-7.3423375179690834E-3</v>
      </c>
      <c r="C1665" s="118">
        <v>-2.4741635047332254E-4</v>
      </c>
    </row>
    <row r="1666" spans="1:3" x14ac:dyDescent="0.3">
      <c r="A1666" s="118">
        <v>1642</v>
      </c>
      <c r="B1666" s="118">
        <v>2.378943507202308E-3</v>
      </c>
      <c r="C1666" s="118">
        <v>3.6905161996552637E-3</v>
      </c>
    </row>
    <row r="1667" spans="1:3" x14ac:dyDescent="0.3">
      <c r="A1667" s="118">
        <v>1643</v>
      </c>
      <c r="B1667" s="118">
        <v>-1.5746284266530724E-2</v>
      </c>
      <c r="C1667" s="118">
        <v>-1.1807477529653457E-4</v>
      </c>
    </row>
    <row r="1668" spans="1:3" x14ac:dyDescent="0.3">
      <c r="A1668" s="118">
        <v>1644</v>
      </c>
      <c r="B1668" s="118">
        <v>-1.0707596963943156E-2</v>
      </c>
      <c r="C1668" s="118">
        <v>-1.9124368474536021E-3</v>
      </c>
    </row>
    <row r="1669" spans="1:3" x14ac:dyDescent="0.3">
      <c r="A1669" s="118">
        <v>1645</v>
      </c>
      <c r="B1669" s="118">
        <v>-1.9957972447109347E-2</v>
      </c>
      <c r="C1669" s="118">
        <v>-2.7566749883546834E-3</v>
      </c>
    </row>
    <row r="1670" spans="1:3" x14ac:dyDescent="0.3">
      <c r="A1670" s="118">
        <v>1646</v>
      </c>
      <c r="B1670" s="118">
        <v>1.8330704365728666E-2</v>
      </c>
      <c r="C1670" s="118">
        <v>-2.853992944254688E-4</v>
      </c>
    </row>
    <row r="1671" spans="1:3" x14ac:dyDescent="0.3">
      <c r="A1671" s="118">
        <v>1647</v>
      </c>
      <c r="B1671" s="118">
        <v>-1.43985990108004E-2</v>
      </c>
      <c r="C1671" s="118">
        <v>-1.8025208079041344E-3</v>
      </c>
    </row>
    <row r="1672" spans="1:3" x14ac:dyDescent="0.3">
      <c r="A1672" s="118">
        <v>1648</v>
      </c>
      <c r="B1672" s="118">
        <v>-7.7872417990630931E-4</v>
      </c>
      <c r="C1672" s="118">
        <v>-8.9438115792296331E-4</v>
      </c>
    </row>
    <row r="1673" spans="1:3" x14ac:dyDescent="0.3">
      <c r="A1673" s="118">
        <v>1649</v>
      </c>
      <c r="B1673" s="118">
        <v>1.200723544983766E-2</v>
      </c>
      <c r="C1673" s="118">
        <v>1.5915395434252366E-3</v>
      </c>
    </row>
    <row r="1674" spans="1:3" x14ac:dyDescent="0.3">
      <c r="A1674" s="118">
        <v>1650</v>
      </c>
      <c r="B1674" s="118">
        <v>7.9835769398400934E-4</v>
      </c>
      <c r="C1674" s="118">
        <v>2.1941863333985725E-3</v>
      </c>
    </row>
    <row r="1675" spans="1:3" x14ac:dyDescent="0.3">
      <c r="A1675" s="118">
        <v>1651</v>
      </c>
      <c r="B1675" s="118">
        <v>-1.2512931774216427E-2</v>
      </c>
      <c r="C1675" s="118">
        <v>-2.9318361488403968E-3</v>
      </c>
    </row>
    <row r="1676" spans="1:3" x14ac:dyDescent="0.3">
      <c r="A1676" s="118">
        <v>1652</v>
      </c>
      <c r="B1676" s="118">
        <v>-2.0048326112695166E-3</v>
      </c>
      <c r="C1676" s="118">
        <v>3.9313598206235619E-3</v>
      </c>
    </row>
    <row r="1677" spans="1:3" x14ac:dyDescent="0.3">
      <c r="A1677" s="118">
        <v>1653</v>
      </c>
      <c r="B1677" s="118">
        <v>-1.7647090895826088E-3</v>
      </c>
      <c r="C1677" s="118">
        <v>-2.5358510375950018E-3</v>
      </c>
    </row>
    <row r="1678" spans="1:3" x14ac:dyDescent="0.3">
      <c r="A1678" s="118">
        <v>1654</v>
      </c>
      <c r="B1678" s="118">
        <v>9.4062943227987521E-3</v>
      </c>
      <c r="C1678" s="118">
        <v>-5.4302808172787369E-3</v>
      </c>
    </row>
    <row r="1679" spans="1:3" x14ac:dyDescent="0.3">
      <c r="A1679" s="118">
        <v>1655</v>
      </c>
      <c r="B1679" s="118">
        <v>-1.5445805738889044E-2</v>
      </c>
      <c r="C1679" s="118">
        <v>-3.688279670473079E-3</v>
      </c>
    </row>
    <row r="1680" spans="1:3" x14ac:dyDescent="0.3">
      <c r="A1680" s="118">
        <v>1656</v>
      </c>
      <c r="B1680" s="118">
        <v>8.6597089250986369E-3</v>
      </c>
      <c r="C1680" s="118">
        <v>5.4922112591872674E-3</v>
      </c>
    </row>
    <row r="1681" spans="1:3" x14ac:dyDescent="0.3">
      <c r="A1681" s="118">
        <v>1657</v>
      </c>
      <c r="B1681" s="118">
        <v>-5.0083958996468983E-3</v>
      </c>
      <c r="C1681" s="118">
        <v>2.3273635421738196E-3</v>
      </c>
    </row>
    <row r="1682" spans="1:3" x14ac:dyDescent="0.3">
      <c r="A1682" s="118">
        <v>1658</v>
      </c>
      <c r="B1682" s="118">
        <v>-7.2549546124184103E-3</v>
      </c>
      <c r="C1682" s="118">
        <v>-1.3329395429563703E-2</v>
      </c>
    </row>
    <row r="1683" spans="1:3" x14ac:dyDescent="0.3">
      <c r="A1683" s="118">
        <v>1659</v>
      </c>
      <c r="B1683" s="118">
        <v>3.1383404133827908E-4</v>
      </c>
      <c r="C1683" s="118">
        <v>1.9132341343277071E-2</v>
      </c>
    </row>
    <row r="1684" spans="1:3" x14ac:dyDescent="0.3">
      <c r="A1684" s="118">
        <v>1660</v>
      </c>
      <c r="B1684" s="118">
        <v>5.7056114366711335E-3</v>
      </c>
      <c r="C1684" s="118">
        <v>-2.6191916835847E-3</v>
      </c>
    </row>
    <row r="1685" spans="1:3" x14ac:dyDescent="0.3">
      <c r="A1685" s="118">
        <v>1661</v>
      </c>
      <c r="B1685" s="118">
        <v>2.0944879690091085E-3</v>
      </c>
      <c r="C1685" s="118">
        <v>-1.356632676959988E-2</v>
      </c>
    </row>
    <row r="1686" spans="1:3" x14ac:dyDescent="0.3">
      <c r="A1686" s="118">
        <v>1662</v>
      </c>
      <c r="B1686" s="118">
        <v>8.3101081856358904E-3</v>
      </c>
      <c r="C1686" s="118">
        <v>3.6383768579676835E-3</v>
      </c>
    </row>
    <row r="1687" spans="1:3" x14ac:dyDescent="0.3">
      <c r="A1687" s="118">
        <v>1663</v>
      </c>
      <c r="B1687" s="118">
        <v>7.9976967644265545E-5</v>
      </c>
      <c r="C1687" s="118">
        <v>-2.2121665895198248E-2</v>
      </c>
    </row>
    <row r="1688" spans="1:3" x14ac:dyDescent="0.3">
      <c r="A1688" s="118">
        <v>1664</v>
      </c>
      <c r="B1688" s="118">
        <v>-5.195315054001043E-3</v>
      </c>
      <c r="C1688" s="118">
        <v>7.2224632516853906E-3</v>
      </c>
    </row>
    <row r="1689" spans="1:3" x14ac:dyDescent="0.3">
      <c r="A1689" s="118">
        <v>1665</v>
      </c>
      <c r="B1689" s="118">
        <v>1.6789297314973484E-3</v>
      </c>
      <c r="C1689" s="118">
        <v>-4.1236163936799082E-3</v>
      </c>
    </row>
    <row r="1690" spans="1:3" x14ac:dyDescent="0.3">
      <c r="A1690" s="118">
        <v>1666</v>
      </c>
      <c r="B1690" s="118">
        <v>4.4551149336060497E-3</v>
      </c>
      <c r="C1690" s="118">
        <v>3.3635436131441987E-4</v>
      </c>
    </row>
    <row r="1691" spans="1:3" x14ac:dyDescent="0.3">
      <c r="A1691" s="118">
        <v>1667</v>
      </c>
      <c r="B1691" s="118">
        <v>-5.7802036841698313E-3</v>
      </c>
      <c r="C1691" s="118">
        <v>-3.0996089320168438E-2</v>
      </c>
    </row>
    <row r="1692" spans="1:3" x14ac:dyDescent="0.3">
      <c r="A1692" s="118">
        <v>1668</v>
      </c>
      <c r="B1692" s="118">
        <v>-2.2933099732749206E-3</v>
      </c>
      <c r="C1692" s="118">
        <v>-9.370206805067954E-3</v>
      </c>
    </row>
    <row r="1693" spans="1:3" x14ac:dyDescent="0.3">
      <c r="A1693" s="118">
        <v>1669</v>
      </c>
      <c r="B1693" s="118">
        <v>5.850997223608748E-3</v>
      </c>
      <c r="C1693" s="118">
        <v>-4.6080633167298411E-3</v>
      </c>
    </row>
    <row r="1694" spans="1:3" x14ac:dyDescent="0.3">
      <c r="A1694" s="118">
        <v>1670</v>
      </c>
      <c r="B1694" s="118">
        <v>-7.4791831585552888E-4</v>
      </c>
      <c r="C1694" s="118">
        <v>2.1249428640339414E-2</v>
      </c>
    </row>
    <row r="1695" spans="1:3" x14ac:dyDescent="0.3">
      <c r="A1695" s="118">
        <v>1671</v>
      </c>
      <c r="B1695" s="118">
        <v>1.0699692193930728E-5</v>
      </c>
      <c r="C1695" s="118">
        <v>-9.8827861185025873E-3</v>
      </c>
    </row>
    <row r="1696" spans="1:3" x14ac:dyDescent="0.3">
      <c r="A1696" s="118">
        <v>1672</v>
      </c>
      <c r="B1696" s="118">
        <v>2.4674957371704305E-4</v>
      </c>
      <c r="C1696" s="118">
        <v>9.6045833408002976E-3</v>
      </c>
    </row>
    <row r="1697" spans="1:3" x14ac:dyDescent="0.3">
      <c r="A1697" s="118">
        <v>1673</v>
      </c>
      <c r="B1697" s="118">
        <v>4.128037770494284E-3</v>
      </c>
      <c r="C1697" s="118">
        <v>-7.0101624446410084E-3</v>
      </c>
    </row>
    <row r="1698" spans="1:3" x14ac:dyDescent="0.3">
      <c r="A1698" s="118">
        <v>1674</v>
      </c>
      <c r="B1698" s="118">
        <v>-9.0404481691650602E-4</v>
      </c>
      <c r="C1698" s="118">
        <v>-8.3039628305457067E-3</v>
      </c>
    </row>
    <row r="1699" spans="1:3" x14ac:dyDescent="0.3">
      <c r="A1699" s="118">
        <v>1675</v>
      </c>
      <c r="B1699" s="118">
        <v>8.4341380921570052E-4</v>
      </c>
      <c r="C1699" s="118">
        <v>3.1059354326341639E-3</v>
      </c>
    </row>
    <row r="1700" spans="1:3" x14ac:dyDescent="0.3">
      <c r="A1700" s="118">
        <v>1676</v>
      </c>
      <c r="B1700" s="118">
        <v>1.8488575792680114E-3</v>
      </c>
      <c r="C1700" s="118">
        <v>2.1532970626228935E-2</v>
      </c>
    </row>
    <row r="1701" spans="1:3" x14ac:dyDescent="0.3">
      <c r="A1701" s="118">
        <v>1677</v>
      </c>
      <c r="B1701" s="118">
        <v>5.6017707832428151E-3</v>
      </c>
      <c r="C1701" s="118">
        <v>1.7265353457515623E-3</v>
      </c>
    </row>
    <row r="1702" spans="1:3" x14ac:dyDescent="0.3">
      <c r="A1702" s="118">
        <v>1678</v>
      </c>
      <c r="B1702" s="118">
        <v>-1.2080633471872014E-3</v>
      </c>
      <c r="C1702" s="118">
        <v>-2.7569962308963726E-3</v>
      </c>
    </row>
    <row r="1703" spans="1:3" x14ac:dyDescent="0.3">
      <c r="A1703" s="118">
        <v>1679</v>
      </c>
      <c r="B1703" s="118">
        <v>3.7559125243771373E-3</v>
      </c>
      <c r="C1703" s="118">
        <v>-1.2303160748056942E-2</v>
      </c>
    </row>
    <row r="1704" spans="1:3" x14ac:dyDescent="0.3">
      <c r="A1704" s="118">
        <v>1680</v>
      </c>
      <c r="B1704" s="118">
        <v>3.2817597292303566E-3</v>
      </c>
      <c r="C1704" s="118">
        <v>-1.3422318137875275E-3</v>
      </c>
    </row>
    <row r="1705" spans="1:3" x14ac:dyDescent="0.3">
      <c r="A1705" s="118">
        <v>1681</v>
      </c>
      <c r="B1705" s="118">
        <v>5.8155861280845995E-3</v>
      </c>
      <c r="C1705" s="118">
        <v>-4.0220070715168595E-3</v>
      </c>
    </row>
    <row r="1706" spans="1:3" x14ac:dyDescent="0.3">
      <c r="A1706" s="118">
        <v>1682</v>
      </c>
      <c r="B1706" s="118">
        <v>9.3619780280094038E-3</v>
      </c>
      <c r="C1706" s="118">
        <v>-6.6643969156632114E-3</v>
      </c>
    </row>
    <row r="1707" spans="1:3" x14ac:dyDescent="0.3">
      <c r="A1707" s="118">
        <v>1683</v>
      </c>
      <c r="B1707" s="118">
        <v>7.3155491950895339E-4</v>
      </c>
      <c r="C1707" s="118">
        <v>5.2895350264102177E-4</v>
      </c>
    </row>
    <row r="1708" spans="1:3" x14ac:dyDescent="0.3">
      <c r="A1708" s="118">
        <v>1684</v>
      </c>
      <c r="B1708" s="118">
        <v>5.15785242299561E-3</v>
      </c>
      <c r="C1708" s="118">
        <v>1.608154938293626E-2</v>
      </c>
    </row>
    <row r="1709" spans="1:3" x14ac:dyDescent="0.3">
      <c r="A1709" s="118">
        <v>1685</v>
      </c>
      <c r="B1709" s="118">
        <v>7.5295174511864158E-3</v>
      </c>
      <c r="C1709" s="118">
        <v>1.4266774191760858E-2</v>
      </c>
    </row>
    <row r="1710" spans="1:3" x14ac:dyDescent="0.3">
      <c r="A1710" s="118">
        <v>1686</v>
      </c>
      <c r="B1710" s="118">
        <v>-8.5053365254760753E-4</v>
      </c>
      <c r="C1710" s="118">
        <v>3.9605768166556194E-3</v>
      </c>
    </row>
    <row r="1711" spans="1:3" x14ac:dyDescent="0.3">
      <c r="A1711" s="118">
        <v>1687</v>
      </c>
      <c r="B1711" s="118">
        <v>3.5645723757861364E-3</v>
      </c>
      <c r="C1711" s="118">
        <v>1.264970105130912E-3</v>
      </c>
    </row>
    <row r="1712" spans="1:3" x14ac:dyDescent="0.3">
      <c r="A1712" s="118">
        <v>1688</v>
      </c>
      <c r="B1712" s="118">
        <v>1.2374697216718836E-2</v>
      </c>
      <c r="C1712" s="118">
        <v>4.8029421920732975E-3</v>
      </c>
    </row>
    <row r="1713" spans="1:3" x14ac:dyDescent="0.3">
      <c r="A1713" s="118">
        <v>1689</v>
      </c>
      <c r="B1713" s="118">
        <v>-4.7875455807111196E-3</v>
      </c>
      <c r="C1713" s="118">
        <v>-2.9858874161937969E-3</v>
      </c>
    </row>
    <row r="1714" spans="1:3" x14ac:dyDescent="0.3">
      <c r="A1714" s="118">
        <v>1690</v>
      </c>
      <c r="B1714" s="118">
        <v>8.0888822269123428E-4</v>
      </c>
      <c r="C1714" s="118">
        <v>4.2180327711983379E-3</v>
      </c>
    </row>
    <row r="1715" spans="1:3" x14ac:dyDescent="0.3">
      <c r="A1715" s="118">
        <v>1691</v>
      </c>
      <c r="B1715" s="118">
        <v>-8.9343447468383207E-3</v>
      </c>
      <c r="C1715" s="118">
        <v>4.6939907680653391E-3</v>
      </c>
    </row>
    <row r="1716" spans="1:3" x14ac:dyDescent="0.3">
      <c r="A1716" s="118">
        <v>1692</v>
      </c>
      <c r="B1716" s="118">
        <v>8.0134864078505487E-3</v>
      </c>
      <c r="C1716" s="118">
        <v>1.3448104300555593E-2</v>
      </c>
    </row>
    <row r="1717" spans="1:3" x14ac:dyDescent="0.3">
      <c r="A1717" s="118">
        <v>1693</v>
      </c>
      <c r="B1717" s="118">
        <v>-2.0783379702296978E-3</v>
      </c>
      <c r="C1717" s="118">
        <v>-1.6867929288988299E-2</v>
      </c>
    </row>
    <row r="1718" spans="1:3" x14ac:dyDescent="0.3">
      <c r="A1718" s="118">
        <v>1694</v>
      </c>
      <c r="B1718" s="118">
        <v>-1.9292996853560326E-2</v>
      </c>
      <c r="C1718" s="118">
        <v>-1.0225528788481167E-2</v>
      </c>
    </row>
    <row r="1719" spans="1:3" x14ac:dyDescent="0.3">
      <c r="A1719" s="118">
        <v>1695</v>
      </c>
      <c r="B1719" s="118">
        <v>8.5437699396573904E-4</v>
      </c>
      <c r="C1719" s="118">
        <v>6.9894042560343312E-3</v>
      </c>
    </row>
    <row r="1720" spans="1:3" x14ac:dyDescent="0.3">
      <c r="A1720" s="118">
        <v>1696</v>
      </c>
      <c r="B1720" s="118">
        <v>-3.7542228065183289E-3</v>
      </c>
      <c r="C1720" s="118">
        <v>2.4745998394401533E-3</v>
      </c>
    </row>
    <row r="1721" spans="1:3" x14ac:dyDescent="0.3">
      <c r="A1721" s="118">
        <v>1697</v>
      </c>
      <c r="B1721" s="118">
        <v>1.0825693782996722E-3</v>
      </c>
      <c r="C1721" s="118">
        <v>-1.2193355739498892E-2</v>
      </c>
    </row>
    <row r="1722" spans="1:3" x14ac:dyDescent="0.3">
      <c r="A1722" s="118">
        <v>1698</v>
      </c>
      <c r="B1722" s="118">
        <v>-4.0770176842337569E-3</v>
      </c>
      <c r="C1722" s="118">
        <v>-9.2406561823458952E-2</v>
      </c>
    </row>
    <row r="1723" spans="1:3" x14ac:dyDescent="0.3">
      <c r="A1723" s="118">
        <v>1699</v>
      </c>
      <c r="B1723" s="118">
        <v>1.2834889983405159E-3</v>
      </c>
      <c r="C1723" s="118">
        <v>2.8763138578585031E-5</v>
      </c>
    </row>
    <row r="1724" spans="1:3" x14ac:dyDescent="0.3">
      <c r="A1724" s="118">
        <v>1700</v>
      </c>
      <c r="B1724" s="118">
        <v>2.5552686649609343E-3</v>
      </c>
      <c r="C1724" s="118">
        <v>-1.0037756831267191E-2</v>
      </c>
    </row>
    <row r="1725" spans="1:3" x14ac:dyDescent="0.3">
      <c r="A1725" s="118">
        <v>1701</v>
      </c>
      <c r="B1725" s="118">
        <v>5.8311318483387541E-3</v>
      </c>
      <c r="C1725" s="118">
        <v>-2.8291695123915704E-3</v>
      </c>
    </row>
    <row r="1726" spans="1:3" x14ac:dyDescent="0.3">
      <c r="A1726" s="118">
        <v>1702</v>
      </c>
      <c r="B1726" s="118">
        <v>-1.5371531201579984E-3</v>
      </c>
      <c r="C1726" s="118">
        <v>4.6041413199351304E-3</v>
      </c>
    </row>
    <row r="1727" spans="1:3" x14ac:dyDescent="0.3">
      <c r="A1727" s="118">
        <v>1703</v>
      </c>
      <c r="B1727" s="118">
        <v>1.110275016299162E-2</v>
      </c>
      <c r="C1727" s="118">
        <v>6.5167470382170804E-3</v>
      </c>
    </row>
    <row r="1728" spans="1:3" x14ac:dyDescent="0.3">
      <c r="A1728" s="118">
        <v>1704</v>
      </c>
      <c r="B1728" s="118">
        <v>-1.1092277194111032E-2</v>
      </c>
      <c r="C1728" s="118">
        <v>1.3985934116943922E-3</v>
      </c>
    </row>
    <row r="1729" spans="1:3" x14ac:dyDescent="0.3">
      <c r="A1729" s="118">
        <v>1705</v>
      </c>
      <c r="B1729" s="118">
        <v>5.0125795972090883E-3</v>
      </c>
      <c r="C1729" s="118">
        <v>-8.9342828313139239E-4</v>
      </c>
    </row>
    <row r="1730" spans="1:3" x14ac:dyDescent="0.3">
      <c r="A1730" s="118">
        <v>1706</v>
      </c>
      <c r="B1730" s="118">
        <v>-1.147321573381847E-3</v>
      </c>
      <c r="C1730" s="118">
        <v>-1.3293332241623729E-3</v>
      </c>
    </row>
    <row r="1731" spans="1:3" x14ac:dyDescent="0.3">
      <c r="A1731" s="118">
        <v>1707</v>
      </c>
      <c r="B1731" s="118">
        <v>5.6577820279925771E-3</v>
      </c>
      <c r="C1731" s="118">
        <v>2.0685356862481883E-2</v>
      </c>
    </row>
    <row r="1732" spans="1:3" x14ac:dyDescent="0.3">
      <c r="A1732" s="118">
        <v>1708</v>
      </c>
      <c r="B1732" s="118">
        <v>2.2705664617217588E-3</v>
      </c>
      <c r="C1732" s="118">
        <v>5.3474732011415491E-2</v>
      </c>
    </row>
    <row r="1733" spans="1:3" x14ac:dyDescent="0.3">
      <c r="A1733" s="118">
        <v>1709</v>
      </c>
      <c r="B1733" s="118">
        <v>-3.355875535912448E-3</v>
      </c>
      <c r="C1733" s="118">
        <v>-2.8567740800749942E-3</v>
      </c>
    </row>
    <row r="1734" spans="1:3" x14ac:dyDescent="0.3">
      <c r="A1734" s="118">
        <v>1710</v>
      </c>
      <c r="B1734" s="118">
        <v>5.4576484501552922E-3</v>
      </c>
      <c r="C1734" s="118">
        <v>1.3565862368062223E-2</v>
      </c>
    </row>
    <row r="1735" spans="1:3" x14ac:dyDescent="0.3">
      <c r="A1735" s="118">
        <v>1711</v>
      </c>
      <c r="B1735" s="118">
        <v>-6.2862025531984136E-3</v>
      </c>
      <c r="C1735" s="118">
        <v>-2.2914787854272291E-2</v>
      </c>
    </row>
    <row r="1736" spans="1:3" x14ac:dyDescent="0.3">
      <c r="A1736" s="118">
        <v>1712</v>
      </c>
      <c r="B1736" s="118">
        <v>-3.1474158784334893E-3</v>
      </c>
      <c r="C1736" s="118">
        <v>-8.5270103764014567E-3</v>
      </c>
    </row>
    <row r="1737" spans="1:3" x14ac:dyDescent="0.3">
      <c r="A1737" s="118">
        <v>1713</v>
      </c>
      <c r="B1737" s="118">
        <v>6.2965430135220298E-3</v>
      </c>
      <c r="C1737" s="118">
        <v>7.6436219747879368E-3</v>
      </c>
    </row>
    <row r="1738" spans="1:3" x14ac:dyDescent="0.3">
      <c r="A1738" s="118">
        <v>1714</v>
      </c>
      <c r="B1738" s="118">
        <v>1.4548479632238214E-3</v>
      </c>
      <c r="C1738" s="118">
        <v>-7.0958618653699755E-5</v>
      </c>
    </row>
    <row r="1739" spans="1:3" x14ac:dyDescent="0.3">
      <c r="A1739" s="118">
        <v>1715</v>
      </c>
      <c r="B1739" s="118">
        <v>7.5000023847324321E-3</v>
      </c>
      <c r="C1739" s="118">
        <v>1.5931292717894993E-2</v>
      </c>
    </row>
    <row r="1740" spans="1:3" x14ac:dyDescent="0.3">
      <c r="A1740" s="118">
        <v>1716</v>
      </c>
      <c r="B1740" s="118">
        <v>4.1931275705024354E-4</v>
      </c>
      <c r="C1740" s="118">
        <v>2.2767247100881691E-4</v>
      </c>
    </row>
    <row r="1741" spans="1:3" x14ac:dyDescent="0.3">
      <c r="A1741" s="118">
        <v>1717</v>
      </c>
      <c r="B1741" s="118">
        <v>2.7123741019747681E-3</v>
      </c>
      <c r="C1741" s="118">
        <v>-6.1512116257622538E-3</v>
      </c>
    </row>
    <row r="1742" spans="1:3" x14ac:dyDescent="0.3">
      <c r="A1742" s="118">
        <v>1718</v>
      </c>
      <c r="B1742" s="118">
        <v>-3.9077964081616538E-4</v>
      </c>
      <c r="C1742" s="118">
        <v>-4.9537109202362961E-3</v>
      </c>
    </row>
    <row r="1743" spans="1:3" x14ac:dyDescent="0.3">
      <c r="A1743" s="118">
        <v>1719</v>
      </c>
      <c r="B1743" s="118">
        <v>5.7119646132069825E-3</v>
      </c>
      <c r="C1743" s="118">
        <v>4.4064891118861414E-3</v>
      </c>
    </row>
    <row r="1744" spans="1:3" x14ac:dyDescent="0.3">
      <c r="A1744" s="118">
        <v>1720</v>
      </c>
      <c r="B1744" s="118">
        <v>-5.6700749073101894E-3</v>
      </c>
      <c r="C1744" s="118">
        <v>-3.7419349145944095E-3</v>
      </c>
    </row>
    <row r="1745" spans="1:3" x14ac:dyDescent="0.3">
      <c r="A1745" s="118">
        <v>1721</v>
      </c>
      <c r="B1745" s="118">
        <v>6.6016235382446436E-4</v>
      </c>
      <c r="C1745" s="118">
        <v>8.716697262084485E-3</v>
      </c>
    </row>
    <row r="1746" spans="1:3" x14ac:dyDescent="0.3">
      <c r="A1746" s="118">
        <v>1722</v>
      </c>
      <c r="B1746" s="118">
        <v>2.5307656020261918E-3</v>
      </c>
      <c r="C1746" s="118">
        <v>-1.1093420036276941E-2</v>
      </c>
    </row>
    <row r="1747" spans="1:3" x14ac:dyDescent="0.3">
      <c r="A1747" s="118">
        <v>1723</v>
      </c>
      <c r="B1747" s="118">
        <v>2.0762267372321126E-3</v>
      </c>
      <c r="C1747" s="118">
        <v>-2.4146939368509136E-2</v>
      </c>
    </row>
    <row r="1748" spans="1:3" x14ac:dyDescent="0.3">
      <c r="A1748" s="118">
        <v>1724</v>
      </c>
      <c r="B1748" s="118">
        <v>8.5456248406693761E-3</v>
      </c>
      <c r="C1748" s="118">
        <v>1.8356930698034533E-2</v>
      </c>
    </row>
    <row r="1749" spans="1:3" x14ac:dyDescent="0.3">
      <c r="A1749" s="118">
        <v>1725</v>
      </c>
      <c r="B1749" s="118">
        <v>2.9752270218492611E-3</v>
      </c>
      <c r="C1749" s="118">
        <v>-9.0798605317789962E-3</v>
      </c>
    </row>
    <row r="1750" spans="1:3" x14ac:dyDescent="0.3">
      <c r="A1750" s="118">
        <v>1726</v>
      </c>
      <c r="B1750" s="118">
        <v>1.6335405661679586E-3</v>
      </c>
      <c r="C1750" s="118">
        <v>2.5041553467711514E-3</v>
      </c>
    </row>
    <row r="1751" spans="1:3" x14ac:dyDescent="0.3">
      <c r="A1751" s="118">
        <v>1727</v>
      </c>
      <c r="B1751" s="118">
        <v>3.9413541704818407E-3</v>
      </c>
      <c r="C1751" s="118">
        <v>-2.8368007797244061E-3</v>
      </c>
    </row>
    <row r="1752" spans="1:3" x14ac:dyDescent="0.3">
      <c r="A1752" s="118">
        <v>1728</v>
      </c>
      <c r="B1752" s="118">
        <v>-6.3264853209461513E-3</v>
      </c>
      <c r="C1752" s="118">
        <v>-2.1388334689263155E-2</v>
      </c>
    </row>
    <row r="1753" spans="1:3" x14ac:dyDescent="0.3">
      <c r="A1753" s="118">
        <v>1729</v>
      </c>
      <c r="B1753" s="118">
        <v>-2.7592012826442667E-3</v>
      </c>
      <c r="C1753" s="118">
        <v>1.1152474548872452E-2</v>
      </c>
    </row>
    <row r="1754" spans="1:3" x14ac:dyDescent="0.3">
      <c r="A1754" s="118">
        <v>1730</v>
      </c>
      <c r="B1754" s="118">
        <v>5.4613447137326484E-4</v>
      </c>
      <c r="C1754" s="118">
        <v>1.4446244154580996E-2</v>
      </c>
    </row>
    <row r="1755" spans="1:3" x14ac:dyDescent="0.3">
      <c r="A1755" s="118">
        <v>1731</v>
      </c>
      <c r="B1755" s="118">
        <v>1.7360073094368279E-3</v>
      </c>
      <c r="C1755" s="118">
        <v>-8.3183863989173892E-3</v>
      </c>
    </row>
    <row r="1756" spans="1:3" x14ac:dyDescent="0.3">
      <c r="A1756" s="118">
        <v>1732</v>
      </c>
      <c r="B1756" s="118">
        <v>5.4410751334685314E-3</v>
      </c>
      <c r="C1756" s="118">
        <v>1.3411123364645061E-2</v>
      </c>
    </row>
    <row r="1757" spans="1:3" x14ac:dyDescent="0.3">
      <c r="A1757" s="118">
        <v>1733</v>
      </c>
      <c r="B1757" s="118">
        <v>7.3468543716580445E-3</v>
      </c>
      <c r="C1757" s="118">
        <v>4.7382945663317584E-2</v>
      </c>
    </row>
    <row r="1758" spans="1:3" x14ac:dyDescent="0.3">
      <c r="A1758" s="118">
        <v>1734</v>
      </c>
      <c r="B1758" s="118">
        <v>2.6930729344146172E-3</v>
      </c>
      <c r="C1758" s="118">
        <v>-4.0277615549121877E-3</v>
      </c>
    </row>
    <row r="1759" spans="1:3" x14ac:dyDescent="0.3">
      <c r="A1759" s="118">
        <v>1735</v>
      </c>
      <c r="B1759" s="118">
        <v>4.1232246866779653E-4</v>
      </c>
      <c r="C1759" s="118">
        <v>-5.7548753160004459E-3</v>
      </c>
    </row>
    <row r="1760" spans="1:3" x14ac:dyDescent="0.3">
      <c r="A1760" s="118">
        <v>1736</v>
      </c>
      <c r="B1760" s="118">
        <v>1.5241730574011923E-3</v>
      </c>
      <c r="C1760" s="118">
        <v>-1.3394248701109092E-2</v>
      </c>
    </row>
    <row r="1761" spans="1:3" x14ac:dyDescent="0.3">
      <c r="A1761" s="118">
        <v>1737</v>
      </c>
      <c r="B1761" s="118">
        <v>2.6449299050936383E-3</v>
      </c>
      <c r="C1761" s="118">
        <v>-6.5649088837410139E-3</v>
      </c>
    </row>
    <row r="1762" spans="1:3" x14ac:dyDescent="0.3">
      <c r="A1762" s="118">
        <v>1738</v>
      </c>
      <c r="B1762" s="118">
        <v>6.183629529059805E-3</v>
      </c>
      <c r="C1762" s="118">
        <v>5.4877496085286174E-3</v>
      </c>
    </row>
    <row r="1763" spans="1:3" x14ac:dyDescent="0.3">
      <c r="A1763" s="118">
        <v>1739</v>
      </c>
      <c r="B1763" s="118">
        <v>-3.2571318951109122E-4</v>
      </c>
      <c r="C1763" s="118">
        <v>-1.7977118961847601E-3</v>
      </c>
    </row>
    <row r="1764" spans="1:3" x14ac:dyDescent="0.3">
      <c r="A1764" s="118">
        <v>1740</v>
      </c>
      <c r="B1764" s="118">
        <v>6.8070197312396236E-3</v>
      </c>
      <c r="C1764" s="118">
        <v>-1.1354749187674736E-2</v>
      </c>
    </row>
    <row r="1765" spans="1:3" x14ac:dyDescent="0.3">
      <c r="A1765" s="118">
        <v>1741</v>
      </c>
      <c r="B1765" s="118">
        <v>5.060029026995482E-3</v>
      </c>
      <c r="C1765" s="118">
        <v>1.8979805362957791E-2</v>
      </c>
    </row>
    <row r="1766" spans="1:3" x14ac:dyDescent="0.3">
      <c r="A1766" s="118">
        <v>1742</v>
      </c>
      <c r="B1766" s="118">
        <v>3.1657125208679623E-3</v>
      </c>
      <c r="C1766" s="118">
        <v>-3.4935902846173913E-3</v>
      </c>
    </row>
    <row r="1767" spans="1:3" x14ac:dyDescent="0.3">
      <c r="A1767" s="118">
        <v>1743</v>
      </c>
      <c r="B1767" s="118">
        <v>8.9445240661875369E-3</v>
      </c>
      <c r="C1767" s="118">
        <v>3.7385264156809261E-3</v>
      </c>
    </row>
    <row r="1768" spans="1:3" x14ac:dyDescent="0.3">
      <c r="A1768" s="118">
        <v>1744</v>
      </c>
      <c r="B1768" s="118">
        <v>-5.7334389181236713E-3</v>
      </c>
      <c r="C1768" s="118">
        <v>2.0661299312790652E-2</v>
      </c>
    </row>
    <row r="1769" spans="1:3" x14ac:dyDescent="0.3">
      <c r="A1769" s="118">
        <v>1745</v>
      </c>
      <c r="B1769" s="118">
        <v>4.6547062338033575E-3</v>
      </c>
      <c r="C1769" s="118">
        <v>-7.8122539735058063E-3</v>
      </c>
    </row>
    <row r="1770" spans="1:3" x14ac:dyDescent="0.3">
      <c r="A1770" s="118">
        <v>1746</v>
      </c>
      <c r="B1770" s="118">
        <v>4.556438948578781E-3</v>
      </c>
      <c r="C1770" s="118">
        <v>3.9465929393372318E-3</v>
      </c>
    </row>
    <row r="1771" spans="1:3" x14ac:dyDescent="0.3">
      <c r="A1771" s="118">
        <v>1747</v>
      </c>
      <c r="B1771" s="118">
        <v>-8.6092621903860588E-3</v>
      </c>
      <c r="C1771" s="118">
        <v>4.4451170041971515E-4</v>
      </c>
    </row>
    <row r="1772" spans="1:3" x14ac:dyDescent="0.3">
      <c r="A1772" s="118">
        <v>1748</v>
      </c>
      <c r="B1772" s="118">
        <v>-3.9282769347697448E-3</v>
      </c>
      <c r="C1772" s="118">
        <v>-1.9115380018831698E-2</v>
      </c>
    </row>
    <row r="1773" spans="1:3" x14ac:dyDescent="0.3">
      <c r="A1773" s="118">
        <v>1749</v>
      </c>
      <c r="B1773" s="118">
        <v>1.216826233142346E-3</v>
      </c>
      <c r="C1773" s="118">
        <v>4.6605761579329129E-3</v>
      </c>
    </row>
    <row r="1774" spans="1:3" x14ac:dyDescent="0.3">
      <c r="A1774" s="118">
        <v>1750</v>
      </c>
      <c r="B1774" s="118">
        <v>1.0507942779011627E-2</v>
      </c>
      <c r="C1774" s="118">
        <v>2.5832035880308746E-2</v>
      </c>
    </row>
    <row r="1775" spans="1:3" x14ac:dyDescent="0.3">
      <c r="A1775" s="118">
        <v>1751</v>
      </c>
      <c r="B1775" s="118">
        <v>2.3192892543615882E-3</v>
      </c>
      <c r="C1775" s="118">
        <v>1.1276655892795641E-2</v>
      </c>
    </row>
    <row r="1776" spans="1:3" x14ac:dyDescent="0.3">
      <c r="A1776" s="118">
        <v>1752</v>
      </c>
      <c r="B1776" s="118">
        <v>-5.8642029693243452E-4</v>
      </c>
      <c r="C1776" s="118">
        <v>-1.4411304874669371E-2</v>
      </c>
    </row>
    <row r="1777" spans="1:3" x14ac:dyDescent="0.3">
      <c r="A1777" s="118">
        <v>1753</v>
      </c>
      <c r="B1777" s="118">
        <v>6.4340763207704184E-3</v>
      </c>
      <c r="C1777" s="118">
        <v>-2.2137936437391145E-2</v>
      </c>
    </row>
    <row r="1778" spans="1:3" x14ac:dyDescent="0.3">
      <c r="A1778" s="118">
        <v>1754</v>
      </c>
      <c r="B1778" s="118">
        <v>-8.2342194428056455E-3</v>
      </c>
      <c r="C1778" s="118">
        <v>-3.2630104022351246E-2</v>
      </c>
    </row>
    <row r="1779" spans="1:3" x14ac:dyDescent="0.3">
      <c r="A1779" s="118">
        <v>1755</v>
      </c>
      <c r="B1779" s="118">
        <v>2.6725339023581898E-3</v>
      </c>
      <c r="C1779" s="118">
        <v>3.9505560420237985E-3</v>
      </c>
    </row>
    <row r="1780" spans="1:3" x14ac:dyDescent="0.3">
      <c r="A1780" s="118">
        <v>1756</v>
      </c>
      <c r="B1780" s="118">
        <v>-5.6108673598639751E-4</v>
      </c>
      <c r="C1780" s="118">
        <v>9.5082006332411321E-4</v>
      </c>
    </row>
    <row r="1781" spans="1:3" x14ac:dyDescent="0.3">
      <c r="A1781" s="118">
        <v>1757</v>
      </c>
      <c r="B1781" s="118">
        <v>6.4925837472382076E-4</v>
      </c>
      <c r="C1781" s="118">
        <v>1.1713908488736463E-2</v>
      </c>
    </row>
    <row r="1782" spans="1:3" x14ac:dyDescent="0.3">
      <c r="A1782" s="118">
        <v>1758</v>
      </c>
      <c r="B1782" s="118">
        <v>3.7982180135216655E-3</v>
      </c>
      <c r="C1782" s="118">
        <v>8.6859684755224813E-3</v>
      </c>
    </row>
    <row r="1783" spans="1:3" x14ac:dyDescent="0.3">
      <c r="A1783" s="118">
        <v>1759</v>
      </c>
      <c r="B1783" s="118">
        <v>5.5746940174806209E-3</v>
      </c>
      <c r="C1783" s="118">
        <v>7.2380990453228527E-3</v>
      </c>
    </row>
    <row r="1784" spans="1:3" x14ac:dyDescent="0.3">
      <c r="A1784" s="118">
        <v>1760</v>
      </c>
      <c r="B1784" s="118">
        <v>4.0432789608649319E-3</v>
      </c>
      <c r="C1784" s="118">
        <v>-2.7905308089675014E-2</v>
      </c>
    </row>
    <row r="1785" spans="1:3" x14ac:dyDescent="0.3">
      <c r="A1785" s="118">
        <v>1761</v>
      </c>
      <c r="B1785" s="118">
        <v>-7.3383966593288628E-3</v>
      </c>
      <c r="C1785" s="118">
        <v>-9.149004051394885E-2</v>
      </c>
    </row>
    <row r="1786" spans="1:3" x14ac:dyDescent="0.3">
      <c r="A1786" s="118">
        <v>1762</v>
      </c>
      <c r="B1786" s="118">
        <v>2.5176341602602473E-3</v>
      </c>
      <c r="C1786" s="118">
        <v>3.6209359195617789E-2</v>
      </c>
    </row>
    <row r="1787" spans="1:3" x14ac:dyDescent="0.3">
      <c r="A1787" s="118">
        <v>1763</v>
      </c>
      <c r="B1787" s="118">
        <v>-1.4297163064179701E-3</v>
      </c>
      <c r="C1787" s="118">
        <v>-1.2963639393953954E-2</v>
      </c>
    </row>
    <row r="1788" spans="1:3" x14ac:dyDescent="0.3">
      <c r="A1788" s="118">
        <v>1764</v>
      </c>
      <c r="B1788" s="118">
        <v>4.9030996636952456E-3</v>
      </c>
      <c r="C1788" s="118">
        <v>-9.5876828033662626E-3</v>
      </c>
    </row>
    <row r="1789" spans="1:3" x14ac:dyDescent="0.3">
      <c r="A1789" s="118">
        <v>1765</v>
      </c>
      <c r="B1789" s="118">
        <v>4.5847038561399652E-3</v>
      </c>
      <c r="C1789" s="118">
        <v>1.3758809506409614E-2</v>
      </c>
    </row>
    <row r="1790" spans="1:3" x14ac:dyDescent="0.3">
      <c r="A1790" s="118">
        <v>1766</v>
      </c>
      <c r="B1790" s="118">
        <v>2.1630212217446688E-3</v>
      </c>
      <c r="C1790" s="118">
        <v>1.6370622761561725E-3</v>
      </c>
    </row>
    <row r="1791" spans="1:3" x14ac:dyDescent="0.3">
      <c r="A1791" s="118">
        <v>1767</v>
      </c>
      <c r="B1791" s="118">
        <v>1.1327221401419976E-2</v>
      </c>
      <c r="C1791" s="118">
        <v>1.2717344254677718E-2</v>
      </c>
    </row>
    <row r="1792" spans="1:3" x14ac:dyDescent="0.3">
      <c r="A1792" s="118">
        <v>1768</v>
      </c>
      <c r="B1792" s="118">
        <v>7.5798705348104631E-3</v>
      </c>
      <c r="C1792" s="118">
        <v>-7.0417964065849778E-3</v>
      </c>
    </row>
    <row r="1793" spans="1:3" x14ac:dyDescent="0.3">
      <c r="A1793" s="118">
        <v>1769</v>
      </c>
      <c r="B1793" s="118">
        <v>9.0461659320805413E-3</v>
      </c>
      <c r="C1793" s="118">
        <v>4.3628510136764827E-3</v>
      </c>
    </row>
    <row r="1794" spans="1:3" x14ac:dyDescent="0.3">
      <c r="A1794" s="118">
        <v>1770</v>
      </c>
      <c r="B1794" s="118">
        <v>-8.7347920112262247E-3</v>
      </c>
      <c r="C1794" s="118">
        <v>-8.2308484746765418E-3</v>
      </c>
    </row>
    <row r="1795" spans="1:3" x14ac:dyDescent="0.3">
      <c r="A1795" s="118">
        <v>1771</v>
      </c>
      <c r="B1795" s="118">
        <v>-2.0182299114129148E-2</v>
      </c>
      <c r="C1795" s="118">
        <v>-2.4120202584448375E-2</v>
      </c>
    </row>
    <row r="1796" spans="1:3" x14ac:dyDescent="0.3">
      <c r="A1796" s="118">
        <v>1772</v>
      </c>
      <c r="B1796" s="118">
        <v>1.1758802996206021E-2</v>
      </c>
      <c r="C1796" s="118">
        <v>2.7334796911516728E-3</v>
      </c>
    </row>
    <row r="1797" spans="1:3" x14ac:dyDescent="0.3">
      <c r="A1797" s="118">
        <v>1773</v>
      </c>
      <c r="B1797" s="118">
        <v>4.5600910045324825E-3</v>
      </c>
      <c r="C1797" s="118">
        <v>2.4738740525589657E-2</v>
      </c>
    </row>
    <row r="1798" spans="1:3" x14ac:dyDescent="0.3">
      <c r="A1798" s="118">
        <v>1774</v>
      </c>
      <c r="B1798" s="118">
        <v>-1.000366792802326E-2</v>
      </c>
      <c r="C1798" s="118">
        <v>-6.2192113289426011E-3</v>
      </c>
    </row>
    <row r="1799" spans="1:3" x14ac:dyDescent="0.3">
      <c r="A1799" s="118">
        <v>1775</v>
      </c>
      <c r="B1799" s="118">
        <v>-1.1798541824931875E-2</v>
      </c>
      <c r="C1799" s="118">
        <v>-2.0034067608444638E-2</v>
      </c>
    </row>
    <row r="1800" spans="1:3" x14ac:dyDescent="0.3">
      <c r="A1800" s="118">
        <v>1776</v>
      </c>
      <c r="B1800" s="118">
        <v>-3.3814552542045138E-4</v>
      </c>
      <c r="C1800" s="118">
        <v>-2.4050660824735271E-2</v>
      </c>
    </row>
    <row r="1801" spans="1:3" x14ac:dyDescent="0.3">
      <c r="A1801" s="118">
        <v>1777</v>
      </c>
      <c r="B1801" s="118">
        <v>3.6589201051435913E-3</v>
      </c>
      <c r="C1801" s="118">
        <v>-6.6619202801632346E-3</v>
      </c>
    </row>
    <row r="1802" spans="1:3" x14ac:dyDescent="0.3">
      <c r="A1802" s="118">
        <v>1778</v>
      </c>
      <c r="B1802" s="118">
        <v>7.863105349913118E-3</v>
      </c>
      <c r="C1802" s="118">
        <v>1.1817588821396569E-2</v>
      </c>
    </row>
    <row r="1803" spans="1:3" x14ac:dyDescent="0.3">
      <c r="A1803" s="118">
        <v>1779</v>
      </c>
      <c r="B1803" s="118">
        <v>8.7517483107521395E-3</v>
      </c>
      <c r="C1803" s="118">
        <v>-1.4427393316277449E-2</v>
      </c>
    </row>
    <row r="1804" spans="1:3" x14ac:dyDescent="0.3">
      <c r="A1804" s="118">
        <v>1780</v>
      </c>
      <c r="B1804" s="118">
        <v>5.4536064268536069E-3</v>
      </c>
      <c r="C1804" s="118">
        <v>-5.9853876762058769E-3</v>
      </c>
    </row>
    <row r="1805" spans="1:3" x14ac:dyDescent="0.3">
      <c r="A1805" s="118">
        <v>1781</v>
      </c>
      <c r="B1805" s="118">
        <v>-1.1151329123526002E-3</v>
      </c>
      <c r="C1805" s="118">
        <v>-1.3270012955442223E-2</v>
      </c>
    </row>
    <row r="1806" spans="1:3" x14ac:dyDescent="0.3">
      <c r="A1806" s="118">
        <v>1782</v>
      </c>
      <c r="B1806" s="118">
        <v>-6.2375759312028843E-3</v>
      </c>
      <c r="C1806" s="118">
        <v>-2.5619398179233092E-2</v>
      </c>
    </row>
    <row r="1807" spans="1:3" x14ac:dyDescent="0.3">
      <c r="A1807" s="118">
        <v>1783</v>
      </c>
      <c r="B1807" s="118">
        <v>5.2162444710431195E-3</v>
      </c>
      <c r="C1807" s="118">
        <v>2.9121765925621095E-3</v>
      </c>
    </row>
    <row r="1808" spans="1:3" x14ac:dyDescent="0.3">
      <c r="A1808" s="118">
        <v>1784</v>
      </c>
      <c r="B1808" s="118">
        <v>-4.092609731128698E-3</v>
      </c>
      <c r="C1808" s="118">
        <v>-2.0226588099263351E-2</v>
      </c>
    </row>
    <row r="1809" spans="1:3" x14ac:dyDescent="0.3">
      <c r="A1809" s="118">
        <v>1785</v>
      </c>
      <c r="B1809" s="118">
        <v>-2.1522231964888816E-3</v>
      </c>
      <c r="C1809" s="118">
        <v>-2.0478359174352707E-2</v>
      </c>
    </row>
    <row r="1810" spans="1:3" x14ac:dyDescent="0.3">
      <c r="A1810" s="118">
        <v>1786</v>
      </c>
      <c r="B1810" s="118">
        <v>6.859955471165107E-3</v>
      </c>
      <c r="C1810" s="118">
        <v>-1.8273855410738754E-2</v>
      </c>
    </row>
    <row r="1811" spans="1:3" x14ac:dyDescent="0.3">
      <c r="A1811" s="118">
        <v>1787</v>
      </c>
      <c r="B1811" s="118">
        <v>-5.365107122722269E-3</v>
      </c>
      <c r="C1811" s="118">
        <v>-9.2611255802071291E-3</v>
      </c>
    </row>
    <row r="1812" spans="1:3" x14ac:dyDescent="0.3">
      <c r="A1812" s="118">
        <v>1788</v>
      </c>
      <c r="B1812" s="118">
        <v>8.0441640549358765E-3</v>
      </c>
      <c r="C1812" s="118">
        <v>1.9013881807991347E-3</v>
      </c>
    </row>
    <row r="1813" spans="1:3" x14ac:dyDescent="0.3">
      <c r="A1813" s="118">
        <v>1789</v>
      </c>
      <c r="B1813" s="118">
        <v>1.0448633237713173E-2</v>
      </c>
      <c r="C1813" s="118">
        <v>-6.9702283712711529E-3</v>
      </c>
    </row>
    <row r="1814" spans="1:3" x14ac:dyDescent="0.3">
      <c r="A1814" s="118">
        <v>1790</v>
      </c>
      <c r="B1814" s="118">
        <v>-2.0408635503083544E-3</v>
      </c>
      <c r="C1814" s="118">
        <v>8.0433397689167428E-3</v>
      </c>
    </row>
    <row r="1815" spans="1:3" x14ac:dyDescent="0.3">
      <c r="A1815" s="118">
        <v>1791</v>
      </c>
      <c r="B1815" s="118">
        <v>-1.0958751371668936E-2</v>
      </c>
      <c r="C1815" s="118">
        <v>1.3306028958520984E-2</v>
      </c>
    </row>
    <row r="1816" spans="1:3" x14ac:dyDescent="0.3">
      <c r="A1816" s="118">
        <v>1792</v>
      </c>
      <c r="B1816" s="118">
        <v>1.0997228890668133E-3</v>
      </c>
      <c r="C1816" s="118">
        <v>3.8349551800651348E-3</v>
      </c>
    </row>
    <row r="1817" spans="1:3" x14ac:dyDescent="0.3">
      <c r="A1817" s="118">
        <v>1793</v>
      </c>
      <c r="B1817" s="118">
        <v>-4.3110049926599683E-3</v>
      </c>
      <c r="C1817" s="118">
        <v>-3.0398435938976814E-4</v>
      </c>
    </row>
    <row r="1818" spans="1:3" x14ac:dyDescent="0.3">
      <c r="A1818" s="118">
        <v>1794</v>
      </c>
      <c r="B1818" s="118">
        <v>3.279351302342727E-4</v>
      </c>
      <c r="C1818" s="118">
        <v>-4.4401724258976184E-3</v>
      </c>
    </row>
    <row r="1819" spans="1:3" x14ac:dyDescent="0.3">
      <c r="A1819" s="118">
        <v>1795</v>
      </c>
      <c r="B1819" s="118">
        <v>1.333619323672838E-3</v>
      </c>
      <c r="C1819" s="118">
        <v>-1.6023370765886526E-3</v>
      </c>
    </row>
    <row r="1820" spans="1:3" x14ac:dyDescent="0.3">
      <c r="A1820" s="118">
        <v>1796</v>
      </c>
      <c r="B1820" s="118">
        <v>2.5190882087746929E-3</v>
      </c>
      <c r="C1820" s="118">
        <v>-3.0830192526817551E-3</v>
      </c>
    </row>
    <row r="1821" spans="1:3" x14ac:dyDescent="0.3">
      <c r="A1821" s="118">
        <v>1797</v>
      </c>
      <c r="B1821" s="118">
        <v>7.3960079807095999E-4</v>
      </c>
      <c r="C1821" s="118">
        <v>2.2536027505456847E-2</v>
      </c>
    </row>
    <row r="1822" spans="1:3" x14ac:dyDescent="0.3">
      <c r="A1822" s="118">
        <v>1798</v>
      </c>
      <c r="B1822" s="118">
        <v>1.6127212762133171E-2</v>
      </c>
      <c r="C1822" s="118">
        <v>-4.6757840794619324E-3</v>
      </c>
    </row>
    <row r="1823" spans="1:3" x14ac:dyDescent="0.3">
      <c r="A1823" s="118">
        <v>1799</v>
      </c>
      <c r="B1823" s="118">
        <v>-6.6173913716062174E-3</v>
      </c>
      <c r="C1823" s="118">
        <v>2.1030227589369146E-4</v>
      </c>
    </row>
    <row r="1824" spans="1:3" x14ac:dyDescent="0.3">
      <c r="A1824" s="118">
        <v>1800</v>
      </c>
      <c r="B1824" s="118">
        <v>3.588025340811938E-3</v>
      </c>
      <c r="C1824" s="118">
        <v>1.8822242153172428E-3</v>
      </c>
    </row>
    <row r="1825" spans="1:3" x14ac:dyDescent="0.3">
      <c r="A1825" s="118">
        <v>1801</v>
      </c>
      <c r="B1825" s="118">
        <v>5.7627787197285802E-3</v>
      </c>
      <c r="C1825" s="118">
        <v>-4.8455552316611378E-3</v>
      </c>
    </row>
    <row r="1826" spans="1:3" x14ac:dyDescent="0.3">
      <c r="A1826" s="118">
        <v>1802</v>
      </c>
      <c r="B1826" s="118">
        <v>8.1497005180927414E-4</v>
      </c>
      <c r="C1826" s="118">
        <v>3.3153630892034688E-3</v>
      </c>
    </row>
    <row r="1827" spans="1:3" x14ac:dyDescent="0.3">
      <c r="A1827" s="118">
        <v>1803</v>
      </c>
      <c r="B1827" s="118">
        <v>-5.6034618296808153E-4</v>
      </c>
      <c r="C1827" s="118">
        <v>1.9151533909931413E-2</v>
      </c>
    </row>
    <row r="1828" spans="1:3" x14ac:dyDescent="0.3">
      <c r="A1828" s="118">
        <v>1804</v>
      </c>
      <c r="B1828" s="118">
        <v>7.0066012777739578E-3</v>
      </c>
      <c r="C1828" s="118">
        <v>7.4702381939978496E-3</v>
      </c>
    </row>
    <row r="1829" spans="1:3" x14ac:dyDescent="0.3">
      <c r="A1829" s="118">
        <v>1805</v>
      </c>
      <c r="B1829" s="118">
        <v>-1.1338481449512366E-3</v>
      </c>
      <c r="C1829" s="118">
        <v>-7.5567696488949305E-3</v>
      </c>
    </row>
    <row r="1830" spans="1:3" x14ac:dyDescent="0.3">
      <c r="A1830" s="118">
        <v>1806</v>
      </c>
      <c r="B1830" s="118">
        <v>6.8508481983811072E-3</v>
      </c>
      <c r="C1830" s="118">
        <v>1.1553721577084713E-4</v>
      </c>
    </row>
    <row r="1831" spans="1:3" x14ac:dyDescent="0.3">
      <c r="A1831" s="118">
        <v>1807</v>
      </c>
      <c r="B1831" s="118">
        <v>-5.7596333238829761E-3</v>
      </c>
      <c r="C1831" s="118">
        <v>-1.1969729340831278E-2</v>
      </c>
    </row>
    <row r="1832" spans="1:3" x14ac:dyDescent="0.3">
      <c r="A1832" s="118">
        <v>1808</v>
      </c>
      <c r="B1832" s="118">
        <v>1.956702294276207E-3</v>
      </c>
      <c r="C1832" s="118">
        <v>-1.2310730384036477E-2</v>
      </c>
    </row>
    <row r="1833" spans="1:3" x14ac:dyDescent="0.3">
      <c r="A1833" s="118">
        <v>1809</v>
      </c>
      <c r="B1833" s="118">
        <v>5.6232847292535014E-3</v>
      </c>
      <c r="C1833" s="118">
        <v>-5.2033687299225017E-3</v>
      </c>
    </row>
    <row r="1834" spans="1:3" x14ac:dyDescent="0.3">
      <c r="A1834" s="118">
        <v>1810</v>
      </c>
      <c r="B1834" s="118">
        <v>6.6284985805391671E-3</v>
      </c>
      <c r="C1834" s="118">
        <v>1.6134599486747878E-2</v>
      </c>
    </row>
    <row r="1835" spans="1:3" x14ac:dyDescent="0.3">
      <c r="A1835" s="118">
        <v>1811</v>
      </c>
      <c r="B1835" s="118">
        <v>5.2275921480372735E-4</v>
      </c>
      <c r="C1835" s="118">
        <v>-3.5183774411605376E-2</v>
      </c>
    </row>
    <row r="1836" spans="1:3" x14ac:dyDescent="0.3">
      <c r="A1836" s="118">
        <v>1812</v>
      </c>
      <c r="B1836" s="118">
        <v>1.1903360464774637E-2</v>
      </c>
      <c r="C1836" s="118">
        <v>-9.3539271155155812E-3</v>
      </c>
    </row>
    <row r="1837" spans="1:3" x14ac:dyDescent="0.3">
      <c r="A1837" s="118">
        <v>1813</v>
      </c>
      <c r="B1837" s="118">
        <v>2.3692807666205488E-3</v>
      </c>
      <c r="C1837" s="118">
        <v>-2.9508471994342559E-3</v>
      </c>
    </row>
    <row r="1838" spans="1:3" x14ac:dyDescent="0.3">
      <c r="A1838" s="118">
        <v>1814</v>
      </c>
      <c r="B1838" s="118">
        <v>1.4152905368038093E-2</v>
      </c>
      <c r="C1838" s="118">
        <v>4.14989807597127E-3</v>
      </c>
    </row>
    <row r="1839" spans="1:3" x14ac:dyDescent="0.3">
      <c r="A1839" s="118">
        <v>1815</v>
      </c>
      <c r="B1839" s="118">
        <v>1.3287023313934627E-2</v>
      </c>
      <c r="C1839" s="118">
        <v>1.0208383578993879E-2</v>
      </c>
    </row>
    <row r="1840" spans="1:3" x14ac:dyDescent="0.3">
      <c r="A1840" s="118">
        <v>1816</v>
      </c>
      <c r="B1840" s="118">
        <v>-1.2438754030235262E-3</v>
      </c>
      <c r="C1840" s="118">
        <v>-3.0670886672981949E-3</v>
      </c>
    </row>
    <row r="1841" spans="1:3" x14ac:dyDescent="0.3">
      <c r="A1841" s="118">
        <v>1817</v>
      </c>
      <c r="B1841" s="118">
        <v>8.4675260872982341E-3</v>
      </c>
      <c r="C1841" s="118">
        <v>-3.2674162181643499E-3</v>
      </c>
    </row>
    <row r="1842" spans="1:3" x14ac:dyDescent="0.3">
      <c r="A1842" s="118">
        <v>1818</v>
      </c>
      <c r="B1842" s="118">
        <v>-2.2137963237757949E-2</v>
      </c>
      <c r="C1842" s="118">
        <v>-1.2822609764218243E-2</v>
      </c>
    </row>
    <row r="1843" spans="1:3" x14ac:dyDescent="0.3">
      <c r="A1843" s="118">
        <v>1819</v>
      </c>
      <c r="B1843" s="118">
        <v>-5.7002102438162587E-3</v>
      </c>
      <c r="C1843" s="118">
        <v>-0.1042722641371551</v>
      </c>
    </row>
    <row r="1844" spans="1:3" x14ac:dyDescent="0.3">
      <c r="A1844" s="118">
        <v>1820</v>
      </c>
      <c r="B1844" s="118">
        <v>1.2109206604232129E-2</v>
      </c>
      <c r="C1844" s="118">
        <v>3.6849662246610092E-2</v>
      </c>
    </row>
    <row r="1845" spans="1:3" x14ac:dyDescent="0.3">
      <c r="A1845" s="118">
        <v>1821</v>
      </c>
      <c r="B1845" s="118">
        <v>-9.460370863352557E-3</v>
      </c>
      <c r="C1845" s="118">
        <v>-1.6475742468677938E-2</v>
      </c>
    </row>
    <row r="1846" spans="1:3" x14ac:dyDescent="0.3">
      <c r="A1846" s="118">
        <v>1822</v>
      </c>
      <c r="B1846" s="118">
        <v>6.9605663520052553E-3</v>
      </c>
      <c r="C1846" s="118">
        <v>1.4138103061629107E-2</v>
      </c>
    </row>
    <row r="1847" spans="1:3" x14ac:dyDescent="0.3">
      <c r="A1847" s="118">
        <v>1823</v>
      </c>
      <c r="B1847" s="118">
        <v>-4.1042973163899219E-3</v>
      </c>
      <c r="C1847" s="118">
        <v>6.9870655383450029E-4</v>
      </c>
    </row>
    <row r="1848" spans="1:3" x14ac:dyDescent="0.3">
      <c r="A1848" s="118">
        <v>1824</v>
      </c>
      <c r="B1848" s="118">
        <v>-2.0173005767651492E-2</v>
      </c>
      <c r="C1848" s="118">
        <v>-1.0511939723194835E-2</v>
      </c>
    </row>
    <row r="1849" spans="1:3" x14ac:dyDescent="0.3">
      <c r="A1849" s="118">
        <v>1825</v>
      </c>
      <c r="B1849" s="118">
        <v>-8.1349949327661104E-3</v>
      </c>
      <c r="C1849" s="118">
        <v>-3.4090152914488074E-3</v>
      </c>
    </row>
    <row r="1850" spans="1:3" x14ac:dyDescent="0.3">
      <c r="A1850" s="118">
        <v>1826</v>
      </c>
      <c r="B1850" s="118">
        <v>1.3705948641081799E-3</v>
      </c>
      <c r="C1850" s="118">
        <v>-7.5368620892529749E-3</v>
      </c>
    </row>
    <row r="1851" spans="1:3" x14ac:dyDescent="0.3">
      <c r="A1851" s="118">
        <v>1827</v>
      </c>
      <c r="B1851" s="118">
        <v>3.5789486291774746E-3</v>
      </c>
      <c r="C1851" s="118">
        <v>1.5039212275886045E-2</v>
      </c>
    </row>
    <row r="1852" spans="1:3" x14ac:dyDescent="0.3">
      <c r="A1852" s="118">
        <v>1828</v>
      </c>
      <c r="B1852" s="118">
        <v>-3.1188688385437569E-3</v>
      </c>
      <c r="C1852" s="118">
        <v>1.2744935325438104E-2</v>
      </c>
    </row>
    <row r="1853" spans="1:3" x14ac:dyDescent="0.3">
      <c r="A1853" s="118">
        <v>1829</v>
      </c>
      <c r="B1853" s="118">
        <v>-5.59782322569512E-4</v>
      </c>
      <c r="C1853" s="118">
        <v>3.8293891214627896E-4</v>
      </c>
    </row>
    <row r="1854" spans="1:3" x14ac:dyDescent="0.3">
      <c r="A1854" s="118">
        <v>1830</v>
      </c>
      <c r="B1854" s="118">
        <v>5.9818342121352652E-3</v>
      </c>
      <c r="C1854" s="118">
        <v>-1.0182704469699703E-2</v>
      </c>
    </row>
    <row r="1855" spans="1:3" x14ac:dyDescent="0.3">
      <c r="A1855" s="118">
        <v>1831</v>
      </c>
      <c r="B1855" s="118">
        <v>1.1658147073464598E-2</v>
      </c>
      <c r="C1855" s="118">
        <v>5.1201991729884263E-3</v>
      </c>
    </row>
    <row r="1856" spans="1:3" x14ac:dyDescent="0.3">
      <c r="A1856" s="118">
        <v>1832</v>
      </c>
      <c r="B1856" s="118">
        <v>-1.1837643926664287E-2</v>
      </c>
      <c r="C1856" s="118">
        <v>-4.9606081801783167E-3</v>
      </c>
    </row>
    <row r="1857" spans="1:3" x14ac:dyDescent="0.3">
      <c r="A1857" s="118">
        <v>1833</v>
      </c>
      <c r="B1857" s="118">
        <v>3.1099126256346451E-3</v>
      </c>
      <c r="C1857" s="118">
        <v>-1.1463833765907424E-2</v>
      </c>
    </row>
    <row r="1858" spans="1:3" x14ac:dyDescent="0.3">
      <c r="A1858" s="118">
        <v>1834</v>
      </c>
      <c r="B1858" s="118">
        <v>1.1430117590391577E-3</v>
      </c>
      <c r="C1858" s="118">
        <v>-3.4071513155830781E-3</v>
      </c>
    </row>
    <row r="1859" spans="1:3" x14ac:dyDescent="0.3">
      <c r="A1859" s="118">
        <v>1835</v>
      </c>
      <c r="B1859" s="118">
        <v>5.8007393388539964E-4</v>
      </c>
      <c r="C1859" s="118">
        <v>9.1930939423379987E-3</v>
      </c>
    </row>
    <row r="1860" spans="1:3" x14ac:dyDescent="0.3">
      <c r="A1860" s="118">
        <v>1836</v>
      </c>
      <c r="B1860" s="118">
        <v>6.9013974080591109E-3</v>
      </c>
      <c r="C1860" s="118">
        <v>4.2765970133774103E-3</v>
      </c>
    </row>
    <row r="1861" spans="1:3" x14ac:dyDescent="0.3">
      <c r="A1861" s="118">
        <v>1837</v>
      </c>
      <c r="B1861" s="118">
        <v>-1.7294984000148922E-3</v>
      </c>
      <c r="C1861" s="118">
        <v>-5.358577944006529E-3</v>
      </c>
    </row>
    <row r="1862" spans="1:3" x14ac:dyDescent="0.3">
      <c r="A1862" s="118">
        <v>1838</v>
      </c>
      <c r="B1862" s="118">
        <v>4.5877708012948096E-4</v>
      </c>
      <c r="C1862" s="118">
        <v>-4.3032854504979077E-3</v>
      </c>
    </row>
    <row r="1863" spans="1:3" x14ac:dyDescent="0.3">
      <c r="A1863" s="118">
        <v>1839</v>
      </c>
      <c r="B1863" s="118">
        <v>-8.1072213499514267E-3</v>
      </c>
      <c r="C1863" s="118">
        <v>6.0509812699749144E-3</v>
      </c>
    </row>
    <row r="1864" spans="1:3" x14ac:dyDescent="0.3">
      <c r="A1864" s="118">
        <v>1840</v>
      </c>
      <c r="B1864" s="118">
        <v>4.7700571437736426E-3</v>
      </c>
      <c r="C1864" s="118">
        <v>9.0083552132744875E-3</v>
      </c>
    </row>
    <row r="1865" spans="1:3" x14ac:dyDescent="0.3">
      <c r="A1865" s="118">
        <v>1841</v>
      </c>
      <c r="B1865" s="118">
        <v>6.1320683070150296E-4</v>
      </c>
      <c r="C1865" s="118">
        <v>-1.2444979725127332E-2</v>
      </c>
    </row>
    <row r="1866" spans="1:3" x14ac:dyDescent="0.3">
      <c r="A1866" s="118">
        <v>1842</v>
      </c>
      <c r="B1866" s="118">
        <v>4.5514743583226094E-4</v>
      </c>
      <c r="C1866" s="118">
        <v>-1.6058964953433355E-2</v>
      </c>
    </row>
    <row r="1867" spans="1:3" x14ac:dyDescent="0.3">
      <c r="A1867" s="118">
        <v>1843</v>
      </c>
      <c r="B1867" s="118">
        <v>5.5593070580777356E-3</v>
      </c>
      <c r="C1867" s="118">
        <v>7.4417020701484796E-3</v>
      </c>
    </row>
    <row r="1868" spans="1:3" x14ac:dyDescent="0.3">
      <c r="A1868" s="118">
        <v>1844</v>
      </c>
      <c r="B1868" s="118">
        <v>3.7216380514980885E-3</v>
      </c>
      <c r="C1868" s="118">
        <v>-1.2954242240856095E-2</v>
      </c>
    </row>
    <row r="1869" spans="1:3" x14ac:dyDescent="0.3">
      <c r="A1869" s="118">
        <v>1845</v>
      </c>
      <c r="B1869" s="118">
        <v>6.1344020192147675E-3</v>
      </c>
      <c r="C1869" s="118">
        <v>-4.3442454341374604E-3</v>
      </c>
    </row>
    <row r="1870" spans="1:3" x14ac:dyDescent="0.3">
      <c r="A1870" s="118">
        <v>1846</v>
      </c>
      <c r="B1870" s="118">
        <v>5.6328807965790656E-3</v>
      </c>
      <c r="C1870" s="118">
        <v>1.2105447512647881E-2</v>
      </c>
    </row>
    <row r="1871" spans="1:3" x14ac:dyDescent="0.3">
      <c r="A1871" s="118">
        <v>1847</v>
      </c>
      <c r="B1871" s="118">
        <v>2.1077490113220927E-4</v>
      </c>
      <c r="C1871" s="118">
        <v>-2.1553880375640034E-3</v>
      </c>
    </row>
    <row r="1872" spans="1:3" x14ac:dyDescent="0.3">
      <c r="A1872" s="118">
        <v>1848</v>
      </c>
      <c r="B1872" s="118">
        <v>1.7513489318845134E-2</v>
      </c>
      <c r="C1872" s="118">
        <v>3.9233664237607636E-3</v>
      </c>
    </row>
    <row r="1873" spans="1:3" x14ac:dyDescent="0.3">
      <c r="A1873" s="118">
        <v>1849</v>
      </c>
      <c r="B1873" s="118">
        <v>-2.3212439499333162E-3</v>
      </c>
      <c r="C1873" s="118">
        <v>-1.0723519484816088E-3</v>
      </c>
    </row>
    <row r="1874" spans="1:3" x14ac:dyDescent="0.3">
      <c r="A1874" s="118">
        <v>1850</v>
      </c>
      <c r="B1874" s="118">
        <v>7.1406471775192024E-3</v>
      </c>
      <c r="C1874" s="118">
        <v>5.1693963450199689E-3</v>
      </c>
    </row>
    <row r="1875" spans="1:3" x14ac:dyDescent="0.3">
      <c r="A1875" s="118">
        <v>1851</v>
      </c>
      <c r="B1875" s="118">
        <v>6.9137661509585213E-4</v>
      </c>
      <c r="C1875" s="118">
        <v>7.1512201062155266E-3</v>
      </c>
    </row>
    <row r="1876" spans="1:3" x14ac:dyDescent="0.3">
      <c r="A1876" s="118">
        <v>1852</v>
      </c>
      <c r="B1876" s="118">
        <v>-2.9937658241013204E-3</v>
      </c>
      <c r="C1876" s="118">
        <v>5.3425093600650451E-4</v>
      </c>
    </row>
    <row r="1877" spans="1:3" x14ac:dyDescent="0.3">
      <c r="A1877" s="118">
        <v>1853</v>
      </c>
      <c r="B1877" s="118">
        <v>-1.0572840043068382E-2</v>
      </c>
      <c r="C1877" s="118">
        <v>-3.8425424274441677E-3</v>
      </c>
    </row>
    <row r="1878" spans="1:3" x14ac:dyDescent="0.3">
      <c r="A1878" s="118">
        <v>1854</v>
      </c>
      <c r="B1878" s="118">
        <v>-2.4002788173185592E-3</v>
      </c>
      <c r="C1878" s="118">
        <v>9.9088757862473634E-3</v>
      </c>
    </row>
    <row r="1879" spans="1:3" x14ac:dyDescent="0.3">
      <c r="A1879" s="118">
        <v>1855</v>
      </c>
      <c r="B1879" s="118">
        <v>2.6181768768260543E-3</v>
      </c>
      <c r="C1879" s="118">
        <v>-7.9418541894397936E-3</v>
      </c>
    </row>
    <row r="1880" spans="1:3" x14ac:dyDescent="0.3">
      <c r="A1880" s="118">
        <v>1856</v>
      </c>
      <c r="B1880" s="118">
        <v>1.2079936392028008E-2</v>
      </c>
      <c r="C1880" s="118">
        <v>-5.6817932310057346E-3</v>
      </c>
    </row>
    <row r="1881" spans="1:3" x14ac:dyDescent="0.3">
      <c r="A1881" s="118">
        <v>1857</v>
      </c>
      <c r="B1881" s="118">
        <v>-3.565216321937657E-3</v>
      </c>
      <c r="C1881" s="118">
        <v>-2.4347119562425799E-4</v>
      </c>
    </row>
    <row r="1882" spans="1:3" x14ac:dyDescent="0.3">
      <c r="A1882" s="118">
        <v>1858</v>
      </c>
      <c r="B1882" s="118">
        <v>-5.1597945621029791E-4</v>
      </c>
      <c r="C1882" s="118">
        <v>3.8955535904631254E-3</v>
      </c>
    </row>
    <row r="1883" spans="1:3" x14ac:dyDescent="0.3">
      <c r="A1883" s="118">
        <v>1859</v>
      </c>
      <c r="B1883" s="118">
        <v>-2.413525118985196E-3</v>
      </c>
      <c r="C1883" s="118">
        <v>-1.7061326356156745E-2</v>
      </c>
    </row>
    <row r="1884" spans="1:3" x14ac:dyDescent="0.3">
      <c r="A1884" s="118">
        <v>1860</v>
      </c>
      <c r="B1884" s="118">
        <v>-1.9376195000163077E-3</v>
      </c>
      <c r="C1884" s="118">
        <v>-1.415886461996696E-3</v>
      </c>
    </row>
    <row r="1885" spans="1:3" x14ac:dyDescent="0.3">
      <c r="A1885" s="118">
        <v>1861</v>
      </c>
      <c r="B1885" s="118">
        <v>4.0498718523301327E-6</v>
      </c>
      <c r="C1885" s="118">
        <v>1.7864648017569474E-2</v>
      </c>
    </row>
    <row r="1886" spans="1:3" x14ac:dyDescent="0.3">
      <c r="A1886" s="118">
        <v>1862</v>
      </c>
      <c r="B1886" s="118">
        <v>3.2890879348896926E-3</v>
      </c>
      <c r="C1886" s="118">
        <v>1.0713051903090905E-2</v>
      </c>
    </row>
    <row r="1887" spans="1:3" x14ac:dyDescent="0.3">
      <c r="A1887" s="118">
        <v>1863</v>
      </c>
      <c r="B1887" s="118">
        <v>9.436415703484416E-4</v>
      </c>
      <c r="C1887" s="118">
        <v>1.1614716043353389E-2</v>
      </c>
    </row>
    <row r="1888" spans="1:3" x14ac:dyDescent="0.3">
      <c r="A1888" s="118">
        <v>1864</v>
      </c>
      <c r="B1888" s="118">
        <v>-4.7561846139286036E-4</v>
      </c>
      <c r="C1888" s="118">
        <v>1.210575738664397E-2</v>
      </c>
    </row>
    <row r="1889" spans="1:3" x14ac:dyDescent="0.3">
      <c r="A1889" s="118">
        <v>1865</v>
      </c>
      <c r="B1889" s="118">
        <v>5.776195257139057E-3</v>
      </c>
      <c r="C1889" s="118">
        <v>3.4127478214248256E-3</v>
      </c>
    </row>
    <row r="1890" spans="1:3" x14ac:dyDescent="0.3">
      <c r="A1890" s="118">
        <v>1866</v>
      </c>
      <c r="B1890" s="118">
        <v>8.9570939956993764E-3</v>
      </c>
      <c r="C1890" s="118">
        <v>8.5567816073645678E-3</v>
      </c>
    </row>
    <row r="1891" spans="1:3" x14ac:dyDescent="0.3">
      <c r="A1891" s="118">
        <v>1867</v>
      </c>
      <c r="B1891" s="118">
        <v>-2.8582121630413406E-3</v>
      </c>
      <c r="C1891" s="118">
        <v>-3.6359923281396476E-3</v>
      </c>
    </row>
    <row r="1892" spans="1:3" x14ac:dyDescent="0.3">
      <c r="A1892" s="118">
        <v>1868</v>
      </c>
      <c r="B1892" s="118">
        <v>-1.258626870290594E-3</v>
      </c>
      <c r="C1892" s="118">
        <v>-2.1276613587334985E-3</v>
      </c>
    </row>
    <row r="1893" spans="1:3" x14ac:dyDescent="0.3">
      <c r="A1893" s="118">
        <v>1869</v>
      </c>
      <c r="B1893" s="118">
        <v>-2.9210566937510861E-3</v>
      </c>
      <c r="C1893" s="118">
        <v>-5.1782468647965131E-3</v>
      </c>
    </row>
    <row r="1894" spans="1:3" x14ac:dyDescent="0.3">
      <c r="A1894" s="118">
        <v>1870</v>
      </c>
      <c r="B1894" s="118">
        <v>5.0335445643139411E-3</v>
      </c>
      <c r="C1894" s="118">
        <v>-2.1585531851610069E-4</v>
      </c>
    </row>
    <row r="1895" spans="1:3" x14ac:dyDescent="0.3">
      <c r="A1895" s="118">
        <v>1871</v>
      </c>
      <c r="B1895" s="118">
        <v>5.651478290139185E-3</v>
      </c>
      <c r="C1895" s="118">
        <v>2.5733601067041416E-2</v>
      </c>
    </row>
    <row r="1896" spans="1:3" x14ac:dyDescent="0.3">
      <c r="A1896" s="118">
        <v>1872</v>
      </c>
      <c r="B1896" s="118">
        <v>8.923685080994009E-3</v>
      </c>
      <c r="C1896" s="118">
        <v>1.0216308679598935E-2</v>
      </c>
    </row>
    <row r="1897" spans="1:3" x14ac:dyDescent="0.3">
      <c r="A1897" s="118">
        <v>1873</v>
      </c>
      <c r="B1897" s="118">
        <v>-1.5874533365745811E-3</v>
      </c>
      <c r="C1897" s="118">
        <v>-1.2098437321957404E-2</v>
      </c>
    </row>
    <row r="1898" spans="1:3" x14ac:dyDescent="0.3">
      <c r="A1898" s="118">
        <v>1874</v>
      </c>
      <c r="B1898" s="118">
        <v>1.5192530838063294E-3</v>
      </c>
      <c r="C1898" s="118">
        <v>1.0099047915984002E-2</v>
      </c>
    </row>
    <row r="1899" spans="1:3" x14ac:dyDescent="0.3">
      <c r="A1899" s="118">
        <v>1875</v>
      </c>
      <c r="B1899" s="118">
        <v>1.4279127063530128E-2</v>
      </c>
      <c r="C1899" s="118">
        <v>5.3680962432997581E-3</v>
      </c>
    </row>
    <row r="1900" spans="1:3" x14ac:dyDescent="0.3">
      <c r="A1900" s="118">
        <v>1876</v>
      </c>
      <c r="B1900" s="118">
        <v>-1.2446878411812018E-2</v>
      </c>
      <c r="C1900" s="118">
        <v>-2.2984631633728443E-2</v>
      </c>
    </row>
    <row r="1901" spans="1:3" x14ac:dyDescent="0.3">
      <c r="A1901" s="118">
        <v>1877</v>
      </c>
      <c r="B1901" s="118">
        <v>5.0772615837442955E-3</v>
      </c>
      <c r="C1901" s="118">
        <v>-1.2628382781696722E-2</v>
      </c>
    </row>
    <row r="1902" spans="1:3" x14ac:dyDescent="0.3">
      <c r="A1902" s="118">
        <v>1878</v>
      </c>
      <c r="B1902" s="118">
        <v>-2.0245350451289046E-3</v>
      </c>
      <c r="C1902" s="118">
        <v>2.4427348672340188E-3</v>
      </c>
    </row>
    <row r="1903" spans="1:3" x14ac:dyDescent="0.3">
      <c r="A1903" s="118">
        <v>1879</v>
      </c>
      <c r="B1903" s="118">
        <v>4.3792489292297197E-3</v>
      </c>
      <c r="C1903" s="118">
        <v>-5.1035107676699297E-3</v>
      </c>
    </row>
    <row r="1904" spans="1:3" x14ac:dyDescent="0.3">
      <c r="A1904" s="118">
        <v>1880</v>
      </c>
      <c r="B1904" s="118">
        <v>3.7092487364195959E-3</v>
      </c>
      <c r="C1904" s="118">
        <v>-1.7526788537583E-2</v>
      </c>
    </row>
    <row r="1905" spans="1:3" x14ac:dyDescent="0.3">
      <c r="A1905" s="118">
        <v>1881</v>
      </c>
      <c r="B1905" s="118">
        <v>-3.0628567592463824E-3</v>
      </c>
      <c r="C1905" s="118">
        <v>1.1232824927545784E-2</v>
      </c>
    </row>
    <row r="1906" spans="1:3" x14ac:dyDescent="0.3">
      <c r="A1906" s="118">
        <v>1882</v>
      </c>
      <c r="B1906" s="118">
        <v>-4.1039750512332912E-3</v>
      </c>
      <c r="C1906" s="118">
        <v>-3.6259496917244449E-4</v>
      </c>
    </row>
    <row r="1907" spans="1:3" x14ac:dyDescent="0.3">
      <c r="A1907" s="118">
        <v>1883</v>
      </c>
      <c r="B1907" s="118">
        <v>6.4016769603408279E-3</v>
      </c>
      <c r="C1907" s="118">
        <v>6.2742442740135202E-3</v>
      </c>
    </row>
    <row r="1908" spans="1:3" x14ac:dyDescent="0.3">
      <c r="A1908" s="118">
        <v>1884</v>
      </c>
      <c r="B1908" s="118">
        <v>2.1286944035644379E-3</v>
      </c>
      <c r="C1908" s="118">
        <v>-1.6520974829871686E-2</v>
      </c>
    </row>
    <row r="1909" spans="1:3" x14ac:dyDescent="0.3">
      <c r="A1909" s="118">
        <v>1885</v>
      </c>
      <c r="B1909" s="118">
        <v>5.2070957068490751E-3</v>
      </c>
      <c r="C1909" s="118">
        <v>8.864927479586715E-2</v>
      </c>
    </row>
    <row r="1910" spans="1:3" x14ac:dyDescent="0.3">
      <c r="A1910" s="118">
        <v>1886</v>
      </c>
      <c r="B1910" s="118">
        <v>4.0655233501679031E-3</v>
      </c>
      <c r="C1910" s="118">
        <v>1.2613326059831738E-2</v>
      </c>
    </row>
    <row r="1911" spans="1:3" x14ac:dyDescent="0.3">
      <c r="A1911" s="118">
        <v>1887</v>
      </c>
      <c r="B1911" s="118">
        <v>-3.9518679601293107E-3</v>
      </c>
      <c r="C1911" s="118">
        <v>-1.3429496217316091E-2</v>
      </c>
    </row>
    <row r="1912" spans="1:3" x14ac:dyDescent="0.3">
      <c r="A1912" s="118">
        <v>1888</v>
      </c>
      <c r="B1912" s="118">
        <v>6.555636293005305E-3</v>
      </c>
      <c r="C1912" s="118">
        <v>1.213082052180621E-2</v>
      </c>
    </row>
    <row r="1913" spans="1:3" x14ac:dyDescent="0.3">
      <c r="A1913" s="118">
        <v>1889</v>
      </c>
      <c r="B1913" s="118">
        <v>8.8531241118114379E-4</v>
      </c>
      <c r="C1913" s="118">
        <v>-8.4552849068179892E-3</v>
      </c>
    </row>
    <row r="1914" spans="1:3" x14ac:dyDescent="0.3">
      <c r="A1914" s="118">
        <v>1890</v>
      </c>
      <c r="B1914" s="118">
        <v>7.3704235221638869E-3</v>
      </c>
      <c r="C1914" s="118">
        <v>5.1065090339504453E-2</v>
      </c>
    </row>
    <row r="1915" spans="1:3" x14ac:dyDescent="0.3">
      <c r="A1915" s="118">
        <v>1891</v>
      </c>
      <c r="B1915" s="118">
        <v>7.5664639269594509E-3</v>
      </c>
      <c r="C1915" s="118">
        <v>-6.6646667385863185E-3</v>
      </c>
    </row>
    <row r="1916" spans="1:3" x14ac:dyDescent="0.3">
      <c r="A1916" s="118">
        <v>1892</v>
      </c>
      <c r="B1916" s="118">
        <v>1.4680827364084499E-2</v>
      </c>
      <c r="C1916" s="118">
        <v>-1.3322761888517956E-3</v>
      </c>
    </row>
    <row r="1917" spans="1:3" x14ac:dyDescent="0.3">
      <c r="A1917" s="118">
        <v>1893</v>
      </c>
      <c r="B1917" s="118">
        <v>-6.3012468052942323E-3</v>
      </c>
      <c r="C1917" s="118">
        <v>-7.5385273624648235E-3</v>
      </c>
    </row>
    <row r="1918" spans="1:3" x14ac:dyDescent="0.3">
      <c r="A1918" s="118">
        <v>1894</v>
      </c>
      <c r="B1918" s="118">
        <v>4.8855860416488579E-3</v>
      </c>
      <c r="C1918" s="118">
        <v>-5.4967442996584721E-3</v>
      </c>
    </row>
    <row r="1919" spans="1:3" x14ac:dyDescent="0.3">
      <c r="A1919" s="118">
        <v>1895</v>
      </c>
      <c r="B1919" s="118">
        <v>7.1068490564780975E-3</v>
      </c>
      <c r="C1919" s="118">
        <v>1.1636807778507369E-2</v>
      </c>
    </row>
    <row r="1920" spans="1:3" x14ac:dyDescent="0.3">
      <c r="A1920" s="118">
        <v>1896</v>
      </c>
      <c r="B1920" s="118">
        <v>2.2718534505685364E-2</v>
      </c>
      <c r="C1920" s="118">
        <v>5.5210139285946994E-4</v>
      </c>
    </row>
    <row r="1921" spans="1:3" x14ac:dyDescent="0.3">
      <c r="A1921" s="118">
        <v>1897</v>
      </c>
      <c r="B1921" s="118">
        <v>1.3695527836036707E-3</v>
      </c>
      <c r="C1921" s="118">
        <v>-1.7858685846359794E-2</v>
      </c>
    </row>
    <row r="1922" spans="1:3" x14ac:dyDescent="0.3">
      <c r="A1922" s="118">
        <v>1898</v>
      </c>
      <c r="B1922" s="118">
        <v>-1.1592443021467108E-2</v>
      </c>
      <c r="C1922" s="118">
        <v>-1.0340879630964311E-2</v>
      </c>
    </row>
    <row r="1923" spans="1:3" x14ac:dyDescent="0.3">
      <c r="A1923" s="118">
        <v>1899</v>
      </c>
      <c r="B1923" s="118">
        <v>-7.7501253934619523E-3</v>
      </c>
      <c r="C1923" s="118">
        <v>-2.0490878072658286E-2</v>
      </c>
    </row>
    <row r="1924" spans="1:3" x14ac:dyDescent="0.3">
      <c r="A1924" s="118">
        <v>1900</v>
      </c>
      <c r="B1924" s="118">
        <v>7.8770909280349768E-3</v>
      </c>
      <c r="C1924" s="118">
        <v>5.7205671734499672E-3</v>
      </c>
    </row>
    <row r="1925" spans="1:3" x14ac:dyDescent="0.3">
      <c r="A1925" s="118">
        <v>1901</v>
      </c>
      <c r="B1925" s="118">
        <v>-8.225259653800561E-3</v>
      </c>
      <c r="C1925" s="118">
        <v>-9.7148976598509448E-3</v>
      </c>
    </row>
    <row r="1926" spans="1:3" x14ac:dyDescent="0.3">
      <c r="A1926" s="118">
        <v>1902</v>
      </c>
      <c r="B1926" s="118">
        <v>1.2363345505296661E-4</v>
      </c>
      <c r="C1926" s="118">
        <v>-1.4945696867051533E-3</v>
      </c>
    </row>
    <row r="1927" spans="1:3" x14ac:dyDescent="0.3">
      <c r="A1927" s="118">
        <v>1903</v>
      </c>
      <c r="B1927" s="118">
        <v>8.8265266331651569E-3</v>
      </c>
      <c r="C1927" s="118">
        <v>1.775355461459208E-2</v>
      </c>
    </row>
    <row r="1928" spans="1:3" x14ac:dyDescent="0.3">
      <c r="A1928" s="118">
        <v>1904</v>
      </c>
      <c r="B1928" s="118">
        <v>-5.262262029893985E-3</v>
      </c>
      <c r="C1928" s="118">
        <v>-5.4019412970829437E-3</v>
      </c>
    </row>
    <row r="1929" spans="1:3" x14ac:dyDescent="0.3">
      <c r="A1929" s="118">
        <v>1905</v>
      </c>
      <c r="B1929" s="118">
        <v>-3.2982804288662708E-3</v>
      </c>
      <c r="C1929" s="118">
        <v>-3.3343897369936177E-3</v>
      </c>
    </row>
    <row r="1930" spans="1:3" x14ac:dyDescent="0.3">
      <c r="A1930" s="118">
        <v>1906</v>
      </c>
      <c r="B1930" s="118">
        <v>4.2937539682423483E-3</v>
      </c>
      <c r="C1930" s="118">
        <v>1.3201851676963677E-2</v>
      </c>
    </row>
    <row r="1931" spans="1:3" x14ac:dyDescent="0.3">
      <c r="A1931" s="118">
        <v>1907</v>
      </c>
      <c r="B1931" s="118">
        <v>-1.9581585569292599E-3</v>
      </c>
      <c r="C1931" s="118">
        <v>-2.7533015915528563E-3</v>
      </c>
    </row>
    <row r="1932" spans="1:3" x14ac:dyDescent="0.3">
      <c r="A1932" s="118">
        <v>1908</v>
      </c>
      <c r="B1932" s="118">
        <v>-1.815277657807127E-3</v>
      </c>
      <c r="C1932" s="118">
        <v>1.0290718553997805E-2</v>
      </c>
    </row>
    <row r="1933" spans="1:3" x14ac:dyDescent="0.3">
      <c r="A1933" s="118">
        <v>1909</v>
      </c>
      <c r="B1933" s="118">
        <v>-3.946857828430495E-3</v>
      </c>
      <c r="C1933" s="118">
        <v>-1.1384766567240322E-2</v>
      </c>
    </row>
    <row r="1934" spans="1:3" x14ac:dyDescent="0.3">
      <c r="A1934" s="118">
        <v>1910</v>
      </c>
      <c r="B1934" s="118">
        <v>-6.4550890596590154E-3</v>
      </c>
      <c r="C1934" s="118">
        <v>2.0170393896647477E-2</v>
      </c>
    </row>
    <row r="1935" spans="1:3" x14ac:dyDescent="0.3">
      <c r="A1935" s="118">
        <v>1911</v>
      </c>
      <c r="B1935" s="118">
        <v>-1.0577338720222417E-3</v>
      </c>
      <c r="C1935" s="118">
        <v>1.1538752689911379E-3</v>
      </c>
    </row>
    <row r="1936" spans="1:3" x14ac:dyDescent="0.3">
      <c r="A1936" s="118">
        <v>1912</v>
      </c>
      <c r="B1936" s="118">
        <v>1.3023780882893639E-2</v>
      </c>
      <c r="C1936" s="118">
        <v>1.2816984689220816E-2</v>
      </c>
    </row>
    <row r="1937" spans="1:3" x14ac:dyDescent="0.3">
      <c r="A1937" s="118">
        <v>1913</v>
      </c>
      <c r="B1937" s="118">
        <v>5.0292437715026891E-3</v>
      </c>
      <c r="C1937" s="118">
        <v>2.2363903073009415E-2</v>
      </c>
    </row>
    <row r="1938" spans="1:3" x14ac:dyDescent="0.3">
      <c r="A1938" s="118">
        <v>1914</v>
      </c>
      <c r="B1938" s="118">
        <v>6.5110976878980801E-3</v>
      </c>
      <c r="C1938" s="118">
        <v>-1.2754434552951152E-2</v>
      </c>
    </row>
    <row r="1939" spans="1:3" x14ac:dyDescent="0.3">
      <c r="A1939" s="118">
        <v>1915</v>
      </c>
      <c r="B1939" s="118">
        <v>3.5197052166682911E-3</v>
      </c>
      <c r="C1939" s="118">
        <v>-6.6648971030963244E-3</v>
      </c>
    </row>
    <row r="1940" spans="1:3" x14ac:dyDescent="0.3">
      <c r="A1940" s="118">
        <v>1916</v>
      </c>
      <c r="B1940" s="118">
        <v>-2.6019307009913797E-3</v>
      </c>
      <c r="C1940" s="118">
        <v>-1.2930373335094149E-6</v>
      </c>
    </row>
    <row r="1941" spans="1:3" x14ac:dyDescent="0.3">
      <c r="A1941" s="118">
        <v>1917</v>
      </c>
      <c r="B1941" s="118">
        <v>3.8587349956270005E-3</v>
      </c>
      <c r="C1941" s="118">
        <v>-6.2557586870484738E-3</v>
      </c>
    </row>
    <row r="1942" spans="1:3" x14ac:dyDescent="0.3">
      <c r="A1942" s="118">
        <v>1918</v>
      </c>
      <c r="B1942" s="118">
        <v>8.1708889133991474E-3</v>
      </c>
      <c r="C1942" s="118">
        <v>-6.0021457299262154E-3</v>
      </c>
    </row>
    <row r="1943" spans="1:3" x14ac:dyDescent="0.3">
      <c r="A1943" s="118">
        <v>1919</v>
      </c>
      <c r="B1943" s="118">
        <v>1.0829551374833874E-2</v>
      </c>
      <c r="C1943" s="118">
        <v>2.1833810769812442E-3</v>
      </c>
    </row>
    <row r="1944" spans="1:3" x14ac:dyDescent="0.3">
      <c r="A1944" s="118">
        <v>1920</v>
      </c>
      <c r="B1944" s="118">
        <v>8.478113717250975E-4</v>
      </c>
      <c r="C1944" s="118">
        <v>5.1364761634474527E-3</v>
      </c>
    </row>
    <row r="1945" spans="1:3" x14ac:dyDescent="0.3">
      <c r="A1945" s="118">
        <v>1921</v>
      </c>
      <c r="B1945" s="118">
        <v>2.0083171586364906E-3</v>
      </c>
      <c r="C1945" s="118">
        <v>-4.4180382086801912E-4</v>
      </c>
    </row>
    <row r="1946" spans="1:3" x14ac:dyDescent="0.3">
      <c r="A1946" s="118">
        <v>1922</v>
      </c>
      <c r="B1946" s="118">
        <v>8.945460481799429E-3</v>
      </c>
      <c r="C1946" s="118">
        <v>7.8136364749498352E-3</v>
      </c>
    </row>
    <row r="1947" spans="1:3" x14ac:dyDescent="0.3">
      <c r="A1947" s="118">
        <v>1923</v>
      </c>
      <c r="B1947" s="118">
        <v>4.97548366750336E-3</v>
      </c>
      <c r="C1947" s="118">
        <v>2.2855595746896745E-2</v>
      </c>
    </row>
    <row r="1948" spans="1:3" x14ac:dyDescent="0.3">
      <c r="A1948" s="118">
        <v>1924</v>
      </c>
      <c r="B1948" s="118">
        <v>-2.3948701184679424E-3</v>
      </c>
      <c r="C1948" s="118">
        <v>-8.1692537064304103E-3</v>
      </c>
    </row>
    <row r="1949" spans="1:3" x14ac:dyDescent="0.3">
      <c r="A1949" s="118">
        <v>1925</v>
      </c>
      <c r="B1949" s="118">
        <v>2.7650793347313621E-3</v>
      </c>
      <c r="C1949" s="118">
        <v>5.7583389151600831E-3</v>
      </c>
    </row>
    <row r="1950" spans="1:3" x14ac:dyDescent="0.3">
      <c r="A1950" s="118">
        <v>1926</v>
      </c>
      <c r="B1950" s="118">
        <v>3.55279379087085E-3</v>
      </c>
      <c r="C1950" s="118">
        <v>-1.2390714536479157E-3</v>
      </c>
    </row>
    <row r="1951" spans="1:3" x14ac:dyDescent="0.3">
      <c r="A1951" s="118">
        <v>1927</v>
      </c>
      <c r="B1951" s="118">
        <v>-1.514994780390562E-2</v>
      </c>
      <c r="C1951" s="118">
        <v>-3.2980385209322866E-3</v>
      </c>
    </row>
    <row r="1952" spans="1:3" x14ac:dyDescent="0.3">
      <c r="A1952" s="118">
        <v>1928</v>
      </c>
      <c r="B1952" s="118">
        <v>-3.2640322692491885E-3</v>
      </c>
      <c r="C1952" s="118">
        <v>-9.8390292423172938E-3</v>
      </c>
    </row>
    <row r="1953" spans="1:3" x14ac:dyDescent="0.3">
      <c r="A1953" s="118">
        <v>1929</v>
      </c>
      <c r="B1953" s="118">
        <v>4.7573354592312846E-3</v>
      </c>
      <c r="C1953" s="118">
        <v>-3.7909219384722938E-3</v>
      </c>
    </row>
    <row r="1954" spans="1:3" x14ac:dyDescent="0.3">
      <c r="A1954" s="118">
        <v>1930</v>
      </c>
      <c r="B1954" s="118">
        <v>9.4500819911527891E-3</v>
      </c>
      <c r="C1954" s="118">
        <v>8.682552766803223E-3</v>
      </c>
    </row>
    <row r="1955" spans="1:3" x14ac:dyDescent="0.3">
      <c r="A1955" s="118">
        <v>1931</v>
      </c>
      <c r="B1955" s="118">
        <v>-5.0115648954150238E-3</v>
      </c>
      <c r="C1955" s="118">
        <v>-3.766132116361085E-3</v>
      </c>
    </row>
    <row r="1956" spans="1:3" x14ac:dyDescent="0.3">
      <c r="A1956" s="118">
        <v>1932</v>
      </c>
      <c r="B1956" s="118">
        <v>4.6310476954272489E-3</v>
      </c>
      <c r="C1956" s="118">
        <v>6.9160161206812624E-4</v>
      </c>
    </row>
    <row r="1957" spans="1:3" x14ac:dyDescent="0.3">
      <c r="A1957" s="118">
        <v>1933</v>
      </c>
      <c r="B1957" s="118">
        <v>-5.1328064553942763E-3</v>
      </c>
      <c r="C1957" s="118">
        <v>7.7660484382863302E-3</v>
      </c>
    </row>
    <row r="1958" spans="1:3" x14ac:dyDescent="0.3">
      <c r="A1958" s="118">
        <v>1934</v>
      </c>
      <c r="B1958" s="118">
        <v>-2.5257638690373983E-3</v>
      </c>
      <c r="C1958" s="118">
        <v>-3.2339805867181571E-3</v>
      </c>
    </row>
    <row r="1959" spans="1:3" x14ac:dyDescent="0.3">
      <c r="A1959" s="118">
        <v>1935</v>
      </c>
      <c r="B1959" s="118">
        <v>-1.3550422724537579E-2</v>
      </c>
      <c r="C1959" s="118">
        <v>-3.1654249684099599E-3</v>
      </c>
    </row>
    <row r="1960" spans="1:3" x14ac:dyDescent="0.3">
      <c r="A1960" s="118">
        <v>1936</v>
      </c>
      <c r="B1960" s="118">
        <v>-4.4059039816053474E-3</v>
      </c>
      <c r="C1960" s="118">
        <v>-4.54060413505119E-3</v>
      </c>
    </row>
    <row r="1961" spans="1:3" x14ac:dyDescent="0.3">
      <c r="A1961" s="118">
        <v>1937</v>
      </c>
      <c r="B1961" s="118">
        <v>3.5812784149236053E-3</v>
      </c>
      <c r="C1961" s="118">
        <v>-1.2749099985129287E-2</v>
      </c>
    </row>
    <row r="1962" spans="1:3" x14ac:dyDescent="0.3">
      <c r="A1962" s="118">
        <v>1938</v>
      </c>
      <c r="B1962" s="118">
        <v>-3.6469011331087943E-4</v>
      </c>
      <c r="C1962" s="118">
        <v>-1.5528500226798902E-3</v>
      </c>
    </row>
    <row r="1963" spans="1:3" x14ac:dyDescent="0.3">
      <c r="A1963" s="118">
        <v>1939</v>
      </c>
      <c r="B1963" s="118">
        <v>-2.7923138375628379E-3</v>
      </c>
      <c r="C1963" s="118">
        <v>7.9320313306215865E-3</v>
      </c>
    </row>
    <row r="1964" spans="1:3" x14ac:dyDescent="0.3">
      <c r="A1964" s="118">
        <v>1940</v>
      </c>
      <c r="B1964" s="118">
        <v>4.6955627227606607E-3</v>
      </c>
      <c r="C1964" s="118">
        <v>-8.6361978789948786E-3</v>
      </c>
    </row>
    <row r="1965" spans="1:3" x14ac:dyDescent="0.3">
      <c r="A1965" s="118">
        <v>1941</v>
      </c>
      <c r="B1965" s="118">
        <v>-3.0292289229991599E-3</v>
      </c>
      <c r="C1965" s="118">
        <v>-9.7388375774164603E-3</v>
      </c>
    </row>
    <row r="1966" spans="1:3" x14ac:dyDescent="0.3">
      <c r="A1966" s="118">
        <v>1942</v>
      </c>
      <c r="B1966" s="118">
        <v>-4.9546937994501845E-3</v>
      </c>
      <c r="C1966" s="118">
        <v>4.1573583133100462E-3</v>
      </c>
    </row>
    <row r="1967" spans="1:3" x14ac:dyDescent="0.3">
      <c r="A1967" s="118">
        <v>1943</v>
      </c>
      <c r="B1967" s="118">
        <v>-6.9305107206110554E-4</v>
      </c>
      <c r="C1967" s="118">
        <v>-9.8917459275877657E-3</v>
      </c>
    </row>
    <row r="1968" spans="1:3" x14ac:dyDescent="0.3">
      <c r="A1968" s="118">
        <v>1944</v>
      </c>
      <c r="B1968" s="118">
        <v>2.4407548918473354E-3</v>
      </c>
      <c r="C1968" s="118">
        <v>-6.8915058452940492E-3</v>
      </c>
    </row>
    <row r="1969" spans="1:3" x14ac:dyDescent="0.3">
      <c r="A1969" s="118">
        <v>1945</v>
      </c>
      <c r="B1969" s="118">
        <v>1.3388251619747934E-2</v>
      </c>
      <c r="C1969" s="118">
        <v>1.0530404111885362E-3</v>
      </c>
    </row>
    <row r="1970" spans="1:3" x14ac:dyDescent="0.3">
      <c r="A1970" s="118">
        <v>1946</v>
      </c>
      <c r="B1970" s="118">
        <v>6.5618344912426931E-4</v>
      </c>
      <c r="C1970" s="118">
        <v>-4.5912483750847879E-3</v>
      </c>
    </row>
    <row r="1971" spans="1:3" x14ac:dyDescent="0.3">
      <c r="A1971" s="118">
        <v>1947</v>
      </c>
      <c r="B1971" s="118">
        <v>1.1686354371818731E-3</v>
      </c>
      <c r="C1971" s="118">
        <v>-1.3223525759529618E-2</v>
      </c>
    </row>
    <row r="1972" spans="1:3" x14ac:dyDescent="0.3">
      <c r="A1972" s="118">
        <v>1948</v>
      </c>
      <c r="B1972" s="118">
        <v>-2.9590346884898668E-3</v>
      </c>
      <c r="C1972" s="118">
        <v>-1.5982678111045069E-2</v>
      </c>
    </row>
    <row r="1973" spans="1:3" x14ac:dyDescent="0.3">
      <c r="A1973" s="118">
        <v>1949</v>
      </c>
      <c r="B1973" s="118">
        <v>1.6250760740168526E-3</v>
      </c>
      <c r="C1973" s="118">
        <v>2.6753355601232487E-2</v>
      </c>
    </row>
    <row r="1974" spans="1:3" x14ac:dyDescent="0.3">
      <c r="A1974" s="118">
        <v>1950</v>
      </c>
      <c r="B1974" s="118">
        <v>3.3607430948606855E-3</v>
      </c>
      <c r="C1974" s="118">
        <v>1.1558611859850177E-2</v>
      </c>
    </row>
    <row r="1975" spans="1:3" x14ac:dyDescent="0.3">
      <c r="A1975" s="118">
        <v>1951</v>
      </c>
      <c r="B1975" s="118">
        <v>-3.0345422535544243E-3</v>
      </c>
      <c r="C1975" s="118">
        <v>-4.0072301973974088E-3</v>
      </c>
    </row>
    <row r="1976" spans="1:3" x14ac:dyDescent="0.3">
      <c r="A1976" s="118">
        <v>1952</v>
      </c>
      <c r="B1976" s="118">
        <v>-1.0667785972021102E-3</v>
      </c>
      <c r="C1976" s="118">
        <v>-6.9074302873493604E-3</v>
      </c>
    </row>
    <row r="1977" spans="1:3" x14ac:dyDescent="0.3">
      <c r="A1977" s="118">
        <v>1953</v>
      </c>
      <c r="B1977" s="118">
        <v>2.8350199420564678E-3</v>
      </c>
      <c r="C1977" s="118">
        <v>-8.5684011199642501E-3</v>
      </c>
    </row>
    <row r="1978" spans="1:3" x14ac:dyDescent="0.3">
      <c r="A1978" s="118">
        <v>1954</v>
      </c>
      <c r="B1978" s="118">
        <v>2.4102610579874871E-3</v>
      </c>
      <c r="C1978" s="118">
        <v>1.2727025250727077E-3</v>
      </c>
    </row>
    <row r="1979" spans="1:3" x14ac:dyDescent="0.3">
      <c r="A1979" s="118">
        <v>1955</v>
      </c>
      <c r="B1979" s="118">
        <v>5.8480553765935528E-3</v>
      </c>
      <c r="C1979" s="118">
        <v>-2.0685001731597319E-2</v>
      </c>
    </row>
    <row r="1980" spans="1:3" x14ac:dyDescent="0.3">
      <c r="A1980" s="118">
        <v>1956</v>
      </c>
      <c r="B1980" s="118">
        <v>3.5792839389443072E-3</v>
      </c>
      <c r="C1980" s="118">
        <v>2.3515891658048497E-3</v>
      </c>
    </row>
    <row r="1981" spans="1:3" x14ac:dyDescent="0.3">
      <c r="A1981" s="118">
        <v>1957</v>
      </c>
      <c r="B1981" s="118">
        <v>-2.9316856780071624E-3</v>
      </c>
      <c r="C1981" s="118">
        <v>3.9102158445282146E-3</v>
      </c>
    </row>
    <row r="1982" spans="1:3" x14ac:dyDescent="0.3">
      <c r="A1982" s="118">
        <v>1958</v>
      </c>
      <c r="B1982" s="118">
        <v>2.1740157770870103E-3</v>
      </c>
      <c r="C1982" s="118">
        <v>-5.3604278669487117E-3</v>
      </c>
    </row>
    <row r="1983" spans="1:3" x14ac:dyDescent="0.3">
      <c r="A1983" s="118">
        <v>1959</v>
      </c>
      <c r="B1983" s="118">
        <v>3.8931395023605688E-3</v>
      </c>
      <c r="C1983" s="118">
        <v>2.243664723821483E-2</v>
      </c>
    </row>
    <row r="1984" spans="1:3" x14ac:dyDescent="0.3">
      <c r="A1984" s="118">
        <v>1960</v>
      </c>
      <c r="B1984" s="118">
        <v>1.4406330450347603E-2</v>
      </c>
      <c r="C1984" s="118">
        <v>1.0668131034850715E-2</v>
      </c>
    </row>
    <row r="1985" spans="1:3" x14ac:dyDescent="0.3">
      <c r="A1985" s="118">
        <v>1961</v>
      </c>
      <c r="B1985" s="118">
        <v>9.7554889565726528E-4</v>
      </c>
      <c r="C1985" s="118">
        <v>1.7685529214597742E-3</v>
      </c>
    </row>
    <row r="1986" spans="1:3" x14ac:dyDescent="0.3">
      <c r="A1986" s="118">
        <v>1962</v>
      </c>
      <c r="B1986" s="118">
        <v>8.0542922337982579E-3</v>
      </c>
      <c r="C1986" s="118">
        <v>-4.8194836962049768E-3</v>
      </c>
    </row>
    <row r="1987" spans="1:3" x14ac:dyDescent="0.3">
      <c r="A1987" s="118">
        <v>1963</v>
      </c>
      <c r="B1987" s="118">
        <v>6.067596612490323E-3</v>
      </c>
      <c r="C1987" s="118">
        <v>1.0407815859955892E-2</v>
      </c>
    </row>
    <row r="1988" spans="1:3" x14ac:dyDescent="0.3">
      <c r="A1988" s="118">
        <v>1964</v>
      </c>
      <c r="B1988" s="118">
        <v>1.1039271956856046E-2</v>
      </c>
      <c r="C1988" s="118">
        <v>-4.5258543371912048E-3</v>
      </c>
    </row>
    <row r="1989" spans="1:3" x14ac:dyDescent="0.3">
      <c r="A1989" s="118">
        <v>1965</v>
      </c>
      <c r="B1989" s="118">
        <v>1.620776441519207E-3</v>
      </c>
      <c r="C1989" s="118">
        <v>-5.6347552737662883E-4</v>
      </c>
    </row>
    <row r="1990" spans="1:3" x14ac:dyDescent="0.3">
      <c r="A1990" s="118">
        <v>1966</v>
      </c>
      <c r="B1990" s="118">
        <v>2.4592408497899336E-4</v>
      </c>
      <c r="C1990" s="118">
        <v>5.5321863912043802E-3</v>
      </c>
    </row>
    <row r="1991" spans="1:3" x14ac:dyDescent="0.3">
      <c r="A1991" s="118">
        <v>1967</v>
      </c>
      <c r="B1991" s="118">
        <v>6.2204686926341391E-3</v>
      </c>
      <c r="C1991" s="118">
        <v>9.6605639993532343E-3</v>
      </c>
    </row>
    <row r="1992" spans="1:3" x14ac:dyDescent="0.3">
      <c r="A1992" s="118">
        <v>1968</v>
      </c>
      <c r="B1992" s="118">
        <v>-3.5150536618590036E-3</v>
      </c>
      <c r="C1992" s="118">
        <v>4.0195177441993985E-3</v>
      </c>
    </row>
    <row r="1993" spans="1:3" x14ac:dyDescent="0.3">
      <c r="A1993" s="118">
        <v>1969</v>
      </c>
      <c r="B1993" s="118">
        <v>7.020005598907017E-3</v>
      </c>
      <c r="C1993" s="118">
        <v>-7.0921279446041069E-3</v>
      </c>
    </row>
    <row r="1994" spans="1:3" x14ac:dyDescent="0.3">
      <c r="A1994" s="118">
        <v>1970</v>
      </c>
      <c r="B1994" s="118">
        <v>1.0425370333462363E-2</v>
      </c>
      <c r="C1994" s="118">
        <v>9.7150651127565438E-3</v>
      </c>
    </row>
    <row r="1995" spans="1:3" x14ac:dyDescent="0.3">
      <c r="A1995" s="118">
        <v>1971</v>
      </c>
      <c r="B1995" s="118">
        <v>1.0331697694579995E-2</v>
      </c>
      <c r="C1995" s="118">
        <v>-4.8625314330319643E-3</v>
      </c>
    </row>
    <row r="1996" spans="1:3" x14ac:dyDescent="0.3">
      <c r="A1996" s="118">
        <v>1972</v>
      </c>
      <c r="B1996" s="118">
        <v>-1.1404538284874784E-2</v>
      </c>
      <c r="C1996" s="118">
        <v>1.3445435859432992E-3</v>
      </c>
    </row>
    <row r="1997" spans="1:3" x14ac:dyDescent="0.3">
      <c r="A1997" s="118">
        <v>1973</v>
      </c>
      <c r="B1997" s="118">
        <v>3.4745036965328148E-3</v>
      </c>
      <c r="C1997" s="118">
        <v>-3.7671346189096723E-3</v>
      </c>
    </row>
    <row r="1998" spans="1:3" x14ac:dyDescent="0.3">
      <c r="A1998" s="118">
        <v>1974</v>
      </c>
      <c r="B1998" s="118">
        <v>-2.4325764987296987E-2</v>
      </c>
      <c r="C1998" s="118">
        <v>7.357106905166548E-3</v>
      </c>
    </row>
    <row r="1999" spans="1:3" x14ac:dyDescent="0.3">
      <c r="A1999" s="118">
        <v>1975</v>
      </c>
      <c r="B1999" s="118">
        <v>-1.3118464901585344E-2</v>
      </c>
      <c r="C1999" s="118">
        <v>3.4161271450598718E-4</v>
      </c>
    </row>
    <row r="2000" spans="1:3" x14ac:dyDescent="0.3">
      <c r="A2000" s="118">
        <v>1976</v>
      </c>
      <c r="B2000" s="118">
        <v>8.6181985764223357E-3</v>
      </c>
      <c r="C2000" s="118">
        <v>4.6883252911352601E-3</v>
      </c>
    </row>
    <row r="2001" spans="1:3" x14ac:dyDescent="0.3">
      <c r="A2001" s="118">
        <v>1977</v>
      </c>
      <c r="B2001" s="118">
        <v>8.393408287719617E-3</v>
      </c>
      <c r="C2001" s="118">
        <v>6.4611781882316643E-3</v>
      </c>
    </row>
    <row r="2002" spans="1:3" x14ac:dyDescent="0.3">
      <c r="A2002" s="118">
        <v>1978</v>
      </c>
      <c r="B2002" s="118">
        <v>-5.1173886590481577E-3</v>
      </c>
      <c r="C2002" s="118">
        <v>-1.4093851226663545E-3</v>
      </c>
    </row>
    <row r="2003" spans="1:3" x14ac:dyDescent="0.3">
      <c r="A2003" s="118">
        <v>1979</v>
      </c>
      <c r="B2003" s="118">
        <v>1.5641753265689232E-2</v>
      </c>
      <c r="C2003" s="118">
        <v>-4.7631062259562498E-4</v>
      </c>
    </row>
    <row r="2004" spans="1:3" x14ac:dyDescent="0.3">
      <c r="A2004" s="118">
        <v>1980</v>
      </c>
      <c r="B2004" s="118">
        <v>-7.6127364527740909E-3</v>
      </c>
      <c r="C2004" s="118">
        <v>-3.7053580639960365E-3</v>
      </c>
    </row>
    <row r="2005" spans="1:3" x14ac:dyDescent="0.3">
      <c r="A2005" s="118">
        <v>1981</v>
      </c>
      <c r="B2005" s="118">
        <v>-9.4042579000166836E-3</v>
      </c>
      <c r="C2005" s="118">
        <v>-1.2974536860535584E-2</v>
      </c>
    </row>
    <row r="2006" spans="1:3" x14ac:dyDescent="0.3">
      <c r="A2006" s="118">
        <v>1982</v>
      </c>
      <c r="B2006" s="118">
        <v>4.4484372957429648E-4</v>
      </c>
      <c r="C2006" s="118">
        <v>1.4724774054396782E-2</v>
      </c>
    </row>
    <row r="2007" spans="1:3" x14ac:dyDescent="0.3">
      <c r="A2007" s="118">
        <v>1983</v>
      </c>
      <c r="B2007" s="118">
        <v>1.3680529918090699E-2</v>
      </c>
      <c r="C2007" s="118">
        <v>2.0072255202270031E-2</v>
      </c>
    </row>
    <row r="2008" spans="1:3" x14ac:dyDescent="0.3">
      <c r="A2008" s="118">
        <v>1984</v>
      </c>
      <c r="B2008" s="118">
        <v>9.32036336930042E-3</v>
      </c>
      <c r="C2008" s="118">
        <v>-6.850123567350595E-3</v>
      </c>
    </row>
    <row r="2009" spans="1:3" x14ac:dyDescent="0.3">
      <c r="A2009" s="118">
        <v>1985</v>
      </c>
      <c r="B2009" s="118">
        <v>-1.3046425953666306E-2</v>
      </c>
      <c r="C2009" s="118">
        <v>1.8578984981175793E-2</v>
      </c>
    </row>
    <row r="2010" spans="1:3" x14ac:dyDescent="0.3">
      <c r="A2010" s="118">
        <v>1986</v>
      </c>
      <c r="B2010" s="118">
        <v>-4.7415332362332847E-3</v>
      </c>
      <c r="C2010" s="118">
        <v>3.2009671834965902E-4</v>
      </c>
    </row>
    <row r="2011" spans="1:3" x14ac:dyDescent="0.3">
      <c r="A2011" s="118">
        <v>1987</v>
      </c>
      <c r="B2011" s="118">
        <v>6.754946485758701E-3</v>
      </c>
      <c r="C2011" s="118">
        <v>-1.5373099890595994E-2</v>
      </c>
    </row>
    <row r="2012" spans="1:3" x14ac:dyDescent="0.3">
      <c r="A2012" s="118">
        <v>1988</v>
      </c>
      <c r="B2012" s="118">
        <v>-1.3576188518994283E-2</v>
      </c>
      <c r="C2012" s="118">
        <v>2.2458342382757623E-2</v>
      </c>
    </row>
    <row r="2013" spans="1:3" x14ac:dyDescent="0.3">
      <c r="A2013" s="118">
        <v>1989</v>
      </c>
      <c r="B2013" s="118">
        <v>4.4794606950606178E-3</v>
      </c>
      <c r="C2013" s="118">
        <v>4.1636277082229139E-4</v>
      </c>
    </row>
    <row r="2014" spans="1:3" x14ac:dyDescent="0.3">
      <c r="A2014" s="118">
        <v>1990</v>
      </c>
      <c r="B2014" s="118">
        <v>-6.285366959467709E-3</v>
      </c>
      <c r="C2014" s="118">
        <v>-2.9927870905042085E-4</v>
      </c>
    </row>
    <row r="2015" spans="1:3" x14ac:dyDescent="0.3">
      <c r="A2015" s="118">
        <v>1991</v>
      </c>
      <c r="B2015" s="118">
        <v>7.1616819383650597E-3</v>
      </c>
      <c r="C2015" s="118">
        <v>1.4042639953753901E-2</v>
      </c>
    </row>
    <row r="2016" spans="1:3" x14ac:dyDescent="0.3">
      <c r="A2016" s="118">
        <v>1992</v>
      </c>
      <c r="B2016" s="118">
        <v>2.3945650356852822E-4</v>
      </c>
      <c r="C2016" s="118">
        <v>-4.6863145677748309E-4</v>
      </c>
    </row>
    <row r="2017" spans="1:3" x14ac:dyDescent="0.3">
      <c r="A2017" s="118">
        <v>1993</v>
      </c>
      <c r="B2017" s="118">
        <v>-2.1433611741624075E-3</v>
      </c>
      <c r="C2017" s="118">
        <v>-2.2679676960155144E-3</v>
      </c>
    </row>
    <row r="2018" spans="1:3" x14ac:dyDescent="0.3">
      <c r="A2018" s="118">
        <v>1994</v>
      </c>
      <c r="B2018" s="118">
        <v>-7.5163776602621083E-3</v>
      </c>
      <c r="C2018" s="118">
        <v>-1.4428107682173652E-2</v>
      </c>
    </row>
    <row r="2019" spans="1:3" x14ac:dyDescent="0.3">
      <c r="A2019" s="118">
        <v>1995</v>
      </c>
      <c r="B2019" s="118">
        <v>2.5230707397477475E-3</v>
      </c>
      <c r="C2019" s="118">
        <v>2.0727517652811317E-3</v>
      </c>
    </row>
    <row r="2020" spans="1:3" x14ac:dyDescent="0.3">
      <c r="A2020" s="118">
        <v>1996</v>
      </c>
      <c r="B2020" s="118">
        <v>8.246308640811207E-5</v>
      </c>
      <c r="C2020" s="118">
        <v>-8.49294493325101E-3</v>
      </c>
    </row>
    <row r="2021" spans="1:3" x14ac:dyDescent="0.3">
      <c r="A2021" s="118">
        <v>1997</v>
      </c>
      <c r="B2021" s="118">
        <v>1.1138051220689263E-2</v>
      </c>
      <c r="C2021" s="118">
        <v>1.074593753222571E-2</v>
      </c>
    </row>
    <row r="2022" spans="1:3" x14ac:dyDescent="0.3">
      <c r="A2022" s="118">
        <v>1998</v>
      </c>
      <c r="B2022" s="118">
        <v>-4.2382779667034694E-3</v>
      </c>
      <c r="C2022" s="118">
        <v>-4.9153948210641056E-3</v>
      </c>
    </row>
    <row r="2023" spans="1:3" x14ac:dyDescent="0.3">
      <c r="A2023" s="118">
        <v>1999</v>
      </c>
      <c r="B2023" s="118">
        <v>5.9295174460216454E-3</v>
      </c>
      <c r="C2023" s="118">
        <v>-1.2525832005527135E-2</v>
      </c>
    </row>
    <row r="2024" spans="1:3" x14ac:dyDescent="0.3">
      <c r="A2024" s="118">
        <v>2000</v>
      </c>
      <c r="B2024" s="118">
        <v>1.0979455182679079E-2</v>
      </c>
      <c r="C2024" s="118">
        <v>3.4622553597688371E-3</v>
      </c>
    </row>
    <row r="2025" spans="1:3" x14ac:dyDescent="0.3">
      <c r="A2025" s="118">
        <v>2001</v>
      </c>
      <c r="B2025" s="118">
        <v>8.362307551760251E-4</v>
      </c>
      <c r="C2025" s="118">
        <v>2.5017997546669122E-3</v>
      </c>
    </row>
    <row r="2026" spans="1:3" x14ac:dyDescent="0.3">
      <c r="A2026" s="118">
        <v>2002</v>
      </c>
      <c r="B2026" s="118">
        <v>5.1336889847169052E-3</v>
      </c>
      <c r="C2026" s="118">
        <v>8.2042605334571132E-3</v>
      </c>
    </row>
    <row r="2027" spans="1:3" x14ac:dyDescent="0.3">
      <c r="A2027" s="118">
        <v>2003</v>
      </c>
      <c r="B2027" s="118">
        <v>-2.9099916788380563E-3</v>
      </c>
      <c r="C2027" s="118">
        <v>8.6313889265950544E-3</v>
      </c>
    </row>
    <row r="2028" spans="1:3" x14ac:dyDescent="0.3">
      <c r="A2028" s="118">
        <v>2004</v>
      </c>
      <c r="B2028" s="118">
        <v>4.9502761916599258E-3</v>
      </c>
      <c r="C2028" s="118">
        <v>-1.2643181756956511E-3</v>
      </c>
    </row>
    <row r="2029" spans="1:3" x14ac:dyDescent="0.3">
      <c r="A2029" s="118">
        <v>2005</v>
      </c>
      <c r="B2029" s="118">
        <v>6.0462183237191807E-3</v>
      </c>
      <c r="C2029" s="118">
        <v>1.8139803003220118E-3</v>
      </c>
    </row>
    <row r="2030" spans="1:3" x14ac:dyDescent="0.3">
      <c r="A2030" s="118">
        <v>2006</v>
      </c>
      <c r="B2030" s="118">
        <v>2.7092930850351497E-3</v>
      </c>
      <c r="C2030" s="118">
        <v>-1.1738501022839746E-2</v>
      </c>
    </row>
    <row r="2031" spans="1:3" x14ac:dyDescent="0.3">
      <c r="A2031" s="118">
        <v>2007</v>
      </c>
      <c r="B2031" s="118">
        <v>1.1373591737463874E-2</v>
      </c>
      <c r="C2031" s="118">
        <v>1.0404214378816234E-2</v>
      </c>
    </row>
    <row r="2032" spans="1:3" x14ac:dyDescent="0.3">
      <c r="A2032" s="118">
        <v>2008</v>
      </c>
      <c r="B2032" s="118">
        <v>1.024205198767752E-2</v>
      </c>
      <c r="C2032" s="118">
        <v>7.1611912529177587E-3</v>
      </c>
    </row>
    <row r="2033" spans="1:3" x14ac:dyDescent="0.3">
      <c r="A2033" s="118">
        <v>2009</v>
      </c>
      <c r="B2033" s="118">
        <v>-8.5551356218791317E-3</v>
      </c>
      <c r="C2033" s="118">
        <v>-1.3429821802847705E-2</v>
      </c>
    </row>
    <row r="2034" spans="1:3" x14ac:dyDescent="0.3">
      <c r="A2034" s="118">
        <v>2010</v>
      </c>
      <c r="B2034" s="118">
        <v>3.2889191502980439E-3</v>
      </c>
      <c r="C2034" s="118">
        <v>1.300800132105385E-2</v>
      </c>
    </row>
    <row r="2035" spans="1:3" x14ac:dyDescent="0.3">
      <c r="A2035" s="118">
        <v>2011</v>
      </c>
      <c r="B2035" s="118">
        <v>8.0104377777061118E-3</v>
      </c>
      <c r="C2035" s="118">
        <v>-2.7907588752135344E-2</v>
      </c>
    </row>
    <row r="2036" spans="1:3" x14ac:dyDescent="0.3">
      <c r="A2036" s="118">
        <v>2012</v>
      </c>
      <c r="B2036" s="118">
        <v>-1.0568928617132331E-3</v>
      </c>
      <c r="C2036" s="118">
        <v>-7.1349416316023595E-2</v>
      </c>
    </row>
    <row r="2037" spans="1:3" x14ac:dyDescent="0.3">
      <c r="A2037" s="118">
        <v>2013</v>
      </c>
      <c r="B2037" s="118">
        <v>4.8454649668235195E-3</v>
      </c>
      <c r="C2037" s="118">
        <v>1.7180031803864584E-2</v>
      </c>
    </row>
    <row r="2038" spans="1:3" x14ac:dyDescent="0.3">
      <c r="A2038" s="118">
        <v>2014</v>
      </c>
      <c r="B2038" s="118">
        <v>7.9955857073830418E-4</v>
      </c>
      <c r="C2038" s="118">
        <v>-1.2458025375567756E-3</v>
      </c>
    </row>
    <row r="2039" spans="1:3" x14ac:dyDescent="0.3">
      <c r="A2039" s="118">
        <v>2015</v>
      </c>
      <c r="B2039" s="118">
        <v>1.1257672435283049E-2</v>
      </c>
      <c r="C2039" s="118">
        <v>9.0421046225706361E-3</v>
      </c>
    </row>
    <row r="2040" spans="1:3" x14ac:dyDescent="0.3">
      <c r="A2040" s="118">
        <v>2016</v>
      </c>
      <c r="B2040" s="118">
        <v>5.4750835632917149E-3</v>
      </c>
      <c r="C2040" s="118">
        <v>6.9326488934764686E-3</v>
      </c>
    </row>
    <row r="2041" spans="1:3" x14ac:dyDescent="0.3">
      <c r="A2041" s="118">
        <v>2017</v>
      </c>
      <c r="B2041" s="118">
        <v>9.6795372943029676E-3</v>
      </c>
      <c r="C2041" s="118">
        <v>-6.2102829773664023E-3</v>
      </c>
    </row>
    <row r="2042" spans="1:3" x14ac:dyDescent="0.3">
      <c r="A2042" s="118">
        <v>2018</v>
      </c>
      <c r="B2042" s="118">
        <v>-5.9369090533917509E-3</v>
      </c>
      <c r="C2042" s="118">
        <v>-2.3905952498804093E-2</v>
      </c>
    </row>
    <row r="2043" spans="1:3" x14ac:dyDescent="0.3">
      <c r="A2043" s="118">
        <v>2019</v>
      </c>
      <c r="B2043" s="118">
        <v>-1.3596783583290355E-2</v>
      </c>
      <c r="C2043" s="118">
        <v>-4.5423148692189177E-3</v>
      </c>
    </row>
    <row r="2044" spans="1:3" x14ac:dyDescent="0.3">
      <c r="A2044" s="118">
        <v>2020</v>
      </c>
      <c r="B2044" s="118">
        <v>1.5162615804976017E-2</v>
      </c>
      <c r="C2044" s="118">
        <v>2.0942009541122832E-3</v>
      </c>
    </row>
    <row r="2045" spans="1:3" x14ac:dyDescent="0.3">
      <c r="A2045" s="118">
        <v>2021</v>
      </c>
      <c r="B2045" s="118">
        <v>-2.227289664177131E-2</v>
      </c>
      <c r="C2045" s="118">
        <v>3.3994620598562716E-3</v>
      </c>
    </row>
    <row r="2046" spans="1:3" x14ac:dyDescent="0.3">
      <c r="A2046" s="118">
        <v>2022</v>
      </c>
      <c r="B2046" s="118">
        <v>-2.0558845405885232E-3</v>
      </c>
      <c r="C2046" s="118">
        <v>1.3247246159457767E-2</v>
      </c>
    </row>
    <row r="2047" spans="1:3" x14ac:dyDescent="0.3">
      <c r="A2047" s="118">
        <v>2023</v>
      </c>
      <c r="B2047" s="118">
        <v>4.3608741337969378E-3</v>
      </c>
      <c r="C2047" s="118">
        <v>1.4825654593218269E-2</v>
      </c>
    </row>
    <row r="2048" spans="1:3" x14ac:dyDescent="0.3">
      <c r="A2048" s="118">
        <v>2024</v>
      </c>
      <c r="B2048" s="118">
        <v>1.3035299083831419E-2</v>
      </c>
      <c r="C2048" s="118">
        <v>8.6519027625394686E-4</v>
      </c>
    </row>
    <row r="2049" spans="1:3" x14ac:dyDescent="0.3">
      <c r="A2049" s="118">
        <v>2025</v>
      </c>
      <c r="B2049" s="118">
        <v>4.3529054433241237E-3</v>
      </c>
      <c r="C2049" s="118">
        <v>4.104336875706876E-3</v>
      </c>
    </row>
    <row r="2050" spans="1:3" x14ac:dyDescent="0.3">
      <c r="A2050" s="118">
        <v>2026</v>
      </c>
      <c r="B2050" s="118">
        <v>7.1233765845105639E-3</v>
      </c>
      <c r="C2050" s="118">
        <v>6.4589627544958689E-3</v>
      </c>
    </row>
    <row r="2051" spans="1:3" x14ac:dyDescent="0.3">
      <c r="A2051" s="118">
        <v>2027</v>
      </c>
      <c r="B2051" s="118">
        <v>-3.5203929089477341E-3</v>
      </c>
      <c r="C2051" s="118">
        <v>-1.0374894958269987E-2</v>
      </c>
    </row>
    <row r="2052" spans="1:3" x14ac:dyDescent="0.3">
      <c r="A2052" s="118">
        <v>2028</v>
      </c>
      <c r="B2052" s="118">
        <v>4.8592156470946175E-3</v>
      </c>
      <c r="C2052" s="118">
        <v>-4.6662341384160928E-3</v>
      </c>
    </row>
    <row r="2053" spans="1:3" x14ac:dyDescent="0.3">
      <c r="A2053" s="118">
        <v>2029</v>
      </c>
      <c r="B2053" s="118">
        <v>-9.7987211287421088E-3</v>
      </c>
      <c r="C2053" s="118">
        <v>-6.4932729695263165E-3</v>
      </c>
    </row>
    <row r="2054" spans="1:3" x14ac:dyDescent="0.3">
      <c r="A2054" s="118">
        <v>2030</v>
      </c>
      <c r="B2054" s="118">
        <v>5.9879650111774319E-3</v>
      </c>
      <c r="C2054" s="118">
        <v>5.4856684176390891E-4</v>
      </c>
    </row>
    <row r="2055" spans="1:3" x14ac:dyDescent="0.3">
      <c r="A2055" s="118">
        <v>2031</v>
      </c>
      <c r="B2055" s="118">
        <v>-3.6998882909250693E-3</v>
      </c>
      <c r="C2055" s="118">
        <v>-1.461226294597504E-2</v>
      </c>
    </row>
    <row r="2056" spans="1:3" x14ac:dyDescent="0.3">
      <c r="A2056" s="118">
        <v>2032</v>
      </c>
      <c r="B2056" s="118">
        <v>4.8675162124890564E-3</v>
      </c>
      <c r="C2056" s="118">
        <v>-3.8202034431734921E-4</v>
      </c>
    </row>
    <row r="2057" spans="1:3" x14ac:dyDescent="0.3">
      <c r="A2057" s="118">
        <v>2033</v>
      </c>
      <c r="B2057" s="118">
        <v>2.0231874792538834E-4</v>
      </c>
      <c r="C2057" s="118">
        <v>1.8967094791081197E-2</v>
      </c>
    </row>
    <row r="2058" spans="1:3" x14ac:dyDescent="0.3">
      <c r="A2058" s="118">
        <v>2034</v>
      </c>
      <c r="B2058" s="118">
        <v>8.6120862544786184E-3</v>
      </c>
      <c r="C2058" s="118">
        <v>8.1444530171482839E-3</v>
      </c>
    </row>
    <row r="2059" spans="1:3" x14ac:dyDescent="0.3">
      <c r="A2059" s="118">
        <v>2035</v>
      </c>
      <c r="B2059" s="118">
        <v>-2.5613084017315252E-3</v>
      </c>
      <c r="C2059" s="118">
        <v>-4.1506644401695346E-3</v>
      </c>
    </row>
    <row r="2060" spans="1:3" x14ac:dyDescent="0.3">
      <c r="A2060" s="118">
        <v>2036</v>
      </c>
      <c r="B2060" s="118">
        <v>7.9986507067640981E-3</v>
      </c>
      <c r="C2060" s="118">
        <v>9.2080307613550023E-3</v>
      </c>
    </row>
    <row r="2061" spans="1:3" x14ac:dyDescent="0.3">
      <c r="A2061" s="118">
        <v>2037</v>
      </c>
      <c r="B2061" s="118">
        <v>-7.5252835395266792E-3</v>
      </c>
      <c r="C2061" s="118">
        <v>-7.5944304495890336E-3</v>
      </c>
    </row>
    <row r="2062" spans="1:3" x14ac:dyDescent="0.3">
      <c r="A2062" s="118">
        <v>2038</v>
      </c>
      <c r="B2062" s="118">
        <v>7.5197955931750214E-3</v>
      </c>
      <c r="C2062" s="118">
        <v>-4.1268117531219782E-3</v>
      </c>
    </row>
    <row r="2063" spans="1:3" x14ac:dyDescent="0.3">
      <c r="A2063" s="118">
        <v>2039</v>
      </c>
      <c r="B2063" s="118">
        <v>-1.639854070530875E-3</v>
      </c>
      <c r="C2063" s="118">
        <v>-4.0990691677340952E-3</v>
      </c>
    </row>
    <row r="2064" spans="1:3" x14ac:dyDescent="0.3">
      <c r="A2064" s="118">
        <v>2040</v>
      </c>
      <c r="B2064" s="118">
        <v>-4.7410954392193162E-3</v>
      </c>
      <c r="C2064" s="118">
        <v>-1.0269186032509354E-2</v>
      </c>
    </row>
    <row r="2065" spans="1:3" x14ac:dyDescent="0.3">
      <c r="A2065" s="118">
        <v>2041</v>
      </c>
      <c r="B2065" s="118">
        <v>-8.3227957578257993E-4</v>
      </c>
      <c r="C2065" s="118">
        <v>-1.3918917637704142E-2</v>
      </c>
    </row>
    <row r="2066" spans="1:3" x14ac:dyDescent="0.3">
      <c r="A2066" s="118">
        <v>2042</v>
      </c>
      <c r="B2066" s="118">
        <v>6.4205600018789402E-3</v>
      </c>
      <c r="C2066" s="118">
        <v>-4.0444608696374541E-2</v>
      </c>
    </row>
    <row r="2067" spans="1:3" x14ac:dyDescent="0.3">
      <c r="A2067" s="118">
        <v>2043</v>
      </c>
      <c r="B2067" s="118">
        <v>2.1129335781309945E-3</v>
      </c>
      <c r="C2067" s="118">
        <v>1.425537155855282E-3</v>
      </c>
    </row>
    <row r="2068" spans="1:3" x14ac:dyDescent="0.3">
      <c r="A2068" s="118">
        <v>2044</v>
      </c>
      <c r="B2068" s="118">
        <v>-1.6205052135546166E-3</v>
      </c>
      <c r="C2068" s="118">
        <v>1.2275331590741904E-2</v>
      </c>
    </row>
    <row r="2069" spans="1:3" x14ac:dyDescent="0.3">
      <c r="A2069" s="118">
        <v>2045</v>
      </c>
      <c r="B2069" s="118">
        <v>4.0564551554302525E-3</v>
      </c>
      <c r="C2069" s="118">
        <v>-1.4815461605271654E-2</v>
      </c>
    </row>
    <row r="2070" spans="1:3" x14ac:dyDescent="0.3">
      <c r="A2070" s="118">
        <v>2046</v>
      </c>
      <c r="B2070" s="118">
        <v>5.2937798690691476E-3</v>
      </c>
      <c r="C2070" s="118">
        <v>-4.1619082671243137E-3</v>
      </c>
    </row>
    <row r="2071" spans="1:3" x14ac:dyDescent="0.3">
      <c r="A2071" s="118">
        <v>2047</v>
      </c>
      <c r="B2071" s="118">
        <v>2.6175499717632248E-3</v>
      </c>
      <c r="C2071" s="118">
        <v>-2.2888455010313695E-3</v>
      </c>
    </row>
    <row r="2072" spans="1:3" x14ac:dyDescent="0.3">
      <c r="A2072" s="118">
        <v>2048</v>
      </c>
      <c r="B2072" s="118">
        <v>1.8824733632295042E-3</v>
      </c>
      <c r="C2072" s="118">
        <v>-8.41386792081706E-3</v>
      </c>
    </row>
    <row r="2073" spans="1:3" x14ac:dyDescent="0.3">
      <c r="A2073" s="118">
        <v>2049</v>
      </c>
      <c r="B2073" s="118">
        <v>1.0400723339027801E-2</v>
      </c>
      <c r="C2073" s="118">
        <v>-1.3200923251160349E-3</v>
      </c>
    </row>
    <row r="2074" spans="1:3" x14ac:dyDescent="0.3">
      <c r="A2074" s="118">
        <v>2050</v>
      </c>
      <c r="B2074" s="118">
        <v>5.423955615965829E-3</v>
      </c>
      <c r="C2074" s="118">
        <v>2.2309901828673914E-2</v>
      </c>
    </row>
    <row r="2075" spans="1:3" x14ac:dyDescent="0.3">
      <c r="A2075" s="118">
        <v>2051</v>
      </c>
      <c r="B2075" s="118">
        <v>3.1272185788068234E-3</v>
      </c>
      <c r="C2075" s="118">
        <v>2.4352783417193043E-3</v>
      </c>
    </row>
    <row r="2076" spans="1:3" x14ac:dyDescent="0.3">
      <c r="A2076" s="118">
        <v>2052</v>
      </c>
      <c r="B2076" s="118">
        <v>-7.4679691027373365E-5</v>
      </c>
      <c r="C2076" s="118">
        <v>3.9492817802961929E-3</v>
      </c>
    </row>
    <row r="2077" spans="1:3" x14ac:dyDescent="0.3">
      <c r="A2077" s="118">
        <v>2053</v>
      </c>
      <c r="B2077" s="118">
        <v>1.3574457150720498E-2</v>
      </c>
      <c r="C2077" s="118">
        <v>1.4240592935182757E-3</v>
      </c>
    </row>
    <row r="2078" spans="1:3" x14ac:dyDescent="0.3">
      <c r="A2078" s="118">
        <v>2054</v>
      </c>
      <c r="B2078" s="118">
        <v>6.9292319333671302E-3</v>
      </c>
      <c r="C2078" s="118">
        <v>-8.8917901733056477E-3</v>
      </c>
    </row>
    <row r="2079" spans="1:3" x14ac:dyDescent="0.3">
      <c r="A2079" s="118">
        <v>2055</v>
      </c>
      <c r="B2079" s="118">
        <v>-1.7595945423155714E-2</v>
      </c>
      <c r="C2079" s="118">
        <v>-3.3143768139242899E-3</v>
      </c>
    </row>
    <row r="2080" spans="1:3" x14ac:dyDescent="0.3">
      <c r="A2080" s="118">
        <v>2056</v>
      </c>
      <c r="B2080" s="118">
        <v>9.6038306338805529E-3</v>
      </c>
      <c r="C2080" s="118">
        <v>-1.155911752599699E-2</v>
      </c>
    </row>
    <row r="2081" spans="1:3" x14ac:dyDescent="0.3">
      <c r="A2081" s="118">
        <v>2057</v>
      </c>
      <c r="B2081" s="118">
        <v>-5.5373108978899683E-3</v>
      </c>
      <c r="C2081" s="118">
        <v>3.7731053765387096E-3</v>
      </c>
    </row>
    <row r="2082" spans="1:3" x14ac:dyDescent="0.3">
      <c r="A2082" s="118">
        <v>2058</v>
      </c>
      <c r="B2082" s="118">
        <v>-1.1664847547122889E-2</v>
      </c>
      <c r="C2082" s="118">
        <v>-7.1697265676955689E-4</v>
      </c>
    </row>
    <row r="2083" spans="1:3" x14ac:dyDescent="0.3">
      <c r="A2083" s="118">
        <v>2059</v>
      </c>
      <c r="B2083" s="118">
        <v>8.1616170196542968E-3</v>
      </c>
      <c r="C2083" s="118">
        <v>9.4173337906962497E-3</v>
      </c>
    </row>
    <row r="2084" spans="1:3" x14ac:dyDescent="0.3">
      <c r="A2084" s="118">
        <v>2060</v>
      </c>
      <c r="B2084" s="118">
        <v>-2.5644811907731154E-4</v>
      </c>
      <c r="C2084" s="118">
        <v>-1.5157287411071819E-2</v>
      </c>
    </row>
    <row r="2085" spans="1:3" x14ac:dyDescent="0.3">
      <c r="A2085" s="118">
        <v>2061</v>
      </c>
      <c r="B2085" s="118">
        <v>1.4868376663942672E-3</v>
      </c>
      <c r="C2085" s="118">
        <v>-2.3404057784159084E-3</v>
      </c>
    </row>
    <row r="2086" spans="1:3" x14ac:dyDescent="0.3">
      <c r="A2086" s="118">
        <v>2062</v>
      </c>
      <c r="B2086" s="118">
        <v>1.3880983163895922E-3</v>
      </c>
      <c r="C2086" s="118">
        <v>4.0243090320741186E-2</v>
      </c>
    </row>
    <row r="2087" spans="1:3" x14ac:dyDescent="0.3">
      <c r="A2087" s="118">
        <v>2063</v>
      </c>
      <c r="B2087" s="118">
        <v>2.3953722566345116E-3</v>
      </c>
      <c r="C2087" s="118">
        <v>3.3976414369898821E-3</v>
      </c>
    </row>
    <row r="2088" spans="1:3" x14ac:dyDescent="0.3">
      <c r="A2088" s="118">
        <v>2064</v>
      </c>
      <c r="B2088" s="118">
        <v>1.84474801883224E-4</v>
      </c>
      <c r="C2088" s="118">
        <v>-1.8279610449366997E-2</v>
      </c>
    </row>
    <row r="2089" spans="1:3" x14ac:dyDescent="0.3">
      <c r="A2089" s="118">
        <v>2065</v>
      </c>
      <c r="B2089" s="118">
        <v>6.4756976241015195E-3</v>
      </c>
      <c r="C2089" s="118">
        <v>1.3384365590116479E-4</v>
      </c>
    </row>
    <row r="2090" spans="1:3" x14ac:dyDescent="0.3">
      <c r="A2090" s="118">
        <v>2066</v>
      </c>
      <c r="B2090" s="118">
        <v>-1.0200604305673172E-3</v>
      </c>
      <c r="C2090" s="118">
        <v>-6.5689487693832184E-3</v>
      </c>
    </row>
    <row r="2091" spans="1:3" x14ac:dyDescent="0.3">
      <c r="A2091" s="118">
        <v>2067</v>
      </c>
      <c r="B2091" s="118">
        <v>1.3447832145267551E-3</v>
      </c>
      <c r="C2091" s="118">
        <v>-1.8842680241509879E-2</v>
      </c>
    </row>
    <row r="2092" spans="1:3" x14ac:dyDescent="0.3">
      <c r="A2092" s="118">
        <v>2068</v>
      </c>
      <c r="B2092" s="118">
        <v>1.1254918254891418E-2</v>
      </c>
      <c r="C2092" s="118">
        <v>1.5324063619219034E-2</v>
      </c>
    </row>
    <row r="2093" spans="1:3" x14ac:dyDescent="0.3">
      <c r="A2093" s="118">
        <v>2069</v>
      </c>
      <c r="B2093" s="118">
        <v>-1.0795633261575118E-2</v>
      </c>
      <c r="C2093" s="118">
        <v>-8.1477214554060463E-3</v>
      </c>
    </row>
    <row r="2094" spans="1:3" x14ac:dyDescent="0.3">
      <c r="A2094" s="118">
        <v>2070</v>
      </c>
      <c r="B2094" s="118">
        <v>1.088954606660646E-2</v>
      </c>
      <c r="C2094" s="118">
        <v>-1.2772785237981244E-2</v>
      </c>
    </row>
    <row r="2095" spans="1:3" x14ac:dyDescent="0.3">
      <c r="A2095" s="118">
        <v>2071</v>
      </c>
      <c r="B2095" s="118">
        <v>-1.781258813055733E-3</v>
      </c>
      <c r="C2095" s="118">
        <v>-2.4835582856659828E-2</v>
      </c>
    </row>
    <row r="2096" spans="1:3" x14ac:dyDescent="0.3">
      <c r="A2096" s="118">
        <v>2072</v>
      </c>
      <c r="B2096" s="118">
        <v>-3.12336627992897E-3</v>
      </c>
      <c r="C2096" s="118">
        <v>5.07899831956206E-2</v>
      </c>
    </row>
    <row r="2097" spans="1:3" x14ac:dyDescent="0.3">
      <c r="A2097" s="118">
        <v>2073</v>
      </c>
      <c r="B2097" s="118">
        <v>5.9214387319304826E-3</v>
      </c>
      <c r="C2097" s="118">
        <v>-6.2761036212163862E-2</v>
      </c>
    </row>
    <row r="2098" spans="1:3" x14ac:dyDescent="0.3">
      <c r="A2098" s="118">
        <v>2074</v>
      </c>
      <c r="B2098" s="118">
        <v>-1.0645238277956267E-3</v>
      </c>
      <c r="C2098" s="118">
        <v>-2.6929353702887647E-2</v>
      </c>
    </row>
    <row r="2099" spans="1:3" x14ac:dyDescent="0.3">
      <c r="A2099" s="118">
        <v>2075</v>
      </c>
      <c r="B2099" s="118">
        <v>6.2623313867658098E-3</v>
      </c>
      <c r="C2099" s="118">
        <v>3.2244211970795952E-2</v>
      </c>
    </row>
    <row r="2100" spans="1:3" x14ac:dyDescent="0.3">
      <c r="A2100" s="118">
        <v>2076</v>
      </c>
      <c r="B2100" s="118">
        <v>7.9991592554575289E-4</v>
      </c>
      <c r="C2100" s="118">
        <v>1.9154603858564472E-2</v>
      </c>
    </row>
    <row r="2101" spans="1:3" x14ac:dyDescent="0.3">
      <c r="A2101" s="118">
        <v>2077</v>
      </c>
      <c r="B2101" s="118">
        <v>2.3072246908631086E-3</v>
      </c>
      <c r="C2101" s="118">
        <v>-1.0005573943623359E-2</v>
      </c>
    </row>
    <row r="2102" spans="1:3" x14ac:dyDescent="0.3">
      <c r="A2102" s="118">
        <v>2078</v>
      </c>
      <c r="B2102" s="118">
        <v>5.2404928380369422E-3</v>
      </c>
      <c r="C2102" s="118">
        <v>-1.2332926453582287E-2</v>
      </c>
    </row>
    <row r="2103" spans="1:3" x14ac:dyDescent="0.3">
      <c r="A2103" s="118">
        <v>2079</v>
      </c>
      <c r="B2103" s="118">
        <v>4.2112293190450225E-3</v>
      </c>
      <c r="C2103" s="118">
        <v>1.8520061634470794E-3</v>
      </c>
    </row>
    <row r="2104" spans="1:3" x14ac:dyDescent="0.3">
      <c r="A2104" s="118">
        <v>2080</v>
      </c>
      <c r="B2104" s="118">
        <v>6.4606831831168421E-3</v>
      </c>
      <c r="C2104" s="118">
        <v>-6.970345000189759E-4</v>
      </c>
    </row>
    <row r="2105" spans="1:3" x14ac:dyDescent="0.3">
      <c r="A2105" s="118">
        <v>2081</v>
      </c>
      <c r="B2105" s="118">
        <v>9.9101830676578441E-4</v>
      </c>
      <c r="C2105" s="118">
        <v>-1.1914155730593673E-2</v>
      </c>
    </row>
    <row r="2106" spans="1:3" x14ac:dyDescent="0.3">
      <c r="A2106" s="118">
        <v>2082</v>
      </c>
      <c r="B2106" s="118">
        <v>1.9268313695443764E-3</v>
      </c>
      <c r="C2106" s="118">
        <v>-4.9701964798108591E-3</v>
      </c>
    </row>
    <row r="2107" spans="1:3" x14ac:dyDescent="0.3">
      <c r="A2107" s="118">
        <v>2083</v>
      </c>
      <c r="B2107" s="118">
        <v>-1.4152200380175073E-4</v>
      </c>
      <c r="C2107" s="118">
        <v>1.8018692132359137E-2</v>
      </c>
    </row>
    <row r="2108" spans="1:3" x14ac:dyDescent="0.3">
      <c r="A2108" s="118">
        <v>2084</v>
      </c>
      <c r="B2108" s="118">
        <v>7.4543994599663192E-4</v>
      </c>
      <c r="C2108" s="118">
        <v>9.0533315893733778E-3</v>
      </c>
    </row>
    <row r="2109" spans="1:3" x14ac:dyDescent="0.3">
      <c r="A2109" s="118">
        <v>2085</v>
      </c>
      <c r="B2109" s="118">
        <v>8.4236427092549034E-3</v>
      </c>
      <c r="C2109" s="118">
        <v>-1.2215683171983533E-2</v>
      </c>
    </row>
    <row r="2110" spans="1:3" x14ac:dyDescent="0.3">
      <c r="A2110" s="118">
        <v>2086</v>
      </c>
      <c r="B2110" s="118">
        <v>3.4606071402571103E-3</v>
      </c>
      <c r="C2110" s="118">
        <v>-3.5732244517552524E-3</v>
      </c>
    </row>
    <row r="2111" spans="1:3" x14ac:dyDescent="0.3">
      <c r="A2111" s="118">
        <v>2087</v>
      </c>
      <c r="B2111" s="118">
        <v>-2.4632703427534671E-3</v>
      </c>
      <c r="C2111" s="118">
        <v>-5.2845731711055758E-3</v>
      </c>
    </row>
    <row r="2112" spans="1:3" x14ac:dyDescent="0.3">
      <c r="A2112" s="118">
        <v>2088</v>
      </c>
      <c r="B2112" s="118">
        <v>-2.3435202751952936E-3</v>
      </c>
      <c r="C2112" s="118">
        <v>3.8268649411027082E-2</v>
      </c>
    </row>
    <row r="2113" spans="1:3" x14ac:dyDescent="0.3">
      <c r="A2113" s="118">
        <v>2089</v>
      </c>
      <c r="B2113" s="118">
        <v>5.6794508399182573E-3</v>
      </c>
      <c r="C2113" s="118">
        <v>-3.0874399629145875E-3</v>
      </c>
    </row>
    <row r="2114" spans="1:3" x14ac:dyDescent="0.3">
      <c r="A2114" s="118">
        <v>2090</v>
      </c>
      <c r="B2114" s="118">
        <v>-1.3014497840362353E-3</v>
      </c>
      <c r="C2114" s="118">
        <v>5.8485447632214971E-3</v>
      </c>
    </row>
    <row r="2115" spans="1:3" x14ac:dyDescent="0.3">
      <c r="A2115" s="118">
        <v>2091</v>
      </c>
      <c r="B2115" s="118">
        <v>2.6306931643585725E-2</v>
      </c>
      <c r="C2115" s="118">
        <v>-6.3625309153331894E-4</v>
      </c>
    </row>
    <row r="2116" spans="1:3" x14ac:dyDescent="0.3">
      <c r="A2116" s="118">
        <v>2092</v>
      </c>
      <c r="B2116" s="118">
        <v>1.7808838643561805E-2</v>
      </c>
      <c r="C2116" s="118">
        <v>5.3986096085473813E-3</v>
      </c>
    </row>
    <row r="2117" spans="1:3" x14ac:dyDescent="0.3">
      <c r="A2117" s="118">
        <v>2093</v>
      </c>
      <c r="B2117" s="118">
        <v>-1.0304815875731337E-2</v>
      </c>
      <c r="C2117" s="118">
        <v>-2.3004155898177017E-3</v>
      </c>
    </row>
    <row r="2118" spans="1:3" x14ac:dyDescent="0.3">
      <c r="A2118" s="118">
        <v>2094</v>
      </c>
      <c r="B2118" s="118">
        <v>-4.3055334256970814E-4</v>
      </c>
      <c r="C2118" s="118">
        <v>-8.5652783655031171E-4</v>
      </c>
    </row>
    <row r="2119" spans="1:3" x14ac:dyDescent="0.3">
      <c r="A2119" s="118">
        <v>2095</v>
      </c>
      <c r="B2119" s="118">
        <v>-4.0150116070437935E-3</v>
      </c>
      <c r="C2119" s="118">
        <v>-3.4613053481272381E-2</v>
      </c>
    </row>
    <row r="2120" spans="1:3" x14ac:dyDescent="0.3">
      <c r="A2120" s="118">
        <v>2096</v>
      </c>
      <c r="B2120" s="118">
        <v>-1.6577104704638182E-3</v>
      </c>
      <c r="C2120" s="118">
        <v>8.2744857856669237E-3</v>
      </c>
    </row>
    <row r="2121" spans="1:3" x14ac:dyDescent="0.3">
      <c r="A2121" s="118">
        <v>2097</v>
      </c>
      <c r="B2121" s="118">
        <v>-8.6263019205566963E-3</v>
      </c>
      <c r="C2121" s="118">
        <v>-8.8879887104185082E-3</v>
      </c>
    </row>
    <row r="2122" spans="1:3" x14ac:dyDescent="0.3">
      <c r="A2122" s="118">
        <v>2098</v>
      </c>
      <c r="B2122" s="118">
        <v>6.3052366587893847E-3</v>
      </c>
      <c r="C2122" s="118">
        <v>7.299981125047891E-3</v>
      </c>
    </row>
    <row r="2123" spans="1:3" x14ac:dyDescent="0.3">
      <c r="A2123" s="118">
        <v>2099</v>
      </c>
      <c r="B2123" s="118">
        <v>-6.8289957310227337E-3</v>
      </c>
      <c r="C2123" s="118">
        <v>-2.4260121627179406E-3</v>
      </c>
    </row>
    <row r="2124" spans="1:3" x14ac:dyDescent="0.3">
      <c r="A2124" s="118">
        <v>2100</v>
      </c>
      <c r="B2124" s="118">
        <v>1.2329729529694794E-2</v>
      </c>
      <c r="C2124" s="118">
        <v>1.3432473945597883E-2</v>
      </c>
    </row>
    <row r="2125" spans="1:3" x14ac:dyDescent="0.3">
      <c r="A2125" s="118">
        <v>2101</v>
      </c>
      <c r="B2125" s="118">
        <v>1.2715348948802309E-2</v>
      </c>
      <c r="C2125" s="118">
        <v>6.0253668203640517E-3</v>
      </c>
    </row>
    <row r="2126" spans="1:3" x14ac:dyDescent="0.3">
      <c r="A2126" s="118">
        <v>2102</v>
      </c>
      <c r="B2126" s="118">
        <v>-3.3601774238552055E-3</v>
      </c>
      <c r="C2126" s="118">
        <v>-4.8388195910702304E-3</v>
      </c>
    </row>
    <row r="2127" spans="1:3" x14ac:dyDescent="0.3">
      <c r="A2127" s="118">
        <v>2103</v>
      </c>
      <c r="B2127" s="118">
        <v>-5.5556764383999481E-3</v>
      </c>
      <c r="C2127" s="118">
        <v>3.5299574594970353E-3</v>
      </c>
    </row>
    <row r="2128" spans="1:3" x14ac:dyDescent="0.3">
      <c r="A2128" s="118">
        <v>2104</v>
      </c>
      <c r="B2128" s="118">
        <v>1.2433742637293645E-3</v>
      </c>
      <c r="C2128" s="118">
        <v>3.0248174928769454E-3</v>
      </c>
    </row>
    <row r="2129" spans="1:3" x14ac:dyDescent="0.3">
      <c r="A2129" s="118">
        <v>2105</v>
      </c>
      <c r="B2129" s="118">
        <v>7.3705955047133898E-3</v>
      </c>
      <c r="C2129" s="118">
        <v>4.4145195328597897E-3</v>
      </c>
    </row>
    <row r="2130" spans="1:3" x14ac:dyDescent="0.3">
      <c r="A2130" s="118">
        <v>2106</v>
      </c>
      <c r="B2130" s="118">
        <v>1.1331561295786271E-3</v>
      </c>
      <c r="C2130" s="118">
        <v>-2.2849111091224984E-2</v>
      </c>
    </row>
    <row r="2131" spans="1:3" x14ac:dyDescent="0.3">
      <c r="A2131" s="118">
        <v>2107</v>
      </c>
      <c r="B2131" s="118">
        <v>3.7268055570017274E-3</v>
      </c>
      <c r="C2131" s="118">
        <v>-4.1214497610243036E-3</v>
      </c>
    </row>
    <row r="2132" spans="1:3" x14ac:dyDescent="0.3">
      <c r="A2132" s="118">
        <v>2108</v>
      </c>
      <c r="B2132" s="118">
        <v>4.1142187520868696E-3</v>
      </c>
      <c r="C2132" s="118">
        <v>-6.4374664436023538E-3</v>
      </c>
    </row>
    <row r="2133" spans="1:3" x14ac:dyDescent="0.3">
      <c r="A2133" s="118">
        <v>2109</v>
      </c>
      <c r="B2133" s="118">
        <v>2.3849600923106814E-3</v>
      </c>
      <c r="C2133" s="118">
        <v>3.4370604664833129E-3</v>
      </c>
    </row>
    <row r="2134" spans="1:3" x14ac:dyDescent="0.3">
      <c r="A2134" s="118">
        <v>2110</v>
      </c>
      <c r="B2134" s="118">
        <v>-9.2410771837421371E-4</v>
      </c>
      <c r="C2134" s="118">
        <v>9.55272986810758E-3</v>
      </c>
    </row>
    <row r="2135" spans="1:3" x14ac:dyDescent="0.3">
      <c r="A2135" s="118">
        <v>2111</v>
      </c>
      <c r="B2135" s="118">
        <v>-3.9725819969261729E-3</v>
      </c>
      <c r="C2135" s="118">
        <v>-2.8514647379591744E-3</v>
      </c>
    </row>
    <row r="2136" spans="1:3" x14ac:dyDescent="0.3">
      <c r="A2136" s="118">
        <v>2112</v>
      </c>
      <c r="B2136" s="118">
        <v>9.5633799901843842E-4</v>
      </c>
      <c r="C2136" s="118">
        <v>2.1478884807964592E-3</v>
      </c>
    </row>
    <row r="2137" spans="1:3" x14ac:dyDescent="0.3">
      <c r="A2137" s="118">
        <v>2113</v>
      </c>
      <c r="B2137" s="118">
        <v>5.0814661005000221E-3</v>
      </c>
      <c r="C2137" s="118">
        <v>1.1753154040997259E-2</v>
      </c>
    </row>
    <row r="2138" spans="1:3" x14ac:dyDescent="0.3">
      <c r="A2138" s="118">
        <v>2114</v>
      </c>
      <c r="B2138" s="118">
        <v>8.6832822042301507E-3</v>
      </c>
      <c r="C2138" s="118">
        <v>6.5591462733976501E-3</v>
      </c>
    </row>
    <row r="2139" spans="1:3" x14ac:dyDescent="0.3">
      <c r="A2139" s="118">
        <v>2115</v>
      </c>
      <c r="B2139" s="118">
        <v>-4.4560321705615523E-3</v>
      </c>
      <c r="C2139" s="118">
        <v>3.5529823203225173E-3</v>
      </c>
    </row>
    <row r="2140" spans="1:3" x14ac:dyDescent="0.3">
      <c r="A2140" s="118">
        <v>2116</v>
      </c>
      <c r="B2140" s="118">
        <v>-1.2452146167829361E-3</v>
      </c>
      <c r="C2140" s="118">
        <v>1.6836301502077804E-2</v>
      </c>
    </row>
    <row r="2141" spans="1:3" x14ac:dyDescent="0.3">
      <c r="A2141" s="118">
        <v>2117</v>
      </c>
      <c r="B2141" s="118">
        <v>1.3876119986042252E-2</v>
      </c>
      <c r="C2141" s="118">
        <v>-6.103965182983102E-3</v>
      </c>
    </row>
    <row r="2142" spans="1:3" x14ac:dyDescent="0.3">
      <c r="A2142" s="118">
        <v>2118</v>
      </c>
      <c r="B2142" s="118">
        <v>3.1234815384730548E-3</v>
      </c>
      <c r="C2142" s="118">
        <v>1.5056003525174361E-2</v>
      </c>
    </row>
    <row r="2143" spans="1:3" x14ac:dyDescent="0.3">
      <c r="A2143" s="118">
        <v>2119</v>
      </c>
      <c r="B2143" s="118">
        <v>1.4594342712824114E-3</v>
      </c>
      <c r="C2143" s="118">
        <v>1.6258522613373527E-2</v>
      </c>
    </row>
    <row r="2144" spans="1:3" x14ac:dyDescent="0.3">
      <c r="A2144" s="118">
        <v>2120</v>
      </c>
      <c r="B2144" s="118">
        <v>2.0741551852184854E-2</v>
      </c>
      <c r="C2144" s="118">
        <v>-8.507243444669868E-4</v>
      </c>
    </row>
    <row r="2145" spans="1:3" x14ac:dyDescent="0.3">
      <c r="A2145" s="118">
        <v>2121</v>
      </c>
      <c r="B2145" s="118">
        <v>5.6541417085060599E-3</v>
      </c>
      <c r="C2145" s="118">
        <v>1.5334026351652624E-2</v>
      </c>
    </row>
    <row r="2146" spans="1:3" x14ac:dyDescent="0.3">
      <c r="A2146" s="118">
        <v>2122</v>
      </c>
      <c r="B2146" s="118">
        <v>-8.0724709432235047E-4</v>
      </c>
      <c r="C2146" s="118">
        <v>-9.7331926079485698E-3</v>
      </c>
    </row>
    <row r="2147" spans="1:3" x14ac:dyDescent="0.3">
      <c r="A2147" s="118">
        <v>2123</v>
      </c>
      <c r="B2147" s="118">
        <v>-1.3119002802580111E-2</v>
      </c>
      <c r="C2147" s="118">
        <v>-2.9887152175156959E-3</v>
      </c>
    </row>
    <row r="2148" spans="1:3" x14ac:dyDescent="0.3">
      <c r="A2148" s="118">
        <v>2124</v>
      </c>
      <c r="B2148" s="118">
        <v>-3.2095417351488084E-3</v>
      </c>
      <c r="C2148" s="118">
        <v>3.7835912755999576E-3</v>
      </c>
    </row>
    <row r="2149" spans="1:3" x14ac:dyDescent="0.3">
      <c r="A2149" s="118">
        <v>2125</v>
      </c>
      <c r="B2149" s="118">
        <v>9.2421285461141082E-4</v>
      </c>
      <c r="C2149" s="118">
        <v>-2.1720476211006194E-4</v>
      </c>
    </row>
    <row r="2150" spans="1:3" x14ac:dyDescent="0.3">
      <c r="A2150" s="118">
        <v>2126</v>
      </c>
      <c r="B2150" s="118">
        <v>2.499295866568693E-3</v>
      </c>
      <c r="C2150" s="118">
        <v>-7.0737756226853825E-3</v>
      </c>
    </row>
    <row r="2151" spans="1:3" x14ac:dyDescent="0.3">
      <c r="A2151" s="118">
        <v>2127</v>
      </c>
      <c r="B2151" s="118">
        <v>-1.1464666455302462E-2</v>
      </c>
      <c r="C2151" s="118">
        <v>-8.8317742953348388E-3</v>
      </c>
    </row>
    <row r="2152" spans="1:3" x14ac:dyDescent="0.3">
      <c r="A2152" s="118">
        <v>2128</v>
      </c>
      <c r="B2152" s="118">
        <v>-2.3014820794640178E-2</v>
      </c>
      <c r="C2152" s="118">
        <v>-1.372251992312612E-4</v>
      </c>
    </row>
    <row r="2153" spans="1:3" x14ac:dyDescent="0.3">
      <c r="A2153" s="118">
        <v>2129</v>
      </c>
      <c r="B2153" s="118">
        <v>8.6805035984440695E-3</v>
      </c>
      <c r="C2153" s="118">
        <v>5.103459071432068E-3</v>
      </c>
    </row>
    <row r="2154" spans="1:3" x14ac:dyDescent="0.3">
      <c r="A2154" s="118">
        <v>2130</v>
      </c>
      <c r="B2154" s="118">
        <v>2.9663669374254903E-3</v>
      </c>
      <c r="C2154" s="118">
        <v>5.2515317650777332E-3</v>
      </c>
    </row>
    <row r="2155" spans="1:3" x14ac:dyDescent="0.3">
      <c r="A2155" s="118">
        <v>2131</v>
      </c>
      <c r="B2155" s="118">
        <v>-8.627003891124958E-3</v>
      </c>
      <c r="C2155" s="118">
        <v>9.8331682798824937E-3</v>
      </c>
    </row>
    <row r="2156" spans="1:3" x14ac:dyDescent="0.3">
      <c r="A2156" s="118">
        <v>2132</v>
      </c>
      <c r="B2156" s="118">
        <v>1.1767200857549669E-2</v>
      </c>
      <c r="C2156" s="118">
        <v>-1.4987605354180748E-2</v>
      </c>
    </row>
    <row r="2157" spans="1:3" x14ac:dyDescent="0.3">
      <c r="A2157" s="118">
        <v>2133</v>
      </c>
      <c r="B2157" s="118">
        <v>9.4968809989171661E-4</v>
      </c>
      <c r="C2157" s="118">
        <v>-2.340605935458507E-2</v>
      </c>
    </row>
    <row r="2158" spans="1:3" x14ac:dyDescent="0.3">
      <c r="A2158" s="118">
        <v>2134</v>
      </c>
      <c r="B2158" s="118">
        <v>6.106844629191646E-5</v>
      </c>
      <c r="C2158" s="118">
        <v>6.866316956487109E-2</v>
      </c>
    </row>
    <row r="2159" spans="1:3" x14ac:dyDescent="0.3">
      <c r="A2159" s="118">
        <v>2135</v>
      </c>
      <c r="B2159" s="118">
        <v>3.801777349352949E-3</v>
      </c>
      <c r="C2159" s="118">
        <v>-2.8179241912846716E-2</v>
      </c>
    </row>
    <row r="2160" spans="1:3" x14ac:dyDescent="0.3">
      <c r="A2160" s="118">
        <v>2136</v>
      </c>
      <c r="B2160" s="118">
        <v>-2.3056033771900021E-3</v>
      </c>
      <c r="C2160" s="118">
        <v>-2.2533255611661186E-2</v>
      </c>
    </row>
    <row r="2161" spans="1:3" x14ac:dyDescent="0.3">
      <c r="A2161" s="118">
        <v>2137</v>
      </c>
      <c r="B2161" s="118">
        <v>-1.3713500338771322E-2</v>
      </c>
      <c r="C2161" s="118">
        <v>1.5980584786829663E-2</v>
      </c>
    </row>
    <row r="2162" spans="1:3" x14ac:dyDescent="0.3">
      <c r="A2162" s="118">
        <v>2138</v>
      </c>
      <c r="B2162" s="118">
        <v>1.2346860214559152E-3</v>
      </c>
      <c r="C2162" s="118">
        <v>-2.7151356854789182E-2</v>
      </c>
    </row>
    <row r="2163" spans="1:3" x14ac:dyDescent="0.3">
      <c r="A2163" s="118">
        <v>2139</v>
      </c>
      <c r="B2163" s="118">
        <v>-1.5850098927969538E-2</v>
      </c>
      <c r="C2163" s="118">
        <v>-3.9579708337278176E-3</v>
      </c>
    </row>
    <row r="2164" spans="1:3" x14ac:dyDescent="0.3">
      <c r="A2164" s="118">
        <v>2140</v>
      </c>
      <c r="B2164" s="118">
        <v>-1.6611040507531517E-3</v>
      </c>
      <c r="C2164" s="118">
        <v>-9.0059893536854584E-3</v>
      </c>
    </row>
    <row r="2165" spans="1:3" x14ac:dyDescent="0.3">
      <c r="A2165" s="118">
        <v>2141</v>
      </c>
      <c r="B2165" s="118">
        <v>4.9281521132328206E-3</v>
      </c>
      <c r="C2165" s="118">
        <v>9.6246189406922304E-3</v>
      </c>
    </row>
    <row r="2166" spans="1:3" x14ac:dyDescent="0.3">
      <c r="A2166" s="118">
        <v>2142</v>
      </c>
      <c r="B2166" s="118">
        <v>1.110772988582894E-2</v>
      </c>
      <c r="C2166" s="118">
        <v>-1.2090574536823792E-2</v>
      </c>
    </row>
    <row r="2167" spans="1:3" x14ac:dyDescent="0.3">
      <c r="A2167" s="118">
        <v>2143</v>
      </c>
      <c r="B2167" s="118">
        <v>8.9061935605039659E-3</v>
      </c>
      <c r="C2167" s="118">
        <v>-1.3967365853822349E-3</v>
      </c>
    </row>
    <row r="2168" spans="1:3" x14ac:dyDescent="0.3">
      <c r="A2168" s="118">
        <v>2144</v>
      </c>
      <c r="B2168" s="118">
        <v>-2.1858291356982901E-3</v>
      </c>
      <c r="C2168" s="118">
        <v>-5.4302546919321702E-3</v>
      </c>
    </row>
    <row r="2169" spans="1:3" x14ac:dyDescent="0.3">
      <c r="A2169" s="118">
        <v>2145</v>
      </c>
      <c r="B2169" s="118">
        <v>9.8950065730566967E-4</v>
      </c>
      <c r="C2169" s="118">
        <v>-4.1325023483338831E-3</v>
      </c>
    </row>
    <row r="2170" spans="1:3" x14ac:dyDescent="0.3">
      <c r="A2170" s="118">
        <v>2146</v>
      </c>
      <c r="B2170" s="118">
        <v>-5.4217770106233599E-3</v>
      </c>
      <c r="C2170" s="118">
        <v>-1.8366881873180411E-2</v>
      </c>
    </row>
    <row r="2171" spans="1:3" x14ac:dyDescent="0.3">
      <c r="A2171" s="118">
        <v>2147</v>
      </c>
      <c r="B2171" s="118">
        <v>-9.1407078710738499E-3</v>
      </c>
      <c r="C2171" s="118">
        <v>-2.2126145608945158E-2</v>
      </c>
    </row>
    <row r="2172" spans="1:3" x14ac:dyDescent="0.3">
      <c r="A2172" s="118">
        <v>2148</v>
      </c>
      <c r="B2172" s="118">
        <v>-2.6785258832493822E-3</v>
      </c>
      <c r="C2172" s="118">
        <v>4.8060566508199339E-3</v>
      </c>
    </row>
    <row r="2173" spans="1:3" x14ac:dyDescent="0.3">
      <c r="A2173" s="118">
        <v>2149</v>
      </c>
      <c r="B2173" s="118">
        <v>4.7019011128789941E-4</v>
      </c>
      <c r="C2173" s="118">
        <v>-7.9950144383703573E-3</v>
      </c>
    </row>
    <row r="2174" spans="1:3" x14ac:dyDescent="0.3">
      <c r="A2174" s="118">
        <v>2150</v>
      </c>
      <c r="B2174" s="118">
        <v>7.9987845484132715E-3</v>
      </c>
      <c r="C2174" s="118">
        <v>9.7802207483906022E-3</v>
      </c>
    </row>
    <row r="2175" spans="1:3" x14ac:dyDescent="0.3">
      <c r="A2175" s="118">
        <v>2151</v>
      </c>
      <c r="B2175" s="118">
        <v>4.4333629050747666E-3</v>
      </c>
      <c r="C2175" s="118">
        <v>1.6795654942594294E-2</v>
      </c>
    </row>
    <row r="2176" spans="1:3" x14ac:dyDescent="0.3">
      <c r="A2176" s="118">
        <v>2152</v>
      </c>
      <c r="B2176" s="118">
        <v>1.6692676139347016E-3</v>
      </c>
      <c r="C2176" s="118">
        <v>-7.2642401466709219E-3</v>
      </c>
    </row>
    <row r="2177" spans="1:3" x14ac:dyDescent="0.3">
      <c r="A2177" s="118">
        <v>2153</v>
      </c>
      <c r="B2177" s="118">
        <v>3.4562630846216133E-3</v>
      </c>
      <c r="C2177" s="118">
        <v>-1.2539355001963414E-2</v>
      </c>
    </row>
    <row r="2178" spans="1:3" x14ac:dyDescent="0.3">
      <c r="A2178" s="118">
        <v>2154</v>
      </c>
      <c r="B2178" s="118">
        <v>-3.7040272042175464E-3</v>
      </c>
      <c r="C2178" s="118">
        <v>-5.1427284580725496E-3</v>
      </c>
    </row>
    <row r="2179" spans="1:3" x14ac:dyDescent="0.3">
      <c r="A2179" s="118">
        <v>2155</v>
      </c>
      <c r="B2179" s="118">
        <v>1.048405227229897E-2</v>
      </c>
      <c r="C2179" s="118">
        <v>1.7232525832532E-2</v>
      </c>
    </row>
    <row r="2180" spans="1:3" x14ac:dyDescent="0.3">
      <c r="A2180" s="118">
        <v>2156</v>
      </c>
      <c r="B2180" s="118">
        <v>-4.9684524559664165E-3</v>
      </c>
      <c r="C2180" s="118">
        <v>-6.0828385312829128E-3</v>
      </c>
    </row>
    <row r="2181" spans="1:3" x14ac:dyDescent="0.3">
      <c r="A2181" s="118">
        <v>2157</v>
      </c>
      <c r="B2181" s="118">
        <v>-9.7542597513607769E-3</v>
      </c>
      <c r="C2181" s="118">
        <v>5.7060208868795967E-4</v>
      </c>
    </row>
    <row r="2182" spans="1:3" x14ac:dyDescent="0.3">
      <c r="A2182" s="118">
        <v>2158</v>
      </c>
      <c r="B2182" s="118">
        <v>-1.4491519915424693E-3</v>
      </c>
      <c r="C2182" s="118">
        <v>-8.9209804107952817E-3</v>
      </c>
    </row>
    <row r="2183" spans="1:3" x14ac:dyDescent="0.3">
      <c r="A2183" s="118">
        <v>2159</v>
      </c>
      <c r="B2183" s="118">
        <v>7.175406579249153E-4</v>
      </c>
      <c r="C2183" s="118">
        <v>-1.3523786682281675E-2</v>
      </c>
    </row>
    <row r="2184" spans="1:3" x14ac:dyDescent="0.3">
      <c r="A2184" s="118">
        <v>2160</v>
      </c>
      <c r="B2184" s="118">
        <v>2.501404385715552E-4</v>
      </c>
      <c r="C2184" s="118">
        <v>-3.5747927745261362E-3</v>
      </c>
    </row>
    <row r="2185" spans="1:3" x14ac:dyDescent="0.3">
      <c r="A2185" s="118">
        <v>2161</v>
      </c>
      <c r="B2185" s="118">
        <v>1.9838320702969645E-3</v>
      </c>
      <c r="C2185" s="118">
        <v>9.3398123741474832E-3</v>
      </c>
    </row>
    <row r="2186" spans="1:3" x14ac:dyDescent="0.3">
      <c r="A2186" s="118">
        <v>2162</v>
      </c>
      <c r="B2186" s="118">
        <v>-4.9214289451713917E-4</v>
      </c>
      <c r="C2186" s="118">
        <v>3.399119638703191E-3</v>
      </c>
    </row>
    <row r="2187" spans="1:3" x14ac:dyDescent="0.3">
      <c r="A2187" s="118">
        <v>2163</v>
      </c>
      <c r="B2187" s="118">
        <v>-2.3450182606379886E-3</v>
      </c>
      <c r="C2187" s="118">
        <v>-1.0170728429273634E-2</v>
      </c>
    </row>
    <row r="2188" spans="1:3" x14ac:dyDescent="0.3">
      <c r="A2188" s="118">
        <v>2164</v>
      </c>
      <c r="B2188" s="118">
        <v>4.7693313321289814E-3</v>
      </c>
      <c r="C2188" s="118">
        <v>-8.1144999344606988E-4</v>
      </c>
    </row>
    <row r="2189" spans="1:3" x14ac:dyDescent="0.3">
      <c r="A2189" s="118">
        <v>2165</v>
      </c>
      <c r="B2189" s="118">
        <v>1.7173864940023178E-2</v>
      </c>
      <c r="C2189" s="118">
        <v>8.5995311666384536E-4</v>
      </c>
    </row>
    <row r="2190" spans="1:3" x14ac:dyDescent="0.3">
      <c r="A2190" s="118">
        <v>2166</v>
      </c>
      <c r="B2190" s="118">
        <v>2.8949829060460454E-3</v>
      </c>
      <c r="C2190" s="118">
        <v>-3.0514072042149122E-3</v>
      </c>
    </row>
    <row r="2191" spans="1:3" x14ac:dyDescent="0.3">
      <c r="A2191" s="118">
        <v>2167</v>
      </c>
      <c r="B2191" s="118">
        <v>3.9417032886977666E-3</v>
      </c>
      <c r="C2191" s="118">
        <v>-9.4650531743151901E-3</v>
      </c>
    </row>
    <row r="2192" spans="1:3" x14ac:dyDescent="0.3">
      <c r="A2192" s="118">
        <v>2168</v>
      </c>
      <c r="B2192" s="118">
        <v>-5.3812863554787782E-3</v>
      </c>
      <c r="C2192" s="118">
        <v>-2.5295683228309862E-3</v>
      </c>
    </row>
    <row r="2193" spans="1:3" x14ac:dyDescent="0.3">
      <c r="A2193" s="118">
        <v>2169</v>
      </c>
      <c r="B2193" s="118">
        <v>4.8607355233107902E-3</v>
      </c>
      <c r="C2193" s="118">
        <v>2.6008903452151788E-2</v>
      </c>
    </row>
    <row r="2194" spans="1:3" x14ac:dyDescent="0.3">
      <c r="A2194" s="118">
        <v>2170</v>
      </c>
      <c r="B2194" s="118">
        <v>2.1317498419640233E-2</v>
      </c>
      <c r="C2194" s="118">
        <v>-3.6061441735310909E-4</v>
      </c>
    </row>
    <row r="2195" spans="1:3" x14ac:dyDescent="0.3">
      <c r="A2195" s="118">
        <v>2171</v>
      </c>
      <c r="B2195" s="118">
        <v>-2.7910360494267912E-4</v>
      </c>
      <c r="C2195" s="118">
        <v>-6.4177011655752484E-3</v>
      </c>
    </row>
    <row r="2196" spans="1:3" x14ac:dyDescent="0.3">
      <c r="A2196" s="118">
        <v>2172</v>
      </c>
      <c r="B2196" s="118">
        <v>-3.7781806147408443E-4</v>
      </c>
      <c r="C2196" s="118">
        <v>-1.193048308673388E-3</v>
      </c>
    </row>
    <row r="2197" spans="1:3" x14ac:dyDescent="0.3">
      <c r="A2197" s="118">
        <v>2173</v>
      </c>
      <c r="B2197" s="118">
        <v>5.8885554644478805E-3</v>
      </c>
      <c r="C2197" s="118">
        <v>2.4373441037193249E-3</v>
      </c>
    </row>
    <row r="2198" spans="1:3" x14ac:dyDescent="0.3">
      <c r="A2198" s="118">
        <v>2174</v>
      </c>
      <c r="B2198" s="118">
        <v>-7.0465201084381982E-3</v>
      </c>
      <c r="C2198" s="118">
        <v>3.4045889891048901E-3</v>
      </c>
    </row>
    <row r="2199" spans="1:3" x14ac:dyDescent="0.3">
      <c r="A2199" s="118">
        <v>2175</v>
      </c>
      <c r="B2199" s="118">
        <v>1.6412570744822603E-3</v>
      </c>
      <c r="C2199" s="118">
        <v>2.4625745288501259E-3</v>
      </c>
    </row>
    <row r="2200" spans="1:3" x14ac:dyDescent="0.3">
      <c r="A2200" s="118">
        <v>2176</v>
      </c>
      <c r="B2200" s="118">
        <v>-1.8573564179930123E-5</v>
      </c>
      <c r="C2200" s="118">
        <v>8.9969394954555852E-3</v>
      </c>
    </row>
    <row r="2201" spans="1:3" x14ac:dyDescent="0.3">
      <c r="A2201" s="118">
        <v>2177</v>
      </c>
      <c r="B2201" s="118">
        <v>3.0210244946537058E-4</v>
      </c>
      <c r="C2201" s="118">
        <v>-7.7083324607327601E-3</v>
      </c>
    </row>
    <row r="2202" spans="1:3" x14ac:dyDescent="0.3">
      <c r="A2202" s="118">
        <v>2178</v>
      </c>
      <c r="B2202" s="118">
        <v>7.2759410351063737E-3</v>
      </c>
      <c r="C2202" s="118">
        <v>1.1546646263682011E-2</v>
      </c>
    </row>
    <row r="2203" spans="1:3" x14ac:dyDescent="0.3">
      <c r="A2203" s="118">
        <v>2179</v>
      </c>
      <c r="B2203" s="118">
        <v>-7.3140982313242425E-3</v>
      </c>
      <c r="C2203" s="118">
        <v>-5.0165229564201608E-4</v>
      </c>
    </row>
    <row r="2204" spans="1:3" x14ac:dyDescent="0.3">
      <c r="A2204" s="118">
        <v>2180</v>
      </c>
      <c r="B2204" s="118">
        <v>1.0206222791424773E-3</v>
      </c>
      <c r="C2204" s="118">
        <v>1.4222681315469757E-2</v>
      </c>
    </row>
    <row r="2205" spans="1:3" x14ac:dyDescent="0.3">
      <c r="A2205" s="118">
        <v>2181</v>
      </c>
      <c r="B2205" s="118">
        <v>-2.7195648972550726E-3</v>
      </c>
      <c r="C2205" s="118">
        <v>-1.0250116683057473E-3</v>
      </c>
    </row>
    <row r="2206" spans="1:3" x14ac:dyDescent="0.3">
      <c r="A2206" s="118">
        <v>2182</v>
      </c>
      <c r="B2206" s="118">
        <v>7.7195094780067722E-4</v>
      </c>
      <c r="C2206" s="118">
        <v>-4.1720090263349507E-3</v>
      </c>
    </row>
    <row r="2207" spans="1:3" x14ac:dyDescent="0.3">
      <c r="A2207" s="118">
        <v>2183</v>
      </c>
      <c r="B2207" s="118">
        <v>2.6734488663824277E-3</v>
      </c>
      <c r="C2207" s="118">
        <v>-4.2466428025464912E-3</v>
      </c>
    </row>
    <row r="2208" spans="1:3" x14ac:dyDescent="0.3">
      <c r="A2208" s="118">
        <v>2184</v>
      </c>
      <c r="B2208" s="118">
        <v>7.9245758828051915E-3</v>
      </c>
      <c r="C2208" s="118">
        <v>9.4707784883124192E-3</v>
      </c>
    </row>
    <row r="2209" spans="1:3" x14ac:dyDescent="0.3">
      <c r="A2209" s="118">
        <v>2185</v>
      </c>
      <c r="B2209" s="118">
        <v>1.9378072504540995E-3</v>
      </c>
      <c r="C2209" s="118">
        <v>1.6201889836559031E-2</v>
      </c>
    </row>
    <row r="2210" spans="1:3" x14ac:dyDescent="0.3">
      <c r="A2210" s="118">
        <v>2186</v>
      </c>
      <c r="B2210" s="118">
        <v>6.644449014317729E-4</v>
      </c>
      <c r="C2210" s="118">
        <v>2.5621942034845004E-3</v>
      </c>
    </row>
    <row r="2211" spans="1:3" x14ac:dyDescent="0.3">
      <c r="A2211" s="118">
        <v>2187</v>
      </c>
      <c r="B2211" s="118">
        <v>-4.6413675839132031E-4</v>
      </c>
      <c r="C2211" s="118">
        <v>-8.6775583022311584E-4</v>
      </c>
    </row>
    <row r="2212" spans="1:3" x14ac:dyDescent="0.3">
      <c r="A2212" s="118">
        <v>2188</v>
      </c>
      <c r="B2212" s="118">
        <v>2.9911870048714663E-3</v>
      </c>
      <c r="C2212" s="118">
        <v>-8.5880340150128708E-3</v>
      </c>
    </row>
    <row r="2213" spans="1:3" x14ac:dyDescent="0.3">
      <c r="A2213" s="118">
        <v>2189</v>
      </c>
      <c r="B2213" s="118">
        <v>1.2086242370263488E-3</v>
      </c>
      <c r="C2213" s="118">
        <v>-2.5739582807729621E-3</v>
      </c>
    </row>
    <row r="2214" spans="1:3" x14ac:dyDescent="0.3">
      <c r="A2214" s="118">
        <v>2190</v>
      </c>
      <c r="B2214" s="118">
        <v>1.4167246988154268E-3</v>
      </c>
      <c r="C2214" s="118">
        <v>-1.0632116220758155E-2</v>
      </c>
    </row>
    <row r="2215" spans="1:3" x14ac:dyDescent="0.3">
      <c r="A2215" s="118">
        <v>2191</v>
      </c>
      <c r="B2215" s="118">
        <v>5.9221493042983849E-3</v>
      </c>
      <c r="C2215" s="118">
        <v>5.0611959031177881E-3</v>
      </c>
    </row>
    <row r="2216" spans="1:3" x14ac:dyDescent="0.3">
      <c r="A2216" s="118">
        <v>2192</v>
      </c>
      <c r="B2216" s="118">
        <v>3.1325949058738077E-3</v>
      </c>
      <c r="C2216" s="118">
        <v>-7.3033230661890807E-3</v>
      </c>
    </row>
    <row r="2217" spans="1:3" x14ac:dyDescent="0.3">
      <c r="A2217" s="118">
        <v>2193</v>
      </c>
      <c r="B2217" s="118">
        <v>1.9916227408836019E-2</v>
      </c>
      <c r="C2217" s="118">
        <v>-1.8927317368677594E-3</v>
      </c>
    </row>
    <row r="2218" spans="1:3" x14ac:dyDescent="0.3">
      <c r="A2218" s="118">
        <v>2194</v>
      </c>
      <c r="B2218" s="118">
        <v>-6.6126395725467618E-3</v>
      </c>
      <c r="C2218" s="118">
        <v>1.0975461947175785E-3</v>
      </c>
    </row>
    <row r="2219" spans="1:3" x14ac:dyDescent="0.3">
      <c r="A2219" s="118">
        <v>2195</v>
      </c>
      <c r="B2219" s="118">
        <v>-2.2504503290279435E-3</v>
      </c>
      <c r="C2219" s="118">
        <v>-2.9360348164523139E-3</v>
      </c>
    </row>
    <row r="2220" spans="1:3" x14ac:dyDescent="0.3">
      <c r="A2220" s="118">
        <v>2196</v>
      </c>
      <c r="B2220" s="118">
        <v>-3.5423153939138133E-3</v>
      </c>
      <c r="C2220" s="118">
        <v>-8.2751823707946041E-3</v>
      </c>
    </row>
    <row r="2221" spans="1:3" x14ac:dyDescent="0.3">
      <c r="A2221" s="118">
        <v>2197</v>
      </c>
      <c r="B2221" s="118">
        <v>3.0768046894759067E-4</v>
      </c>
      <c r="C2221" s="118">
        <v>-5.4906021094310968E-3</v>
      </c>
    </row>
    <row r="2222" spans="1:3" x14ac:dyDescent="0.3">
      <c r="A2222" s="118">
        <v>2198</v>
      </c>
      <c r="B2222" s="118">
        <v>1.9956711281123161E-2</v>
      </c>
      <c r="C2222" s="118">
        <v>5.8721586948009587E-2</v>
      </c>
    </row>
    <row r="2223" spans="1:3" x14ac:dyDescent="0.3">
      <c r="A2223" s="118">
        <v>2199</v>
      </c>
      <c r="B2223" s="118">
        <v>1.7406045094042359E-2</v>
      </c>
      <c r="C2223" s="118">
        <v>-3.7686714055472012E-3</v>
      </c>
    </row>
    <row r="2224" spans="1:3" x14ac:dyDescent="0.3">
      <c r="A2224" s="118">
        <v>2200</v>
      </c>
      <c r="B2224" s="118">
        <v>4.7800470275299672E-4</v>
      </c>
      <c r="C2224" s="118">
        <v>-2.7334130007599152E-2</v>
      </c>
    </row>
    <row r="2225" spans="1:3" x14ac:dyDescent="0.3">
      <c r="A2225" s="118">
        <v>2201</v>
      </c>
      <c r="B2225" s="118">
        <v>-8.287051381313363E-3</v>
      </c>
      <c r="C2225" s="118">
        <v>-4.8539692182402137E-3</v>
      </c>
    </row>
    <row r="2226" spans="1:3" x14ac:dyDescent="0.3">
      <c r="A2226" s="118">
        <v>2202</v>
      </c>
      <c r="B2226" s="118">
        <v>-8.1545616975127067E-3</v>
      </c>
      <c r="C2226" s="118">
        <v>-1.8327267071963759E-3</v>
      </c>
    </row>
    <row r="2227" spans="1:3" x14ac:dyDescent="0.3">
      <c r="A2227" s="118">
        <v>2203</v>
      </c>
      <c r="B2227" s="118">
        <v>-9.3122025013111231E-3</v>
      </c>
      <c r="C2227" s="118">
        <v>1.8685660602504622E-2</v>
      </c>
    </row>
    <row r="2228" spans="1:3" x14ac:dyDescent="0.3">
      <c r="A2228" s="118">
        <v>2204</v>
      </c>
      <c r="B2228" s="118">
        <v>3.522118115527796E-3</v>
      </c>
      <c r="C2228" s="118">
        <v>3.6483385907990308E-2</v>
      </c>
    </row>
    <row r="2229" spans="1:3" x14ac:dyDescent="0.3">
      <c r="A2229" s="118">
        <v>2205</v>
      </c>
      <c r="B2229" s="118">
        <v>7.5027282487412769E-3</v>
      </c>
      <c r="C2229" s="118">
        <v>-5.01340903320975E-3</v>
      </c>
    </row>
    <row r="2230" spans="1:3" x14ac:dyDescent="0.3">
      <c r="A2230" s="118">
        <v>2206</v>
      </c>
      <c r="B2230" s="118">
        <v>8.2350458135683723E-3</v>
      </c>
      <c r="C2230" s="118">
        <v>-3.9759928933552589E-3</v>
      </c>
    </row>
    <row r="2231" spans="1:3" x14ac:dyDescent="0.3">
      <c r="A2231" s="118">
        <v>2207</v>
      </c>
      <c r="B2231" s="118">
        <v>-1.5311624677588598E-3</v>
      </c>
      <c r="C2231" s="118">
        <v>-9.3667907851279226E-3</v>
      </c>
    </row>
    <row r="2232" spans="1:3" x14ac:dyDescent="0.3">
      <c r="A2232" s="118">
        <v>2208</v>
      </c>
      <c r="B2232" s="118">
        <v>1.7362232140777228E-2</v>
      </c>
      <c r="C2232" s="118">
        <v>-3.2927764111592983E-3</v>
      </c>
    </row>
    <row r="2233" spans="1:3" x14ac:dyDescent="0.3">
      <c r="A2233" s="118">
        <v>2209</v>
      </c>
      <c r="B2233" s="118">
        <v>-4.2156147645853285E-3</v>
      </c>
      <c r="C2233" s="118">
        <v>-9.5683027557680218E-3</v>
      </c>
    </row>
    <row r="2234" spans="1:3" x14ac:dyDescent="0.3">
      <c r="A2234" s="118">
        <v>2210</v>
      </c>
      <c r="B2234" s="118">
        <v>7.7822323925649773E-4</v>
      </c>
      <c r="C2234" s="118">
        <v>-5.9263097996209713E-3</v>
      </c>
    </row>
    <row r="2235" spans="1:3" x14ac:dyDescent="0.3">
      <c r="A2235" s="118">
        <v>2211</v>
      </c>
      <c r="B2235" s="118">
        <v>-7.3680467182018258E-3</v>
      </c>
      <c r="C2235" s="118">
        <v>-1.7293152686447787E-2</v>
      </c>
    </row>
    <row r="2236" spans="1:3" x14ac:dyDescent="0.3">
      <c r="A2236" s="118">
        <v>2212</v>
      </c>
      <c r="B2236" s="118">
        <v>-8.5268740687310712E-4</v>
      </c>
      <c r="C2236" s="118">
        <v>8.5268740687310712E-4</v>
      </c>
    </row>
    <row r="2237" spans="1:3" x14ac:dyDescent="0.3">
      <c r="A2237" s="118">
        <v>2213</v>
      </c>
      <c r="B2237" s="118">
        <v>-8.6805122938241521E-3</v>
      </c>
      <c r="C2237" s="118">
        <v>-1.7175150298965637E-4</v>
      </c>
    </row>
    <row r="2238" spans="1:3" x14ac:dyDescent="0.3">
      <c r="A2238" s="118">
        <v>2214</v>
      </c>
      <c r="B2238" s="118">
        <v>-3.914146557584681E-3</v>
      </c>
      <c r="C2238" s="118">
        <v>-6.8469783967181333E-3</v>
      </c>
    </row>
    <row r="2239" spans="1:3" x14ac:dyDescent="0.3">
      <c r="A2239" s="118">
        <v>2215</v>
      </c>
      <c r="B2239" s="118">
        <v>7.0523816632344777E-3</v>
      </c>
      <c r="C2239" s="118">
        <v>-6.1366656611850506E-3</v>
      </c>
    </row>
    <row r="2240" spans="1:3" x14ac:dyDescent="0.3">
      <c r="A2240" s="118">
        <v>2216</v>
      </c>
      <c r="B2240" s="118">
        <v>3.2632130654933712E-3</v>
      </c>
      <c r="C2240" s="118">
        <v>9.8465632146871752E-4</v>
      </c>
    </row>
    <row r="2241" spans="1:3" x14ac:dyDescent="0.3">
      <c r="A2241" s="118">
        <v>2217</v>
      </c>
      <c r="B2241" s="118">
        <v>2.5821728174789577E-2</v>
      </c>
      <c r="C2241" s="118">
        <v>5.9888907019952468E-3</v>
      </c>
    </row>
    <row r="2242" spans="1:3" x14ac:dyDescent="0.3">
      <c r="A2242" s="118">
        <v>2218</v>
      </c>
      <c r="B2242" s="118">
        <v>-1.3258182524801803E-3</v>
      </c>
      <c r="C2242" s="118">
        <v>-1.7777085282288441E-2</v>
      </c>
    </row>
    <row r="2243" spans="1:3" x14ac:dyDescent="0.3">
      <c r="A2243" s="118">
        <v>2219</v>
      </c>
      <c r="B2243" s="118">
        <v>9.8171564797451382E-3</v>
      </c>
      <c r="C2243" s="118">
        <v>-9.7728587981012038E-3</v>
      </c>
    </row>
    <row r="2244" spans="1:3" x14ac:dyDescent="0.3">
      <c r="A2244" s="118">
        <v>2220</v>
      </c>
      <c r="B2244" s="118">
        <v>5.5866427829873869E-3</v>
      </c>
      <c r="C2244" s="118">
        <v>1.9587137485943082E-2</v>
      </c>
    </row>
    <row r="2245" spans="1:3" x14ac:dyDescent="0.3">
      <c r="A2245" s="118">
        <v>2221</v>
      </c>
      <c r="B2245" s="118">
        <v>-1.5230949872111467E-2</v>
      </c>
      <c r="C2245" s="118">
        <v>5.8233294077186595E-3</v>
      </c>
    </row>
    <row r="2246" spans="1:3" x14ac:dyDescent="0.3">
      <c r="A2246" s="118">
        <v>2222</v>
      </c>
      <c r="B2246" s="118">
        <v>7.9989703466561077E-3</v>
      </c>
      <c r="C2246" s="118">
        <v>-7.9038826595658612E-4</v>
      </c>
    </row>
    <row r="2247" spans="1:3" x14ac:dyDescent="0.3">
      <c r="A2247" s="118">
        <v>2223</v>
      </c>
      <c r="B2247" s="118">
        <v>-2.1565265140279618E-2</v>
      </c>
      <c r="C2247" s="118">
        <v>1.0579716956001069E-2</v>
      </c>
    </row>
    <row r="2248" spans="1:3" x14ac:dyDescent="0.3">
      <c r="A2248" s="118">
        <v>2224</v>
      </c>
      <c r="B2248" s="118">
        <v>-9.0045891895895616E-4</v>
      </c>
      <c r="C2248" s="118">
        <v>-3.6078435606567995E-3</v>
      </c>
    </row>
    <row r="2249" spans="1:3" x14ac:dyDescent="0.3">
      <c r="A2249" s="118">
        <v>2225</v>
      </c>
      <c r="B2249" s="118">
        <v>1.0651582077975241E-2</v>
      </c>
      <c r="C2249" s="118">
        <v>-4.4987258155634417E-3</v>
      </c>
    </row>
    <row r="2250" spans="1:3" x14ac:dyDescent="0.3">
      <c r="A2250" s="118">
        <v>2226</v>
      </c>
      <c r="B2250" s="118">
        <v>2.2441741051270141E-3</v>
      </c>
      <c r="C2250" s="118">
        <v>1.7494767417961181E-2</v>
      </c>
    </row>
    <row r="2251" spans="1:3" x14ac:dyDescent="0.3">
      <c r="A2251" s="118">
        <v>2227</v>
      </c>
      <c r="B2251" s="118">
        <v>1.1175941406136244E-2</v>
      </c>
      <c r="C2251" s="118">
        <v>7.0101581721258716E-3</v>
      </c>
    </row>
    <row r="2252" spans="1:3" x14ac:dyDescent="0.3">
      <c r="A2252" s="118">
        <v>2228</v>
      </c>
      <c r="B2252" s="118">
        <v>1.1654866028685458E-2</v>
      </c>
      <c r="C2252" s="118">
        <v>-1.2958824512436436E-2</v>
      </c>
    </row>
    <row r="2253" spans="1:3" x14ac:dyDescent="0.3">
      <c r="A2253" s="118">
        <v>2229</v>
      </c>
      <c r="B2253" s="118">
        <v>-6.2605358660388693E-3</v>
      </c>
      <c r="C2253" s="118">
        <v>-1.5483635684763681E-3</v>
      </c>
    </row>
    <row r="2254" spans="1:3" x14ac:dyDescent="0.3">
      <c r="A2254" s="118">
        <v>2230</v>
      </c>
      <c r="B2254" s="118">
        <v>1.2494561560778899E-2</v>
      </c>
      <c r="C2254" s="118">
        <v>-1.2864085810201613E-2</v>
      </c>
    </row>
    <row r="2255" spans="1:3" x14ac:dyDescent="0.3">
      <c r="A2255" s="118">
        <v>2231</v>
      </c>
      <c r="B2255" s="118">
        <v>-1.1881771066299151E-2</v>
      </c>
      <c r="C2255" s="118">
        <v>2.8191747817404075E-3</v>
      </c>
    </row>
    <row r="2256" spans="1:3" x14ac:dyDescent="0.3">
      <c r="A2256" s="118">
        <v>2232</v>
      </c>
      <c r="B2256" s="118">
        <v>8.9425861741800096E-3</v>
      </c>
      <c r="C2256" s="118">
        <v>-1.0405140998733717E-2</v>
      </c>
    </row>
    <row r="2257" spans="1:3" x14ac:dyDescent="0.3">
      <c r="A2257" s="118">
        <v>2233</v>
      </c>
      <c r="B2257" s="118">
        <v>6.8628110754000767E-4</v>
      </c>
      <c r="C2257" s="118">
        <v>4.6436398873595875E-3</v>
      </c>
    </row>
    <row r="2258" spans="1:3" x14ac:dyDescent="0.3">
      <c r="A2258" s="118">
        <v>2234</v>
      </c>
      <c r="B2258" s="118">
        <v>2.394275257469216E-2</v>
      </c>
      <c r="C2258" s="118">
        <v>-3.1651537071116995E-3</v>
      </c>
    </row>
    <row r="2259" spans="1:3" x14ac:dyDescent="0.3">
      <c r="A2259" s="118">
        <v>2235</v>
      </c>
      <c r="B2259" s="118">
        <v>6.5449754995023091E-3</v>
      </c>
      <c r="C2259" s="118">
        <v>-1.2883233203898087E-2</v>
      </c>
    </row>
    <row r="2260" spans="1:3" x14ac:dyDescent="0.3">
      <c r="A2260" s="118">
        <v>2236</v>
      </c>
      <c r="B2260" s="118">
        <v>9.0321578457500638E-4</v>
      </c>
      <c r="C2260" s="118">
        <v>2.9593403029676245E-2</v>
      </c>
    </row>
    <row r="2261" spans="1:3" x14ac:dyDescent="0.3">
      <c r="A2261" s="118">
        <v>2237</v>
      </c>
      <c r="B2261" s="118">
        <v>-2.3956531919150259E-2</v>
      </c>
      <c r="C2261" s="118">
        <v>1.9284312574265883E-3</v>
      </c>
    </row>
    <row r="2262" spans="1:3" x14ac:dyDescent="0.3">
      <c r="A2262" s="118">
        <v>2238</v>
      </c>
      <c r="B2262" s="118">
        <v>-1.493368828105167E-3</v>
      </c>
      <c r="C2262" s="118">
        <v>1.9081707356773756E-2</v>
      </c>
    </row>
    <row r="2263" spans="1:3" x14ac:dyDescent="0.3">
      <c r="A2263" s="118">
        <v>2239</v>
      </c>
      <c r="B2263" s="118">
        <v>-1.3603912559507499E-2</v>
      </c>
      <c r="C2263" s="118">
        <v>-1.2100413400911551E-2</v>
      </c>
    </row>
    <row r="2264" spans="1:3" x14ac:dyDescent="0.3">
      <c r="A2264" s="118">
        <v>2240</v>
      </c>
      <c r="B2264" s="118">
        <v>1.192024213310984E-2</v>
      </c>
      <c r="C2264" s="118">
        <v>-3.1833310112302643E-3</v>
      </c>
    </row>
    <row r="2265" spans="1:3" x14ac:dyDescent="0.3">
      <c r="A2265" s="118">
        <v>2241</v>
      </c>
      <c r="B2265" s="118">
        <v>-1.3817641817663682E-3</v>
      </c>
      <c r="C2265" s="118">
        <v>-9.5363084135209521E-3</v>
      </c>
    </row>
    <row r="2266" spans="1:3" x14ac:dyDescent="0.3">
      <c r="A2266" s="118">
        <v>2242</v>
      </c>
      <c r="B2266" s="118">
        <v>2.1791732591348294E-3</v>
      </c>
      <c r="C2266" s="118">
        <v>-1.1567952757426362E-2</v>
      </c>
    </row>
    <row r="2267" spans="1:3" x14ac:dyDescent="0.3">
      <c r="A2267" s="118">
        <v>2243</v>
      </c>
      <c r="B2267" s="118">
        <v>2.4942749453662578E-3</v>
      </c>
      <c r="C2267" s="118">
        <v>6.5615787763086868E-3</v>
      </c>
    </row>
    <row r="2268" spans="1:3" x14ac:dyDescent="0.3">
      <c r="A2268" s="118">
        <v>2244</v>
      </c>
      <c r="B2268" s="118">
        <v>1.2816361974924428E-3</v>
      </c>
      <c r="C2268" s="118">
        <v>-1.4027493733846376E-2</v>
      </c>
    </row>
    <row r="2269" spans="1:3" x14ac:dyDescent="0.3">
      <c r="A2269" s="118">
        <v>2245</v>
      </c>
      <c r="B2269" s="118">
        <v>1.6898764870070047E-2</v>
      </c>
      <c r="C2269" s="118">
        <v>3.0217162170336001E-3</v>
      </c>
    </row>
    <row r="2270" spans="1:3" x14ac:dyDescent="0.3">
      <c r="A2270" s="118">
        <v>2246</v>
      </c>
      <c r="B2270" s="118">
        <v>-6.6266713513051531E-3</v>
      </c>
      <c r="C2270" s="118">
        <v>-1.4027271583967188E-2</v>
      </c>
    </row>
    <row r="2271" spans="1:3" x14ac:dyDescent="0.3">
      <c r="A2271" s="118">
        <v>2247</v>
      </c>
      <c r="B2271" s="118">
        <v>-1.4323535215866209E-2</v>
      </c>
      <c r="C2271" s="118">
        <v>-1.1116066010944451E-2</v>
      </c>
    </row>
    <row r="2272" spans="1:3" x14ac:dyDescent="0.3">
      <c r="A2272" s="118">
        <v>2248</v>
      </c>
      <c r="B2272" s="118">
        <v>-3.6297689536554305E-3</v>
      </c>
      <c r="C2272" s="118">
        <v>2.1591107181251549E-3</v>
      </c>
    </row>
    <row r="2273" spans="1:3" x14ac:dyDescent="0.3">
      <c r="A2273" s="118">
        <v>2249</v>
      </c>
      <c r="B2273" s="118">
        <v>-4.9776521221728768E-3</v>
      </c>
      <c r="C2273" s="118">
        <v>1.1526820228054452E-2</v>
      </c>
    </row>
    <row r="2274" spans="1:3" x14ac:dyDescent="0.3">
      <c r="A2274" s="118">
        <v>2250</v>
      </c>
      <c r="B2274" s="118">
        <v>-1.0367927636528315E-2</v>
      </c>
      <c r="C2274" s="118">
        <v>-1.0494687200252664E-2</v>
      </c>
    </row>
    <row r="2275" spans="1:3" x14ac:dyDescent="0.3">
      <c r="A2275" s="118">
        <v>2251</v>
      </c>
      <c r="B2275" s="118">
        <v>-2.6088815828812437E-3</v>
      </c>
      <c r="C2275" s="118">
        <v>6.9760393369317428E-3</v>
      </c>
    </row>
    <row r="2276" spans="1:3" x14ac:dyDescent="0.3">
      <c r="A2276" s="118">
        <v>2252</v>
      </c>
      <c r="B2276" s="118">
        <v>3.3215215037631089E-3</v>
      </c>
      <c r="C2276" s="118">
        <v>1.33167692243433E-2</v>
      </c>
    </row>
    <row r="2277" spans="1:3" x14ac:dyDescent="0.3">
      <c r="A2277" s="118">
        <v>2253</v>
      </c>
      <c r="B2277" s="118">
        <v>-5.9381824062778891E-3</v>
      </c>
      <c r="C2277" s="118">
        <v>1.8292140067522082E-3</v>
      </c>
    </row>
    <row r="2278" spans="1:3" x14ac:dyDescent="0.3">
      <c r="A2278" s="118">
        <v>2254</v>
      </c>
      <c r="B2278" s="118">
        <v>-3.5040794455111685E-3</v>
      </c>
      <c r="C2278" s="118">
        <v>-2.0919854755037741E-3</v>
      </c>
    </row>
    <row r="2279" spans="1:3" x14ac:dyDescent="0.3">
      <c r="A2279" s="118">
        <v>2255</v>
      </c>
      <c r="B2279" s="118">
        <v>1.1453157939583431E-3</v>
      </c>
      <c r="C2279" s="118">
        <v>4.078127100290466E-3</v>
      </c>
    </row>
    <row r="2280" spans="1:3" x14ac:dyDescent="0.3">
      <c r="A2280" s="118">
        <v>2256</v>
      </c>
      <c r="B2280" s="118">
        <v>-1.5424198208646191E-2</v>
      </c>
      <c r="C2280" s="118">
        <v>-8.3718012308307763E-3</v>
      </c>
    </row>
    <row r="2281" spans="1:3" x14ac:dyDescent="0.3">
      <c r="A2281" s="118">
        <v>2257</v>
      </c>
      <c r="B2281" s="118">
        <v>-6.8988748897941586E-3</v>
      </c>
      <c r="C2281" s="118">
        <v>3.4243776042350059E-3</v>
      </c>
    </row>
    <row r="2282" spans="1:3" x14ac:dyDescent="0.3">
      <c r="A2282" s="118">
        <v>2258</v>
      </c>
      <c r="B2282" s="118">
        <v>-1.7144158007372113E-3</v>
      </c>
      <c r="C2282" s="118">
        <v>2.6273309737088624E-3</v>
      </c>
    </row>
    <row r="2283" spans="1:3" x14ac:dyDescent="0.3">
      <c r="A2283" s="118">
        <v>2259</v>
      </c>
      <c r="B2283" s="118">
        <v>6.4762324045033173E-3</v>
      </c>
      <c r="C2283" s="118">
        <v>-1.4496935501200986E-2</v>
      </c>
    </row>
    <row r="2284" spans="1:3" x14ac:dyDescent="0.3">
      <c r="A2284" s="118">
        <v>2260</v>
      </c>
      <c r="B2284" s="118">
        <v>-3.1072150586543539E-3</v>
      </c>
      <c r="C2284" s="118">
        <v>2.5368567787029395E-2</v>
      </c>
    </row>
    <row r="2285" spans="1:3" x14ac:dyDescent="0.3">
      <c r="A2285" s="118">
        <v>2261</v>
      </c>
      <c r="B2285" s="118">
        <v>3.218008387878044E-3</v>
      </c>
      <c r="C2285" s="118">
        <v>0.15423900581037159</v>
      </c>
    </row>
    <row r="2286" spans="1:3" x14ac:dyDescent="0.3">
      <c r="A2286" s="118">
        <v>2262</v>
      </c>
      <c r="B2286" s="118">
        <v>7.502361981183381E-3</v>
      </c>
      <c r="C2286" s="118">
        <v>5.7297500138363527E-4</v>
      </c>
    </row>
    <row r="2287" spans="1:3" x14ac:dyDescent="0.3">
      <c r="A2287" s="118">
        <v>2263</v>
      </c>
      <c r="B2287" s="118">
        <v>1.4497101304775694E-2</v>
      </c>
      <c r="C2287" s="118">
        <v>6.991870255262456E-3</v>
      </c>
    </row>
    <row r="2288" spans="1:3" x14ac:dyDescent="0.3">
      <c r="A2288" s="118">
        <v>2264</v>
      </c>
      <c r="B2288" s="118">
        <v>4.488938820365781E-3</v>
      </c>
      <c r="C2288" s="118">
        <v>6.6138923764353296E-3</v>
      </c>
    </row>
    <row r="2289" spans="1:3" x14ac:dyDescent="0.3">
      <c r="A2289" s="118">
        <v>2265</v>
      </c>
      <c r="B2289" s="118">
        <v>-7.6508433230768162E-3</v>
      </c>
      <c r="C2289" s="118">
        <v>-1.507968323597831E-3</v>
      </c>
    </row>
    <row r="2290" spans="1:3" x14ac:dyDescent="0.3">
      <c r="A2290" s="118">
        <v>2266</v>
      </c>
      <c r="B2290" s="118">
        <v>1.9675543494363464E-3</v>
      </c>
      <c r="C2290" s="118">
        <v>-7.8284123548515942E-3</v>
      </c>
    </row>
    <row r="2291" spans="1:3" x14ac:dyDescent="0.3">
      <c r="A2291" s="118">
        <v>2267</v>
      </c>
      <c r="B2291" s="118">
        <v>-5.1670084467925993E-3</v>
      </c>
      <c r="C2291" s="118">
        <v>5.3240137270614508E-3</v>
      </c>
    </row>
    <row r="2292" spans="1:3" x14ac:dyDescent="0.3">
      <c r="A2292" s="118">
        <v>2268</v>
      </c>
      <c r="B2292" s="118">
        <v>-3.279703019803138E-3</v>
      </c>
      <c r="C2292" s="118">
        <v>1.7505553724330335E-2</v>
      </c>
    </row>
    <row r="2293" spans="1:3" x14ac:dyDescent="0.3">
      <c r="A2293" s="118">
        <v>2269</v>
      </c>
      <c r="B2293" s="118">
        <v>1.6347104859713409E-2</v>
      </c>
      <c r="C2293" s="118">
        <v>-7.675954257512739E-4</v>
      </c>
    </row>
    <row r="2294" spans="1:3" x14ac:dyDescent="0.3">
      <c r="A2294" s="118">
        <v>2270</v>
      </c>
      <c r="B2294" s="118">
        <v>2.8745483805535626E-4</v>
      </c>
      <c r="C2294" s="118">
        <v>-1.5993742061105255E-2</v>
      </c>
    </row>
    <row r="2295" spans="1:3" x14ac:dyDescent="0.3">
      <c r="A2295" s="118">
        <v>2271</v>
      </c>
      <c r="B2295" s="118">
        <v>-1.1736058089895373E-2</v>
      </c>
      <c r="C2295" s="118">
        <v>4.1711366882534601E-5</v>
      </c>
    </row>
    <row r="2296" spans="1:3" x14ac:dyDescent="0.3">
      <c r="A2296" s="118">
        <v>2272</v>
      </c>
      <c r="B2296" s="118">
        <v>1.4632471895496119E-2</v>
      </c>
      <c r="C2296" s="118">
        <v>-1.620724406385006E-4</v>
      </c>
    </row>
    <row r="2297" spans="1:3" x14ac:dyDescent="0.3">
      <c r="A2297" s="118">
        <v>2273</v>
      </c>
      <c r="B2297" s="118">
        <v>8.2744645733603336E-3</v>
      </c>
      <c r="C2297" s="118">
        <v>-2.9797537958502415E-3</v>
      </c>
    </row>
    <row r="2298" spans="1:3" x14ac:dyDescent="0.3">
      <c r="A2298" s="118">
        <v>2274</v>
      </c>
      <c r="B2298" s="118">
        <v>-1.6362492759187174E-2</v>
      </c>
      <c r="C2298" s="118">
        <v>-9.1235088430955853E-3</v>
      </c>
    </row>
    <row r="2299" spans="1:3" x14ac:dyDescent="0.3">
      <c r="A2299" s="118">
        <v>2275</v>
      </c>
      <c r="B2299" s="118">
        <v>-1.0614594106314891E-2</v>
      </c>
      <c r="C2299" s="118">
        <v>-2.3490563539127363E-3</v>
      </c>
    </row>
    <row r="2300" spans="1:3" x14ac:dyDescent="0.3">
      <c r="A2300" s="118">
        <v>2276</v>
      </c>
      <c r="B2300" s="118">
        <v>1.614249150316922E-4</v>
      </c>
      <c r="C2300" s="118">
        <v>1.9005060591954408E-3</v>
      </c>
    </row>
    <row r="2301" spans="1:3" x14ac:dyDescent="0.3">
      <c r="A2301" s="118">
        <v>2277</v>
      </c>
      <c r="B2301" s="118">
        <v>-9.4536299914085107E-3</v>
      </c>
      <c r="C2301" s="118">
        <v>-1.8944641502165037E-2</v>
      </c>
    </row>
    <row r="2302" spans="1:3" x14ac:dyDescent="0.3">
      <c r="A2302" s="118">
        <v>2278</v>
      </c>
      <c r="B2302" s="118">
        <v>-3.2127470156470858E-3</v>
      </c>
      <c r="C2302" s="118">
        <v>1.1342012229543539E-2</v>
      </c>
    </row>
    <row r="2303" spans="1:3" x14ac:dyDescent="0.3">
      <c r="A2303" s="118">
        <v>2279</v>
      </c>
      <c r="B2303" s="118">
        <v>8.3304045628305682E-3</v>
      </c>
      <c r="C2303" s="118">
        <v>-3.0353969375026595E-2</v>
      </c>
    </row>
    <row r="2304" spans="1:3" x14ac:dyDescent="0.3">
      <c r="A2304" s="118">
        <v>2280</v>
      </c>
      <c r="B2304" s="118">
        <v>4.5077461893403602E-3</v>
      </c>
      <c r="C2304" s="118">
        <v>-1.4771203448206264E-2</v>
      </c>
    </row>
    <row r="2305" spans="1:3" x14ac:dyDescent="0.3">
      <c r="A2305" s="118">
        <v>2281</v>
      </c>
      <c r="B2305" s="118">
        <v>-8.2171292884340643E-4</v>
      </c>
      <c r="C2305" s="118">
        <v>1.7972224618035978E-2</v>
      </c>
    </row>
    <row r="2306" spans="1:3" x14ac:dyDescent="0.3">
      <c r="A2306" s="118">
        <v>2282</v>
      </c>
      <c r="B2306" s="118">
        <v>-4.1697987091316438E-3</v>
      </c>
      <c r="C2306" s="118">
        <v>-1.6663524686182651E-2</v>
      </c>
    </row>
    <row r="2307" spans="1:3" x14ac:dyDescent="0.3">
      <c r="A2307" s="118">
        <v>2283</v>
      </c>
      <c r="B2307" s="118">
        <v>-2.035825040031082E-3</v>
      </c>
      <c r="C2307" s="118">
        <v>1.4704071026826806E-2</v>
      </c>
    </row>
    <row r="2308" spans="1:3" x14ac:dyDescent="0.3">
      <c r="A2308" s="118">
        <v>2284</v>
      </c>
      <c r="B2308" s="118">
        <v>1.4739343294219585E-2</v>
      </c>
      <c r="C2308" s="118">
        <v>2.5406279557602187E-2</v>
      </c>
    </row>
    <row r="2309" spans="1:3" x14ac:dyDescent="0.3">
      <c r="A2309" s="118">
        <v>2285</v>
      </c>
      <c r="B2309" s="118">
        <v>3.9155964876265393E-3</v>
      </c>
      <c r="C2309" s="118">
        <v>9.8058124641846357E-3</v>
      </c>
    </row>
    <row r="2310" spans="1:3" x14ac:dyDescent="0.3">
      <c r="A2310" s="118">
        <v>2286</v>
      </c>
      <c r="B2310" s="118">
        <v>-6.444670360783296E-3</v>
      </c>
      <c r="C2310" s="118">
        <v>9.9391574727530525E-3</v>
      </c>
    </row>
    <row r="2311" spans="1:3" x14ac:dyDescent="0.3">
      <c r="A2311" s="118">
        <v>2287</v>
      </c>
      <c r="B2311" s="118">
        <v>-1.0861275861531448E-3</v>
      </c>
      <c r="C2311" s="118">
        <v>-2.0335416997651914E-3</v>
      </c>
    </row>
    <row r="2312" spans="1:3" x14ac:dyDescent="0.3">
      <c r="A2312" s="118">
        <v>2288</v>
      </c>
      <c r="B2312" s="118">
        <v>-2.2203734214455537E-3</v>
      </c>
      <c r="C2312" s="118">
        <v>3.8927994449741724E-2</v>
      </c>
    </row>
    <row r="2313" spans="1:3" x14ac:dyDescent="0.3">
      <c r="A2313" s="118">
        <v>2289</v>
      </c>
      <c r="B2313" s="118">
        <v>4.7843428619798838E-3</v>
      </c>
      <c r="C2313" s="118">
        <v>-2.2444834057225409E-3</v>
      </c>
    </row>
    <row r="2314" spans="1:3" x14ac:dyDescent="0.3">
      <c r="A2314" s="118">
        <v>2290</v>
      </c>
      <c r="B2314" s="118">
        <v>1.9174108224984973E-3</v>
      </c>
      <c r="C2314" s="118">
        <v>1.4443525757140943E-3</v>
      </c>
    </row>
    <row r="2315" spans="1:3" x14ac:dyDescent="0.3">
      <c r="A2315" s="118">
        <v>2291</v>
      </c>
      <c r="B2315" s="118">
        <v>6.786364533304127E-3</v>
      </c>
      <c r="C2315" s="118">
        <v>5.1196930741264487E-3</v>
      </c>
    </row>
    <row r="2316" spans="1:3" x14ac:dyDescent="0.3">
      <c r="A2316" s="118">
        <v>2292</v>
      </c>
      <c r="B2316" s="118">
        <v>-4.0831933442908315E-4</v>
      </c>
      <c r="C2316" s="118">
        <v>-1.2214255293071411E-2</v>
      </c>
    </row>
    <row r="2317" spans="1:3" x14ac:dyDescent="0.3">
      <c r="A2317" s="118">
        <v>2293</v>
      </c>
      <c r="B2317" s="118">
        <v>1.9003545137520159E-2</v>
      </c>
      <c r="C2317" s="118">
        <v>-1.2460129430319974E-2</v>
      </c>
    </row>
    <row r="2318" spans="1:3" x14ac:dyDescent="0.3">
      <c r="A2318" s="118">
        <v>2294</v>
      </c>
      <c r="B2318" s="118">
        <v>9.5437642754791412E-4</v>
      </c>
      <c r="C2318" s="118">
        <v>-5.9999925553728623E-3</v>
      </c>
    </row>
    <row r="2319" spans="1:3" x14ac:dyDescent="0.3">
      <c r="A2319" s="118">
        <v>2295</v>
      </c>
      <c r="B2319" s="118">
        <v>4.4402551130691709E-3</v>
      </c>
      <c r="C2319" s="118">
        <v>-2.2133668125717876E-2</v>
      </c>
    </row>
    <row r="2320" spans="1:3" x14ac:dyDescent="0.3">
      <c r="A2320" s="118">
        <v>2296</v>
      </c>
      <c r="B2320" s="118">
        <v>1.0653769895740796E-2</v>
      </c>
      <c r="C2320" s="118">
        <v>1.0405134799064518E-2</v>
      </c>
    </row>
    <row r="2321" spans="1:3" x14ac:dyDescent="0.3">
      <c r="A2321" s="118">
        <v>2297</v>
      </c>
      <c r="B2321" s="118">
        <v>7.7237902423622756E-3</v>
      </c>
      <c r="C2321" s="118">
        <v>7.0755253421384851E-3</v>
      </c>
    </row>
    <row r="2322" spans="1:3" x14ac:dyDescent="0.3">
      <c r="A2322" s="118">
        <v>2298</v>
      </c>
      <c r="B2322" s="118">
        <v>-1.4643773952965858E-2</v>
      </c>
      <c r="C2322" s="118">
        <v>1.9248239852346319E-2</v>
      </c>
    </row>
    <row r="2323" spans="1:3" x14ac:dyDescent="0.3">
      <c r="A2323" s="118">
        <v>2299</v>
      </c>
      <c r="B2323" s="118">
        <v>-3.0932763255862314E-3</v>
      </c>
      <c r="C2323" s="118">
        <v>8.4473866654504459E-3</v>
      </c>
    </row>
    <row r="2324" spans="1:3" x14ac:dyDescent="0.3">
      <c r="A2324" s="118">
        <v>2300</v>
      </c>
      <c r="B2324" s="118">
        <v>-2.466691610466172E-3</v>
      </c>
      <c r="C2324" s="118">
        <v>-1.6434507399615537E-3</v>
      </c>
    </row>
    <row r="2325" spans="1:3" x14ac:dyDescent="0.3">
      <c r="A2325" s="118">
        <v>2301</v>
      </c>
      <c r="B2325" s="118">
        <v>6.9780607392419354E-3</v>
      </c>
      <c r="C2325" s="118">
        <v>-5.0303118600360337E-3</v>
      </c>
    </row>
    <row r="2326" spans="1:3" x14ac:dyDescent="0.3">
      <c r="A2326" s="118">
        <v>2302</v>
      </c>
      <c r="B2326" s="118">
        <v>-3.9643748330874737E-3</v>
      </c>
      <c r="C2326" s="118">
        <v>-1.8396892484193357E-2</v>
      </c>
    </row>
    <row r="2327" spans="1:3" x14ac:dyDescent="0.3">
      <c r="A2327" s="118">
        <v>2303</v>
      </c>
      <c r="B2327" s="118">
        <v>4.1640503671283805E-3</v>
      </c>
      <c r="C2327" s="118">
        <v>2.5354820576236094E-2</v>
      </c>
    </row>
    <row r="2328" spans="1:3" x14ac:dyDescent="0.3">
      <c r="A2328" s="118">
        <v>2304</v>
      </c>
      <c r="B2328" s="118">
        <v>2.1536602012937173E-3</v>
      </c>
      <c r="C2328" s="118">
        <v>-5.5032162960417918E-3</v>
      </c>
    </row>
    <row r="2329" spans="1:3" x14ac:dyDescent="0.3">
      <c r="A2329" s="118">
        <v>2305</v>
      </c>
      <c r="B2329" s="118">
        <v>2.4726797323402641E-3</v>
      </c>
      <c r="C2329" s="118">
        <v>-1.1310396108037838E-3</v>
      </c>
    </row>
    <row r="2330" spans="1:3" x14ac:dyDescent="0.3">
      <c r="A2330" s="118">
        <v>2306</v>
      </c>
      <c r="B2330" s="118">
        <v>5.0838170866573445E-3</v>
      </c>
      <c r="C2330" s="118">
        <v>-1.4442566567676902E-2</v>
      </c>
    </row>
    <row r="2331" spans="1:3" x14ac:dyDescent="0.3">
      <c r="A2331" s="118">
        <v>2307</v>
      </c>
      <c r="B2331" s="118">
        <v>-2.5614777018022122E-3</v>
      </c>
      <c r="C2331" s="118">
        <v>-6.6560853734079434E-3</v>
      </c>
    </row>
    <row r="2332" spans="1:3" x14ac:dyDescent="0.3">
      <c r="A2332" s="118">
        <v>2308</v>
      </c>
      <c r="B2332" s="118">
        <v>1.5162625590446534E-3</v>
      </c>
      <c r="C2332" s="118">
        <v>-2.8313584494555535E-3</v>
      </c>
    </row>
    <row r="2333" spans="1:3" x14ac:dyDescent="0.3">
      <c r="A2333" s="118">
        <v>2309</v>
      </c>
      <c r="B2333" s="118">
        <v>3.1523777477319576E-3</v>
      </c>
      <c r="C2333" s="118">
        <v>1.1130994119013929E-2</v>
      </c>
    </row>
    <row r="2334" spans="1:3" x14ac:dyDescent="0.3">
      <c r="A2334" s="118">
        <v>2310</v>
      </c>
      <c r="B2334" s="118">
        <v>1.1866769767422432E-2</v>
      </c>
      <c r="C2334" s="118">
        <v>-3.6477860868354389E-2</v>
      </c>
    </row>
    <row r="2335" spans="1:3" x14ac:dyDescent="0.3">
      <c r="A2335" s="118">
        <v>2311</v>
      </c>
      <c r="B2335" s="118">
        <v>-4.6133863855289661E-3</v>
      </c>
      <c r="C2335" s="118">
        <v>-3.1089707670355599E-2</v>
      </c>
    </row>
    <row r="2336" spans="1:3" x14ac:dyDescent="0.3">
      <c r="A2336" s="118">
        <v>2312</v>
      </c>
      <c r="B2336" s="118">
        <v>-1.5039442202157305E-4</v>
      </c>
      <c r="C2336" s="118">
        <v>-1.3632180110618826E-3</v>
      </c>
    </row>
    <row r="2337" spans="1:3" x14ac:dyDescent="0.3">
      <c r="A2337" s="118">
        <v>2313</v>
      </c>
      <c r="B2337" s="118">
        <v>7.6227815384460051E-3</v>
      </c>
      <c r="C2337" s="118">
        <v>2.4984759844828702E-2</v>
      </c>
    </row>
    <row r="2338" spans="1:3" x14ac:dyDescent="0.3">
      <c r="A2338" s="118">
        <v>2314</v>
      </c>
      <c r="B2338" s="118">
        <v>-6.123076116006352E-3</v>
      </c>
      <c r="C2338" s="118">
        <v>9.1504142720738348E-3</v>
      </c>
    </row>
    <row r="2339" spans="1:3" x14ac:dyDescent="0.3">
      <c r="A2339" s="118">
        <v>2315</v>
      </c>
      <c r="B2339" s="118">
        <v>2.2737203971350756E-3</v>
      </c>
      <c r="C2339" s="118">
        <v>-4.9694288874458309E-3</v>
      </c>
    </row>
    <row r="2340" spans="1:3" x14ac:dyDescent="0.3">
      <c r="A2340" s="118">
        <v>2316</v>
      </c>
      <c r="B2340" s="118">
        <v>2.9628604241679975E-3</v>
      </c>
      <c r="C2340" s="118">
        <v>4.040744472910078E-3</v>
      </c>
    </row>
    <row r="2341" spans="1:3" x14ac:dyDescent="0.3">
      <c r="A2341" s="118">
        <v>2317</v>
      </c>
      <c r="B2341" s="118">
        <v>2.8253018351478204E-3</v>
      </c>
      <c r="C2341" s="118">
        <v>2.9080333495925753E-3</v>
      </c>
    </row>
    <row r="2342" spans="1:3" x14ac:dyDescent="0.3">
      <c r="A2342" s="118">
        <v>2318</v>
      </c>
      <c r="B2342" s="118">
        <v>3.675320359216682E-4</v>
      </c>
      <c r="C2342" s="118">
        <v>-2.4557611795781874E-2</v>
      </c>
    </row>
    <row r="2343" spans="1:3" x14ac:dyDescent="0.3">
      <c r="A2343" s="118">
        <v>2319</v>
      </c>
      <c r="B2343" s="118">
        <v>1.5462031309677795E-2</v>
      </c>
      <c r="C2343" s="118">
        <v>1.7335635249877277E-2</v>
      </c>
    </row>
    <row r="2344" spans="1:3" x14ac:dyDescent="0.3">
      <c r="A2344" s="118">
        <v>2320</v>
      </c>
      <c r="B2344" s="118">
        <v>1.8930473563965509E-3</v>
      </c>
      <c r="C2344" s="118">
        <v>1.0700254280998365E-2</v>
      </c>
    </row>
    <row r="2345" spans="1:3" x14ac:dyDescent="0.3">
      <c r="A2345" s="118">
        <v>2321</v>
      </c>
      <c r="B2345" s="118">
        <v>9.7315273272462026E-3</v>
      </c>
      <c r="C2345" s="118">
        <v>-8.6773261774461499E-2</v>
      </c>
    </row>
    <row r="2346" spans="1:3" x14ac:dyDescent="0.3">
      <c r="A2346" s="118">
        <v>2322</v>
      </c>
      <c r="B2346" s="118">
        <v>3.3424606058094695E-4</v>
      </c>
      <c r="C2346" s="118">
        <v>1.1583568519210406E-2</v>
      </c>
    </row>
    <row r="2347" spans="1:3" x14ac:dyDescent="0.3">
      <c r="A2347" s="118">
        <v>2323</v>
      </c>
      <c r="B2347" s="118">
        <v>-1.7399266156170583E-3</v>
      </c>
      <c r="C2347" s="118">
        <v>-1.4741626756997752E-2</v>
      </c>
    </row>
    <row r="2348" spans="1:3" x14ac:dyDescent="0.3">
      <c r="A2348" s="118">
        <v>2324</v>
      </c>
      <c r="B2348" s="118">
        <v>-8.0652785769174849E-4</v>
      </c>
      <c r="C2348" s="118">
        <v>1.1410644999069516E-2</v>
      </c>
    </row>
    <row r="2349" spans="1:3" x14ac:dyDescent="0.3">
      <c r="A2349" s="118">
        <v>2325</v>
      </c>
      <c r="B2349" s="118">
        <v>-4.9781628631394874E-3</v>
      </c>
      <c r="C2349" s="118">
        <v>3.4371154938863807E-2</v>
      </c>
    </row>
    <row r="2350" spans="1:3" x14ac:dyDescent="0.3">
      <c r="A2350" s="118">
        <v>2326</v>
      </c>
      <c r="B2350" s="118">
        <v>9.5023875816883426E-3</v>
      </c>
      <c r="C2350" s="118">
        <v>-5.2242966725974168E-3</v>
      </c>
    </row>
    <row r="2351" spans="1:3" x14ac:dyDescent="0.3">
      <c r="A2351" s="118">
        <v>2327</v>
      </c>
      <c r="B2351" s="118">
        <v>-2.3709647153088347E-4</v>
      </c>
      <c r="C2351" s="118">
        <v>5.1272250091228483E-3</v>
      </c>
    </row>
    <row r="2352" spans="1:3" x14ac:dyDescent="0.3">
      <c r="A2352" s="118">
        <v>2328</v>
      </c>
      <c r="B2352" s="118">
        <v>1.2665919063110922E-3</v>
      </c>
      <c r="C2352" s="118">
        <v>-2.6616181690248181E-2</v>
      </c>
    </row>
    <row r="2353" spans="1:3" x14ac:dyDescent="0.3">
      <c r="A2353" s="118">
        <v>2329</v>
      </c>
      <c r="B2353" s="118">
        <v>1.4655621509071168E-3</v>
      </c>
      <c r="C2353" s="118">
        <v>-1.9567922934178326E-2</v>
      </c>
    </row>
    <row r="2354" spans="1:3" x14ac:dyDescent="0.3">
      <c r="A2354" s="118">
        <v>2330</v>
      </c>
      <c r="B2354" s="118">
        <v>5.7533444084597318E-3</v>
      </c>
      <c r="C2354" s="118">
        <v>2.0692997161997045E-2</v>
      </c>
    </row>
    <row r="2355" spans="1:3" x14ac:dyDescent="0.3">
      <c r="A2355" s="118">
        <v>2331</v>
      </c>
      <c r="B2355" s="118">
        <v>1.19493984877667E-2</v>
      </c>
      <c r="C2355" s="118">
        <v>3.0877849275587968E-2</v>
      </c>
    </row>
    <row r="2356" spans="1:3" x14ac:dyDescent="0.3">
      <c r="A2356" s="118">
        <v>2332</v>
      </c>
      <c r="B2356" s="118">
        <v>4.361529621630938E-3</v>
      </c>
      <c r="C2356" s="118">
        <v>1.3797903380940897E-2</v>
      </c>
    </row>
    <row r="2357" spans="1:3" x14ac:dyDescent="0.3">
      <c r="A2357" s="118">
        <v>2333</v>
      </c>
      <c r="B2357" s="118">
        <v>-4.1762000180541195E-3</v>
      </c>
      <c r="C2357" s="118">
        <v>1.8329585450178862E-2</v>
      </c>
    </row>
    <row r="2358" spans="1:3" x14ac:dyDescent="0.3">
      <c r="A2358" s="118">
        <v>2334</v>
      </c>
      <c r="B2358" s="118">
        <v>3.1399436460732835E-3</v>
      </c>
      <c r="C2358" s="118">
        <v>-1.9741403118453071E-2</v>
      </c>
    </row>
    <row r="2359" spans="1:3" x14ac:dyDescent="0.3">
      <c r="A2359" s="118">
        <v>2335</v>
      </c>
      <c r="B2359" s="118">
        <v>1.1041206324944295E-3</v>
      </c>
      <c r="C2359" s="118">
        <v>-3.557572231768555E-3</v>
      </c>
    </row>
    <row r="2360" spans="1:3" x14ac:dyDescent="0.3">
      <c r="A2360" s="118">
        <v>2336</v>
      </c>
      <c r="B2360" s="118">
        <v>9.7175746756153827E-3</v>
      </c>
      <c r="C2360" s="118">
        <v>-5.3493062575119335E-3</v>
      </c>
    </row>
    <row r="2361" spans="1:3" x14ac:dyDescent="0.3">
      <c r="A2361" s="118">
        <v>2337</v>
      </c>
      <c r="B2361" s="118">
        <v>3.0647070092937223E-3</v>
      </c>
      <c r="C2361" s="118">
        <v>-2.5243136327630967E-2</v>
      </c>
    </row>
    <row r="2362" spans="1:3" x14ac:dyDescent="0.3">
      <c r="A2362" s="118">
        <v>2338</v>
      </c>
      <c r="B2362" s="118">
        <v>-1.7547886008099974E-3</v>
      </c>
      <c r="C2362" s="118">
        <v>2.9906356484647768E-2</v>
      </c>
    </row>
    <row r="2363" spans="1:3" x14ac:dyDescent="0.3">
      <c r="A2363" s="118">
        <v>2339</v>
      </c>
      <c r="B2363" s="118">
        <v>3.7496979679476745E-3</v>
      </c>
      <c r="C2363" s="118">
        <v>-3.1863156074218974E-3</v>
      </c>
    </row>
    <row r="2364" spans="1:3" x14ac:dyDescent="0.3">
      <c r="A2364" s="118">
        <v>2340</v>
      </c>
      <c r="B2364" s="118">
        <v>9.8194533248977065E-4</v>
      </c>
      <c r="C2364" s="118">
        <v>-9.4721648961954286E-3</v>
      </c>
    </row>
    <row r="2365" spans="1:3" x14ac:dyDescent="0.3">
      <c r="A2365" s="118">
        <v>2341</v>
      </c>
      <c r="B2365" s="118">
        <v>1.6334355688029812E-2</v>
      </c>
      <c r="C2365" s="118">
        <v>1.7923257220429489E-2</v>
      </c>
    </row>
    <row r="2366" spans="1:3" x14ac:dyDescent="0.3">
      <c r="A2366" s="118">
        <v>2342</v>
      </c>
      <c r="B2366" s="118">
        <v>-3.5167520991015197E-3</v>
      </c>
      <c r="C2366" s="118">
        <v>-8.5455237362763422E-4</v>
      </c>
    </row>
    <row r="2367" spans="1:3" x14ac:dyDescent="0.3">
      <c r="A2367" s="118">
        <v>2343</v>
      </c>
      <c r="B2367" s="118">
        <v>1.1546807039449781E-2</v>
      </c>
      <c r="C2367" s="118">
        <v>-1.1719318398196633E-2</v>
      </c>
    </row>
    <row r="2368" spans="1:3" x14ac:dyDescent="0.3">
      <c r="A2368" s="118">
        <v>2344</v>
      </c>
      <c r="B2368" s="118">
        <v>-1.173899641350328E-2</v>
      </c>
      <c r="C2368" s="118">
        <v>-1.7630456015409555E-3</v>
      </c>
    </row>
    <row r="2369" spans="1:3" x14ac:dyDescent="0.3">
      <c r="A2369" s="118">
        <v>2345</v>
      </c>
      <c r="B2369" s="118">
        <v>8.7257122780080322E-4</v>
      </c>
      <c r="C2369" s="118">
        <v>-6.5697452220312234E-3</v>
      </c>
    </row>
    <row r="2370" spans="1:3" x14ac:dyDescent="0.3">
      <c r="A2370" s="118">
        <v>2346</v>
      </c>
      <c r="B2370" s="118">
        <v>9.8675456594769229E-3</v>
      </c>
      <c r="C2370" s="118">
        <v>-1.9642443775853474E-2</v>
      </c>
    </row>
    <row r="2371" spans="1:3" x14ac:dyDescent="0.3">
      <c r="A2371" s="118">
        <v>2347</v>
      </c>
      <c r="B2371" s="118">
        <v>9.0946399040108573E-3</v>
      </c>
      <c r="C2371" s="118">
        <v>1.7747877095959787E-2</v>
      </c>
    </row>
    <row r="2372" spans="1:3" x14ac:dyDescent="0.3">
      <c r="A2372" s="118">
        <v>2348</v>
      </c>
      <c r="B2372" s="118">
        <v>2.7512376625267901E-3</v>
      </c>
      <c r="C2372" s="118">
        <v>-4.7513443562982441E-2</v>
      </c>
    </row>
    <row r="2373" spans="1:3" x14ac:dyDescent="0.3">
      <c r="A2373" s="118">
        <v>2349</v>
      </c>
      <c r="B2373" s="118">
        <v>3.0748161529245838E-2</v>
      </c>
      <c r="C2373" s="118">
        <v>-1.2959715845740044E-2</v>
      </c>
    </row>
    <row r="2374" spans="1:3" x14ac:dyDescent="0.3">
      <c r="A2374" s="118">
        <v>2350</v>
      </c>
      <c r="B2374" s="118">
        <v>-1.0990564334647923E-2</v>
      </c>
      <c r="C2374" s="118">
        <v>3.4291425609641636E-4</v>
      </c>
    </row>
    <row r="2375" spans="1:3" x14ac:dyDescent="0.3">
      <c r="A2375" s="118">
        <v>2351</v>
      </c>
      <c r="B2375" s="118">
        <v>4.0232940519371926E-3</v>
      </c>
      <c r="C2375" s="118">
        <v>-4.0232940519371926E-3</v>
      </c>
    </row>
    <row r="2376" spans="1:3" x14ac:dyDescent="0.3">
      <c r="A2376" s="118">
        <v>2352</v>
      </c>
      <c r="B2376" s="118">
        <v>4.050345254975803E-3</v>
      </c>
      <c r="C2376" s="118">
        <v>1.7761236380642569E-3</v>
      </c>
    </row>
    <row r="2377" spans="1:3" x14ac:dyDescent="0.3">
      <c r="A2377" s="118">
        <v>2353</v>
      </c>
      <c r="B2377" s="118">
        <v>-1.0604455172002883E-2</v>
      </c>
      <c r="C2377" s="118">
        <v>8.9425638180088002E-3</v>
      </c>
    </row>
    <row r="2378" spans="1:3" x14ac:dyDescent="0.3">
      <c r="A2378" s="118">
        <v>2354</v>
      </c>
      <c r="B2378" s="118">
        <v>-7.9305644651373828E-3</v>
      </c>
      <c r="C2378" s="118">
        <v>-3.9610638626014903E-2</v>
      </c>
    </row>
    <row r="2379" spans="1:3" x14ac:dyDescent="0.3">
      <c r="A2379" s="118">
        <v>2355</v>
      </c>
      <c r="B2379" s="118">
        <v>-1.4185687055638316E-2</v>
      </c>
      <c r="C2379" s="118">
        <v>-3.9979891510843607E-3</v>
      </c>
    </row>
    <row r="2380" spans="1:3" x14ac:dyDescent="0.3">
      <c r="A2380" s="118">
        <v>2356</v>
      </c>
      <c r="B2380" s="118">
        <v>1.774994167595096E-2</v>
      </c>
      <c r="C2380" s="118">
        <v>-4.362693389784407E-3</v>
      </c>
    </row>
    <row r="2381" spans="1:3" x14ac:dyDescent="0.3">
      <c r="A2381" s="118">
        <v>2357</v>
      </c>
      <c r="B2381" s="118">
        <v>-2.0440455232816606E-2</v>
      </c>
      <c r="C2381" s="118">
        <v>-4.3394486507624848E-3</v>
      </c>
    </row>
    <row r="2382" spans="1:3" x14ac:dyDescent="0.3">
      <c r="A2382" s="118">
        <v>2358</v>
      </c>
      <c r="B2382" s="118">
        <v>2.8202912659200281E-3</v>
      </c>
      <c r="C2382" s="118">
        <v>1.4524372066944635E-2</v>
      </c>
    </row>
    <row r="2383" spans="1:3" x14ac:dyDescent="0.3">
      <c r="A2383" s="118">
        <v>2359</v>
      </c>
      <c r="B2383" s="118">
        <v>1.9037389962998311E-3</v>
      </c>
      <c r="C2383" s="118">
        <v>-2.3560892949185196E-2</v>
      </c>
    </row>
    <row r="2384" spans="1:3" x14ac:dyDescent="0.3">
      <c r="A2384" s="118">
        <v>2360</v>
      </c>
      <c r="B2384" s="118">
        <v>1.1124971944975507E-2</v>
      </c>
      <c r="C2384" s="118">
        <v>-1.0053676729593767E-2</v>
      </c>
    </row>
    <row r="2385" spans="1:3" x14ac:dyDescent="0.3">
      <c r="A2385" s="118">
        <v>2361</v>
      </c>
      <c r="B2385" s="118">
        <v>5.5110443737976193E-4</v>
      </c>
      <c r="C2385" s="118">
        <v>-6.1312087954150047E-3</v>
      </c>
    </row>
    <row r="2386" spans="1:3" x14ac:dyDescent="0.3">
      <c r="A2386" s="118">
        <v>2362</v>
      </c>
      <c r="B2386" s="118">
        <v>-1.123738550307674E-3</v>
      </c>
      <c r="C2386" s="118">
        <v>2.629411754137656E-2</v>
      </c>
    </row>
    <row r="2387" spans="1:3" x14ac:dyDescent="0.3">
      <c r="A2387" s="118">
        <v>2363</v>
      </c>
      <c r="B2387" s="118">
        <v>4.4296707254560481E-2</v>
      </c>
      <c r="C2387" s="118">
        <v>-2.3595003232575691E-2</v>
      </c>
    </row>
    <row r="2388" spans="1:3" x14ac:dyDescent="0.3">
      <c r="A2388" s="118">
        <v>2364</v>
      </c>
      <c r="B2388" s="118">
        <v>3.0165602603533588E-3</v>
      </c>
      <c r="C2388" s="118">
        <v>-3.2684318066207314E-2</v>
      </c>
    </row>
    <row r="2389" spans="1:3" x14ac:dyDescent="0.3">
      <c r="A2389" s="118">
        <v>2365</v>
      </c>
      <c r="B2389" s="118">
        <v>3.0160680023495062E-2</v>
      </c>
      <c r="C2389" s="118">
        <v>3.4258181744669186E-2</v>
      </c>
    </row>
    <row r="2390" spans="1:3" x14ac:dyDescent="0.3">
      <c r="A2390" s="118">
        <v>2366</v>
      </c>
      <c r="B2390" s="118">
        <v>-1.9039836774913119E-3</v>
      </c>
      <c r="C2390" s="118">
        <v>-3.296564342262967E-2</v>
      </c>
    </row>
    <row r="2391" spans="1:3" x14ac:dyDescent="0.3">
      <c r="A2391" s="118">
        <v>2367</v>
      </c>
      <c r="B2391" s="118">
        <v>-2.139803073560953E-2</v>
      </c>
      <c r="C2391" s="118">
        <v>3.9810032339555601E-3</v>
      </c>
    </row>
    <row r="2392" spans="1:3" x14ac:dyDescent="0.3">
      <c r="A2392" s="118">
        <v>2368</v>
      </c>
      <c r="B2392" s="118">
        <v>-3.3656875842076168E-3</v>
      </c>
      <c r="C2392" s="118">
        <v>1.9693275430971307E-2</v>
      </c>
    </row>
    <row r="2393" spans="1:3" x14ac:dyDescent="0.3">
      <c r="A2393" s="118">
        <v>2369</v>
      </c>
      <c r="B2393" s="118">
        <v>-1.7936297290403577E-2</v>
      </c>
      <c r="C2393" s="118">
        <v>-2.208601700411961E-2</v>
      </c>
    </row>
    <row r="2394" spans="1:3" x14ac:dyDescent="0.3">
      <c r="A2394" s="118">
        <v>2370</v>
      </c>
      <c r="B2394" s="118">
        <v>3.9678729761853231E-4</v>
      </c>
      <c r="C2394" s="118">
        <v>-3.6481301553739999E-2</v>
      </c>
    </row>
    <row r="2395" spans="1:3" x14ac:dyDescent="0.3">
      <c r="A2395" s="118">
        <v>2371</v>
      </c>
      <c r="B2395" s="118">
        <v>-1.6079733903039316E-2</v>
      </c>
      <c r="C2395" s="118">
        <v>-1.9157781186410296E-2</v>
      </c>
    </row>
    <row r="2396" spans="1:3" x14ac:dyDescent="0.3">
      <c r="A2396" s="118">
        <v>2372</v>
      </c>
      <c r="B2396" s="118">
        <v>-1.5895188692675824E-2</v>
      </c>
      <c r="C2396" s="118">
        <v>-1.0914694915551845E-2</v>
      </c>
    </row>
    <row r="2397" spans="1:3" x14ac:dyDescent="0.3">
      <c r="A2397" s="118">
        <v>2373</v>
      </c>
      <c r="B2397" s="118">
        <v>5.6312697443970938E-3</v>
      </c>
      <c r="C2397" s="118">
        <v>-1.0655665830683891E-2</v>
      </c>
    </row>
    <row r="2398" spans="1:3" x14ac:dyDescent="0.3">
      <c r="A2398" s="118">
        <v>2374</v>
      </c>
      <c r="B2398" s="118">
        <v>-8.7984861065956762E-3</v>
      </c>
      <c r="C2398" s="118">
        <v>1.5882501043271886E-2</v>
      </c>
    </row>
    <row r="2399" spans="1:3" x14ac:dyDescent="0.3">
      <c r="A2399" s="118">
        <v>2375</v>
      </c>
      <c r="B2399" s="118">
        <v>2.0366626208641547E-2</v>
      </c>
      <c r="C2399" s="118">
        <v>1.0944186539475875E-2</v>
      </c>
    </row>
    <row r="2400" spans="1:3" x14ac:dyDescent="0.3">
      <c r="A2400" s="118">
        <v>2376</v>
      </c>
      <c r="B2400" s="118">
        <v>9.446697639528788E-3</v>
      </c>
      <c r="C2400" s="118">
        <v>-1.1482527570236843E-2</v>
      </c>
    </row>
    <row r="2401" spans="1:3" x14ac:dyDescent="0.3">
      <c r="A2401" s="118">
        <v>2377</v>
      </c>
      <c r="B2401" s="118">
        <v>-3.606134770573724E-2</v>
      </c>
      <c r="C2401" s="118">
        <v>5.0048595883118996E-3</v>
      </c>
    </row>
    <row r="2402" spans="1:3" x14ac:dyDescent="0.3">
      <c r="A2402" s="118">
        <v>2378</v>
      </c>
      <c r="B2402" s="118">
        <v>1.2579792796672432E-2</v>
      </c>
      <c r="C2402" s="118">
        <v>-8.0175577736310046E-3</v>
      </c>
    </row>
    <row r="2403" spans="1:3" x14ac:dyDescent="0.3">
      <c r="A2403" s="118">
        <v>2379</v>
      </c>
      <c r="B2403" s="118">
        <v>7.1162862242966987E-3</v>
      </c>
      <c r="C2403" s="118">
        <v>-4.714198227214618E-3</v>
      </c>
    </row>
    <row r="2404" spans="1:3" x14ac:dyDescent="0.3">
      <c r="A2404" s="118">
        <v>2380</v>
      </c>
      <c r="B2404" s="118">
        <v>-5.5140744296806633E-3</v>
      </c>
      <c r="C2404" s="118">
        <v>-2.77763411419207E-3</v>
      </c>
    </row>
    <row r="2405" spans="1:3" x14ac:dyDescent="0.3">
      <c r="A2405" s="118">
        <v>2381</v>
      </c>
      <c r="B2405" s="118">
        <v>1.9656619052623354E-2</v>
      </c>
      <c r="C2405" s="118">
        <v>-7.273732205788825E-3</v>
      </c>
    </row>
    <row r="2406" spans="1:3" x14ac:dyDescent="0.3">
      <c r="A2406" s="118">
        <v>2382</v>
      </c>
      <c r="B2406" s="118">
        <v>1.696785013831793E-2</v>
      </c>
      <c r="C2406" s="118">
        <v>-3.7195716130412546E-4</v>
      </c>
    </row>
    <row r="2407" spans="1:3" x14ac:dyDescent="0.3">
      <c r="A2407" s="118">
        <v>2383</v>
      </c>
      <c r="B2407" s="118">
        <v>-2.7270455108013299E-2</v>
      </c>
      <c r="C2407" s="118">
        <v>2.0666600332971082E-2</v>
      </c>
    </row>
    <row r="2408" spans="1:3" x14ac:dyDescent="0.3">
      <c r="A2408" s="118">
        <v>2384</v>
      </c>
      <c r="B2408" s="118">
        <v>-2.4051864128197761E-2</v>
      </c>
      <c r="C2408" s="118">
        <v>6.5200590606597185E-3</v>
      </c>
    </row>
    <row r="2409" spans="1:3" x14ac:dyDescent="0.3">
      <c r="A2409" s="118">
        <v>2385</v>
      </c>
      <c r="B2409" s="118">
        <v>1.184117639930914E-3</v>
      </c>
      <c r="C2409" s="118">
        <v>4.9787968881841518E-2</v>
      </c>
    </row>
    <row r="2410" spans="1:3" x14ac:dyDescent="0.3">
      <c r="A2410" s="118">
        <v>2386</v>
      </c>
      <c r="B2410" s="118">
        <v>3.5233671900344515E-2</v>
      </c>
      <c r="C2410" s="118">
        <v>7.0042578044316184E-3</v>
      </c>
    </row>
    <row r="2411" spans="1:3" x14ac:dyDescent="0.3">
      <c r="A2411" s="118">
        <v>2387</v>
      </c>
      <c r="B2411" s="118">
        <v>1.1375575857677367E-2</v>
      </c>
      <c r="C2411" s="118">
        <v>-0.13794392610821707</v>
      </c>
    </row>
    <row r="2412" spans="1:3" x14ac:dyDescent="0.3">
      <c r="A2412" s="118">
        <v>2388</v>
      </c>
      <c r="B2412" s="118">
        <v>-1.9338715089384367E-2</v>
      </c>
      <c r="C2412" s="118">
        <v>-2.4683030443119675E-2</v>
      </c>
    </row>
    <row r="2413" spans="1:3" x14ac:dyDescent="0.3">
      <c r="A2413" s="118">
        <v>2389</v>
      </c>
      <c r="B2413" s="118">
        <v>1.3722141417029748E-2</v>
      </c>
      <c r="C2413" s="118">
        <v>-1.6682952118426235E-3</v>
      </c>
    </row>
    <row r="2414" spans="1:3" x14ac:dyDescent="0.3">
      <c r="A2414" s="118">
        <v>2390</v>
      </c>
      <c r="B2414" s="118">
        <v>1.9683705774490499E-2</v>
      </c>
      <c r="C2414" s="118">
        <v>-1.4675367111797819E-2</v>
      </c>
    </row>
    <row r="2415" spans="1:3" x14ac:dyDescent="0.3">
      <c r="A2415" s="118">
        <v>2391</v>
      </c>
      <c r="B2415" s="118">
        <v>5.3671573102175921E-3</v>
      </c>
      <c r="C2415" s="118">
        <v>3.6165683796874279E-3</v>
      </c>
    </row>
    <row r="2416" spans="1:3" x14ac:dyDescent="0.3">
      <c r="A2416" s="118">
        <v>2392</v>
      </c>
      <c r="B2416" s="118">
        <v>-1.1910905688534536E-2</v>
      </c>
      <c r="C2416" s="118">
        <v>-3.872877672413394E-2</v>
      </c>
    </row>
    <row r="2417" spans="1:3" x14ac:dyDescent="0.3">
      <c r="A2417" s="118">
        <v>2393</v>
      </c>
      <c r="B2417" s="118">
        <v>2.1300624003273153E-2</v>
      </c>
      <c r="C2417" s="118">
        <v>-1.4904375139296325E-2</v>
      </c>
    </row>
    <row r="2418" spans="1:3" x14ac:dyDescent="0.3">
      <c r="A2418" s="118">
        <v>2394</v>
      </c>
      <c r="B2418" s="118">
        <v>-1.8660878996442355E-2</v>
      </c>
      <c r="C2418" s="118">
        <v>9.0722135903658144E-4</v>
      </c>
    </row>
    <row r="2419" spans="1:3" x14ac:dyDescent="0.3">
      <c r="A2419" s="118">
        <v>2395</v>
      </c>
      <c r="B2419" s="118">
        <v>1.8249044515024813E-2</v>
      </c>
      <c r="C2419" s="118">
        <v>2.6468352344193459E-2</v>
      </c>
    </row>
    <row r="2420" spans="1:3" x14ac:dyDescent="0.3">
      <c r="A2420" s="118">
        <v>2396</v>
      </c>
      <c r="B2420" s="118">
        <v>-2.1934253784745518E-3</v>
      </c>
      <c r="C2420" s="118">
        <v>-5.9363600227014136E-4</v>
      </c>
    </row>
    <row r="2421" spans="1:3" x14ac:dyDescent="0.3">
      <c r="A2421" s="118">
        <v>2397</v>
      </c>
      <c r="B2421" s="118">
        <v>1.0630496012380369E-2</v>
      </c>
      <c r="C2421" s="118">
        <v>-4.9824493732084137E-3</v>
      </c>
    </row>
    <row r="2422" spans="1:3" x14ac:dyDescent="0.3">
      <c r="A2422" s="118">
        <v>2398</v>
      </c>
      <c r="B2422" s="118">
        <v>1.3395439844003038E-3</v>
      </c>
      <c r="C2422" s="118">
        <v>1.6644153379053429E-2</v>
      </c>
    </row>
    <row r="2423" spans="1:3" x14ac:dyDescent="0.3">
      <c r="A2423" s="118">
        <v>2399</v>
      </c>
      <c r="B2423" s="118">
        <v>3.5066420148215746E-2</v>
      </c>
      <c r="C2423" s="118">
        <v>-5.788134780196838E-3</v>
      </c>
    </row>
    <row r="2424" spans="1:3" x14ac:dyDescent="0.3">
      <c r="A2424" s="118">
        <v>2400</v>
      </c>
      <c r="B2424" s="118">
        <v>-7.4055759497638346E-3</v>
      </c>
      <c r="C2424" s="118">
        <v>2.1987355882538376E-2</v>
      </c>
    </row>
    <row r="2425" spans="1:3" x14ac:dyDescent="0.3">
      <c r="A2425" s="118">
        <v>2401</v>
      </c>
      <c r="B2425" s="118">
        <v>1.9176449471551293E-2</v>
      </c>
      <c r="C2425" s="118">
        <v>-1.0019296851961356E-2</v>
      </c>
    </row>
    <row r="2426" spans="1:3" x14ac:dyDescent="0.3">
      <c r="A2426" s="118">
        <v>2402</v>
      </c>
      <c r="B2426" s="118">
        <v>1.8736393135577328E-2</v>
      </c>
      <c r="C2426" s="118">
        <v>1.4204783335010924E-2</v>
      </c>
    </row>
    <row r="2427" spans="1:3" x14ac:dyDescent="0.3">
      <c r="A2427" s="118">
        <v>2403</v>
      </c>
      <c r="B2427" s="118">
        <v>2.3379387208630649E-2</v>
      </c>
      <c r="C2427" s="118">
        <v>-2.0926306683051295E-2</v>
      </c>
    </row>
    <row r="2428" spans="1:3" x14ac:dyDescent="0.3">
      <c r="A2428" s="118">
        <v>2404</v>
      </c>
      <c r="B2428" s="118">
        <v>-2.7781406386993439E-2</v>
      </c>
      <c r="C2428" s="118">
        <v>8.1264090294574862E-3</v>
      </c>
    </row>
    <row r="2429" spans="1:3" x14ac:dyDescent="0.3">
      <c r="A2429" s="118">
        <v>2405</v>
      </c>
      <c r="B2429" s="118">
        <v>-2.4289471984929548E-2</v>
      </c>
      <c r="C2429" s="118">
        <v>-3.6281954497254104E-3</v>
      </c>
    </row>
    <row r="2430" spans="1:3" x14ac:dyDescent="0.3">
      <c r="A2430" s="118">
        <v>2406</v>
      </c>
      <c r="B2430" s="118">
        <v>8.9427164921055576E-3</v>
      </c>
      <c r="C2430" s="118">
        <v>-4.0591337703457478E-2</v>
      </c>
    </row>
    <row r="2431" spans="1:3" x14ac:dyDescent="0.3">
      <c r="A2431" s="118">
        <v>2407</v>
      </c>
      <c r="B2431" s="118">
        <v>-1.9987894744254834E-2</v>
      </c>
      <c r="C2431" s="118">
        <v>4.4518467993824362E-2</v>
      </c>
    </row>
    <row r="2432" spans="1:3" x14ac:dyDescent="0.3">
      <c r="A2432" s="118">
        <v>2408</v>
      </c>
      <c r="B2432" s="118">
        <v>1.1527977630421076E-2</v>
      </c>
      <c r="C2432" s="118">
        <v>-3.6065714644880904E-2</v>
      </c>
    </row>
    <row r="2433" spans="1:3" x14ac:dyDescent="0.3">
      <c r="A2433" s="118">
        <v>2409</v>
      </c>
      <c r="B2433" s="118">
        <v>2.4230839045946407E-2</v>
      </c>
      <c r="C2433" s="118">
        <v>3.6749119137345458E-3</v>
      </c>
    </row>
    <row r="2434" spans="1:3" x14ac:dyDescent="0.3">
      <c r="A2434" s="118">
        <v>2410</v>
      </c>
      <c r="B2434" s="118">
        <v>6.9016399466209754E-3</v>
      </c>
      <c r="C2434" s="118">
        <v>-5.1993373582178825E-3</v>
      </c>
    </row>
    <row r="2435" spans="1:3" x14ac:dyDescent="0.3">
      <c r="A2435" s="118">
        <v>2411</v>
      </c>
      <c r="B2435" s="118">
        <v>-3.1228511081401452E-2</v>
      </c>
      <c r="C2435" s="118">
        <v>-6.0337444338064462E-3</v>
      </c>
    </row>
    <row r="2436" spans="1:3" x14ac:dyDescent="0.3">
      <c r="A2436" s="118">
        <v>2412</v>
      </c>
      <c r="B2436" s="118">
        <v>-2.872499403164341E-2</v>
      </c>
      <c r="C2436" s="118">
        <v>2.2808573881589741E-2</v>
      </c>
    </row>
    <row r="2437" spans="1:3" x14ac:dyDescent="0.3">
      <c r="A2437" s="118">
        <v>2413</v>
      </c>
      <c r="B2437" s="118">
        <v>-8.7502606544740617E-4</v>
      </c>
      <c r="C2437" s="118">
        <v>-3.404574819148689E-2</v>
      </c>
    </row>
    <row r="2438" spans="1:3" x14ac:dyDescent="0.3">
      <c r="A2438" s="118">
        <v>2414</v>
      </c>
      <c r="B2438" s="118">
        <v>-9.0519497415214797E-3</v>
      </c>
      <c r="C2438" s="118">
        <v>1.9039408872476925E-2</v>
      </c>
    </row>
    <row r="2439" spans="1:3" x14ac:dyDescent="0.3">
      <c r="A2439" s="118">
        <v>2415</v>
      </c>
      <c r="B2439" s="118">
        <v>6.5246715387770517E-3</v>
      </c>
      <c r="C2439" s="118">
        <v>4.8683036615415128E-2</v>
      </c>
    </row>
    <row r="2440" spans="1:3" x14ac:dyDescent="0.3">
      <c r="A2440" s="118">
        <v>2416</v>
      </c>
      <c r="B2440" s="118">
        <v>1.8055013622342856E-2</v>
      </c>
      <c r="C2440" s="118">
        <v>8.6034724207039934E-4</v>
      </c>
    </row>
    <row r="2441" spans="1:3" x14ac:dyDescent="0.3">
      <c r="A2441" s="118">
        <v>2417</v>
      </c>
      <c r="B2441" s="118">
        <v>1.433152650122245E-2</v>
      </c>
      <c r="C2441" s="118">
        <v>-4.837243154264953E-4</v>
      </c>
    </row>
    <row r="2442" spans="1:3" x14ac:dyDescent="0.3">
      <c r="A2442" s="118">
        <v>2418</v>
      </c>
      <c r="B2442" s="118">
        <v>9.9529112548842006E-3</v>
      </c>
      <c r="C2442" s="118">
        <v>3.7615375234169909E-3</v>
      </c>
    </row>
    <row r="2443" spans="1:3" x14ac:dyDescent="0.3">
      <c r="A2443" s="118">
        <v>2419</v>
      </c>
      <c r="B2443" s="118">
        <v>7.789148336833222E-3</v>
      </c>
      <c r="C2443" s="118">
        <v>1.6668011530980603E-2</v>
      </c>
    </row>
    <row r="2444" spans="1:3" x14ac:dyDescent="0.3">
      <c r="A2444" s="118">
        <v>2420</v>
      </c>
      <c r="B2444" s="118">
        <v>-2.6028304107786514E-2</v>
      </c>
      <c r="C2444" s="118">
        <v>-9.8999716760477321E-4</v>
      </c>
    </row>
    <row r="2445" spans="1:3" x14ac:dyDescent="0.3">
      <c r="A2445" s="118">
        <v>2421</v>
      </c>
      <c r="B2445" s="118">
        <v>-9.8651210612992427E-3</v>
      </c>
      <c r="C2445" s="118">
        <v>-2.1403317446702982E-3</v>
      </c>
    </row>
    <row r="2446" spans="1:3" x14ac:dyDescent="0.3">
      <c r="A2446" s="118">
        <v>2422</v>
      </c>
      <c r="B2446" s="118">
        <v>2.9564135917860723E-2</v>
      </c>
      <c r="C2446" s="118">
        <v>-1.2356248414598536E-2</v>
      </c>
    </row>
    <row r="2447" spans="1:3" x14ac:dyDescent="0.3">
      <c r="A2447" s="118">
        <v>2423</v>
      </c>
      <c r="B2447" s="118">
        <v>-6.6754224074660499E-3</v>
      </c>
      <c r="C2447" s="118">
        <v>3.6103960502704202E-2</v>
      </c>
    </row>
    <row r="2448" spans="1:3" x14ac:dyDescent="0.3">
      <c r="A2448" s="118">
        <v>2424</v>
      </c>
      <c r="B2448" s="118">
        <v>-2.4598540764409402E-2</v>
      </c>
      <c r="C2448" s="118">
        <v>1.264788167127576E-2</v>
      </c>
    </row>
    <row r="2449" spans="1:3" x14ac:dyDescent="0.3">
      <c r="A2449" s="118">
        <v>2425</v>
      </c>
      <c r="B2449" s="118">
        <v>-1.1129845776950599E-2</v>
      </c>
      <c r="C2449" s="118">
        <v>-1.3684260717371933E-3</v>
      </c>
    </row>
    <row r="2450" spans="1:3" x14ac:dyDescent="0.3">
      <c r="A2450" s="118">
        <v>2426</v>
      </c>
      <c r="B2450" s="118">
        <v>5.7365914328404398E-3</v>
      </c>
      <c r="C2450" s="118">
        <v>1.4697687160315945E-2</v>
      </c>
    </row>
    <row r="2451" spans="1:3" x14ac:dyDescent="0.3">
      <c r="A2451" s="118">
        <v>2427</v>
      </c>
      <c r="B2451" s="118">
        <v>3.1503477115741533E-3</v>
      </c>
      <c r="C2451" s="118">
        <v>1.8105639415022336E-2</v>
      </c>
    </row>
    <row r="2452" spans="1:3" x14ac:dyDescent="0.3">
      <c r="A2452" s="118">
        <v>2428</v>
      </c>
      <c r="B2452" s="118">
        <v>2.919616634657124E-2</v>
      </c>
      <c r="C2452" s="118">
        <v>7.2367882088972268E-3</v>
      </c>
    </row>
    <row r="2453" spans="1:3" x14ac:dyDescent="0.3">
      <c r="A2453" s="118">
        <v>2429</v>
      </c>
      <c r="B2453" s="118">
        <v>1.5980491225431253E-2</v>
      </c>
      <c r="C2453" s="118">
        <v>2.1721977335223148E-2</v>
      </c>
    </row>
    <row r="2454" spans="1:3" x14ac:dyDescent="0.3">
      <c r="A2454" s="118">
        <v>2430</v>
      </c>
      <c r="B2454" s="118">
        <v>-1.4839998297656504E-2</v>
      </c>
      <c r="C2454" s="118">
        <v>6.0649142368485454E-3</v>
      </c>
    </row>
    <row r="2455" spans="1:3" x14ac:dyDescent="0.3">
      <c r="A2455" s="118">
        <v>2431</v>
      </c>
      <c r="B2455" s="118">
        <v>1.3970180790023996E-2</v>
      </c>
      <c r="C2455" s="118">
        <v>-1.3040224720738965E-2</v>
      </c>
    </row>
    <row r="2456" spans="1:3" x14ac:dyDescent="0.3">
      <c r="A2456" s="118">
        <v>2432</v>
      </c>
      <c r="B2456" s="118">
        <v>3.5227027662084916E-2</v>
      </c>
      <c r="C2456" s="118">
        <v>5.4949893771048246E-2</v>
      </c>
    </row>
    <row r="2457" spans="1:3" x14ac:dyDescent="0.3">
      <c r="A2457" s="118">
        <v>2433</v>
      </c>
      <c r="B2457" s="118">
        <v>1.0524336986512679E-3</v>
      </c>
      <c r="C2457" s="118">
        <v>-8.8208350532524848E-3</v>
      </c>
    </row>
    <row r="2458" spans="1:3" x14ac:dyDescent="0.3">
      <c r="A2458" s="118">
        <v>2434</v>
      </c>
      <c r="B2458" s="118">
        <v>-1.4281008824016294E-2</v>
      </c>
      <c r="C2458" s="118">
        <v>-5.3881283736796244E-3</v>
      </c>
    </row>
    <row r="2459" spans="1:3" x14ac:dyDescent="0.3">
      <c r="A2459" s="118">
        <v>2435</v>
      </c>
      <c r="B2459" s="118">
        <v>-4.3994302710997635E-2</v>
      </c>
      <c r="C2459" s="118">
        <v>-2.4448454799844532E-2</v>
      </c>
    </row>
    <row r="2460" spans="1:3" x14ac:dyDescent="0.3">
      <c r="A2460" s="118">
        <v>2436</v>
      </c>
      <c r="B2460" s="118">
        <v>1.7446963216948628E-3</v>
      </c>
      <c r="C2460" s="118">
        <v>-1.0597387853305808E-2</v>
      </c>
    </row>
    <row r="2461" spans="1:3" x14ac:dyDescent="0.3">
      <c r="A2461" s="118">
        <v>2437</v>
      </c>
      <c r="B2461" s="118">
        <v>-8.9876822661369218E-3</v>
      </c>
      <c r="C2461" s="118">
        <v>-1.6979324769591152E-2</v>
      </c>
    </row>
    <row r="2462" spans="1:3" x14ac:dyDescent="0.3">
      <c r="A2462" s="118">
        <v>2438</v>
      </c>
      <c r="B2462" s="118">
        <v>2.2672540941849187E-2</v>
      </c>
      <c r="C2462" s="118">
        <v>-1.9459520722566362E-2</v>
      </c>
    </row>
    <row r="2463" spans="1:3" x14ac:dyDescent="0.3">
      <c r="A2463" s="118">
        <v>2439</v>
      </c>
      <c r="B2463" s="118">
        <v>6.0776927104997597E-3</v>
      </c>
      <c r="C2463" s="118">
        <v>1.378519285179667E-2</v>
      </c>
    </row>
    <row r="2464" spans="1:3" x14ac:dyDescent="0.3">
      <c r="A2464" s="118">
        <v>2440</v>
      </c>
      <c r="B2464" s="118">
        <v>4.7284362289534851E-2</v>
      </c>
      <c r="C2464" s="118">
        <v>-2.549486097056046E-2</v>
      </c>
    </row>
    <row r="2465" spans="1:3" x14ac:dyDescent="0.3">
      <c r="A2465" s="118">
        <v>2441</v>
      </c>
      <c r="B2465" s="118">
        <v>-4.3551050329199162E-2</v>
      </c>
      <c r="C2465" s="118">
        <v>-9.8888600211818195E-3</v>
      </c>
    </row>
    <row r="2466" spans="1:3" x14ac:dyDescent="0.3">
      <c r="A2466" s="118">
        <v>2442</v>
      </c>
      <c r="B2466" s="118">
        <v>4.8405982997843724E-2</v>
      </c>
      <c r="C2466" s="118">
        <v>1.0396284304205014E-2</v>
      </c>
    </row>
    <row r="2467" spans="1:3" x14ac:dyDescent="0.3">
      <c r="A2467" s="118">
        <v>2443</v>
      </c>
      <c r="B2467" s="118">
        <v>-6.6130782716887576E-2</v>
      </c>
      <c r="C2467" s="118">
        <v>2.173019005185664E-2</v>
      </c>
    </row>
    <row r="2468" spans="1:3" x14ac:dyDescent="0.3">
      <c r="A2468" s="118">
        <v>2444</v>
      </c>
      <c r="B2468" s="118">
        <v>2.1573213375773704E-4</v>
      </c>
      <c r="C2468" s="118">
        <v>5.8394645320194033E-3</v>
      </c>
    </row>
    <row r="2469" spans="1:3" x14ac:dyDescent="0.3">
      <c r="A2469" s="118">
        <v>2445</v>
      </c>
      <c r="B2469" s="118">
        <v>-4.7235030347430519E-2</v>
      </c>
      <c r="C2469" s="118">
        <v>6.8463338467679505E-3</v>
      </c>
    </row>
    <row r="2470" spans="1:3" x14ac:dyDescent="0.3">
      <c r="A2470" s="118">
        <v>2446</v>
      </c>
      <c r="B2470" s="118">
        <v>5.8307413555826818E-3</v>
      </c>
      <c r="C2470" s="118">
        <v>-1.4049872317592117E-2</v>
      </c>
    </row>
    <row r="2471" spans="1:3" x14ac:dyDescent="0.3">
      <c r="A2471" s="118">
        <v>2447</v>
      </c>
      <c r="B2471" s="118">
        <v>-2.4874603770957671E-2</v>
      </c>
      <c r="C2471" s="118">
        <v>-1.8591913921679203E-2</v>
      </c>
    </row>
    <row r="2472" spans="1:3" x14ac:dyDescent="0.3">
      <c r="A2472" s="118">
        <v>2448</v>
      </c>
      <c r="B2472" s="118">
        <v>-3.3569904821511456E-3</v>
      </c>
      <c r="C2472" s="118">
        <v>-2.035769622239236E-3</v>
      </c>
    </row>
    <row r="2473" spans="1:3" x14ac:dyDescent="0.3">
      <c r="A2473" s="118">
        <v>2449</v>
      </c>
      <c r="B2473" s="118">
        <v>-5.6853545856473875E-3</v>
      </c>
      <c r="C2473" s="118">
        <v>-4.7806674968315591E-4</v>
      </c>
    </row>
    <row r="2474" spans="1:3" x14ac:dyDescent="0.3">
      <c r="A2474" s="118">
        <v>2450</v>
      </c>
      <c r="B2474" s="118">
        <v>-2.4548449439670082E-3</v>
      </c>
      <c r="C2474" s="118">
        <v>8.6564896284602542E-3</v>
      </c>
    </row>
    <row r="2475" spans="1:3" x14ac:dyDescent="0.3">
      <c r="A2475" s="118">
        <v>2451</v>
      </c>
      <c r="B2475" s="118">
        <v>-1.9603774708682121E-2</v>
      </c>
      <c r="C2475" s="118">
        <v>5.8543037350267987E-2</v>
      </c>
    </row>
    <row r="2476" spans="1:3" x14ac:dyDescent="0.3">
      <c r="A2476" s="118">
        <v>2452</v>
      </c>
      <c r="B2476" s="118">
        <v>-3.3295279909615855E-3</v>
      </c>
      <c r="C2476" s="118">
        <v>6.5614732054460299E-3</v>
      </c>
    </row>
    <row r="2477" spans="1:3" x14ac:dyDescent="0.3">
      <c r="A2477" s="118">
        <v>2453</v>
      </c>
      <c r="B2477" s="118">
        <v>-4.8743628759016413E-3</v>
      </c>
      <c r="C2477" s="118">
        <v>-9.1197205529902157E-3</v>
      </c>
    </row>
    <row r="2478" spans="1:3" x14ac:dyDescent="0.3">
      <c r="A2478" s="118">
        <v>2454</v>
      </c>
      <c r="B2478" s="118">
        <v>1.705015292619811E-3</v>
      </c>
      <c r="C2478" s="118">
        <v>1.3819570286517684E-2</v>
      </c>
    </row>
    <row r="2479" spans="1:3" x14ac:dyDescent="0.3">
      <c r="A2479" s="118">
        <v>2455</v>
      </c>
      <c r="B2479" s="118">
        <v>1.4398189380352144E-2</v>
      </c>
      <c r="C2479" s="118">
        <v>-2.5254120567697214E-2</v>
      </c>
    </row>
    <row r="2480" spans="1:3" x14ac:dyDescent="0.3">
      <c r="A2480" s="118">
        <v>2456</v>
      </c>
      <c r="B2480" s="118">
        <v>1.1945981696019354E-4</v>
      </c>
      <c r="C2480" s="118">
        <v>-1.1630030407720298E-2</v>
      </c>
    </row>
    <row r="2481" spans="1:3" x14ac:dyDescent="0.3">
      <c r="A2481" s="118">
        <v>2457</v>
      </c>
      <c r="B2481" s="118">
        <v>1.7172741992635878E-2</v>
      </c>
      <c r="C2481" s="118">
        <v>1.3697579147960413E-2</v>
      </c>
    </row>
    <row r="2482" spans="1:3" x14ac:dyDescent="0.3">
      <c r="A2482" s="118">
        <v>2458</v>
      </c>
      <c r="B2482" s="118">
        <v>-7.3719643963472449E-3</v>
      </c>
      <c r="C2482" s="118">
        <v>1.0770612560526728E-3</v>
      </c>
    </row>
    <row r="2483" spans="1:3" x14ac:dyDescent="0.3">
      <c r="A2483" s="118">
        <v>2459</v>
      </c>
      <c r="B2483" s="118">
        <v>6.371742596390245E-3</v>
      </c>
      <c r="C2483" s="118">
        <v>5.4639354187327295E-3</v>
      </c>
    </row>
    <row r="2484" spans="1:3" x14ac:dyDescent="0.3">
      <c r="A2484" s="118">
        <v>2460</v>
      </c>
      <c r="B2484" s="118">
        <v>-5.9521332411804325E-3</v>
      </c>
      <c r="C2484" s="118">
        <v>-8.6614264777890616E-3</v>
      </c>
    </row>
    <row r="2485" spans="1:3" x14ac:dyDescent="0.3">
      <c r="A2485" s="118">
        <v>2461</v>
      </c>
      <c r="B2485" s="118">
        <v>3.9125670022793881E-3</v>
      </c>
      <c r="C2485" s="118">
        <v>6.8340316957579026E-3</v>
      </c>
    </row>
    <row r="2486" spans="1:3" x14ac:dyDescent="0.3">
      <c r="A2486" s="118">
        <v>2462</v>
      </c>
      <c r="B2486" s="118">
        <v>-3.6595994763314386E-3</v>
      </c>
      <c r="C2486" s="118">
        <v>-2.55073682745121E-3</v>
      </c>
    </row>
    <row r="2487" spans="1:3" x14ac:dyDescent="0.3">
      <c r="A2487" s="118">
        <v>2463</v>
      </c>
      <c r="B2487" s="118">
        <v>-1.7375902682558609E-2</v>
      </c>
      <c r="C2487" s="118">
        <v>-8.8747663033799211E-3</v>
      </c>
    </row>
    <row r="2488" spans="1:3" x14ac:dyDescent="0.3">
      <c r="A2488" s="118">
        <v>2464</v>
      </c>
      <c r="B2488" s="118">
        <v>-6.1982259992411429E-3</v>
      </c>
      <c r="C2488" s="118">
        <v>1.3303485593564875E-2</v>
      </c>
    </row>
    <row r="2489" spans="1:3" x14ac:dyDescent="0.3">
      <c r="A2489" s="118">
        <v>2465</v>
      </c>
      <c r="B2489" s="118">
        <v>1.1292469255241839E-2</v>
      </c>
      <c r="C2489" s="118">
        <v>6.1286234842474092E-4</v>
      </c>
    </row>
    <row r="2490" spans="1:3" x14ac:dyDescent="0.3">
      <c r="A2490" s="118">
        <v>2466</v>
      </c>
      <c r="B2490" s="118">
        <v>1.7991339054646773E-3</v>
      </c>
      <c r="C2490" s="118">
        <v>2.8915175820286919E-3</v>
      </c>
    </row>
    <row r="2491" spans="1:3" x14ac:dyDescent="0.3">
      <c r="A2491" s="118">
        <v>2467</v>
      </c>
      <c r="B2491" s="118">
        <v>-5.4875898553377936E-4</v>
      </c>
      <c r="C2491" s="118">
        <v>1.821068514759586E-2</v>
      </c>
    </row>
    <row r="2492" spans="1:3" x14ac:dyDescent="0.3">
      <c r="A2492" s="118">
        <v>2468</v>
      </c>
      <c r="B2492" s="118">
        <v>1.5265492746711448E-2</v>
      </c>
      <c r="C2492" s="118">
        <v>9.1855800575558338E-3</v>
      </c>
    </row>
    <row r="2493" spans="1:3" x14ac:dyDescent="0.3">
      <c r="A2493" s="118">
        <v>2469</v>
      </c>
      <c r="B2493" s="118">
        <v>1.0956412399151941E-2</v>
      </c>
      <c r="C2493" s="118">
        <v>-9.4380853806961627E-3</v>
      </c>
    </row>
    <row r="2494" spans="1:3" x14ac:dyDescent="0.3">
      <c r="A2494" s="118">
        <v>2470</v>
      </c>
      <c r="B2494" s="118">
        <v>9.1119438253635717E-3</v>
      </c>
      <c r="C2494" s="118">
        <v>-6.8272237827409973E-5</v>
      </c>
    </row>
    <row r="2495" spans="1:3" x14ac:dyDescent="0.3">
      <c r="A2495" s="118">
        <v>2471</v>
      </c>
      <c r="B2495" s="118">
        <v>1.3793746188455818E-2</v>
      </c>
      <c r="C2495" s="118">
        <v>-8.327877865474469E-3</v>
      </c>
    </row>
    <row r="2496" spans="1:3" x14ac:dyDescent="0.3">
      <c r="A2496" s="118">
        <v>2472</v>
      </c>
      <c r="B2496" s="118">
        <v>1.0017544622288736E-2</v>
      </c>
      <c r="C2496" s="118">
        <v>3.5165508426014763E-2</v>
      </c>
    </row>
    <row r="2497" spans="1:3" x14ac:dyDescent="0.3">
      <c r="A2497" s="118">
        <v>2473</v>
      </c>
      <c r="B2497" s="118">
        <v>-1.0983505710244626E-2</v>
      </c>
      <c r="C2497" s="118">
        <v>2.6913705287889642E-3</v>
      </c>
    </row>
    <row r="2498" spans="1:3" x14ac:dyDescent="0.3">
      <c r="A2498" s="118">
        <v>2474</v>
      </c>
      <c r="B2498" s="118">
        <v>-2.047066787993134E-3</v>
      </c>
      <c r="C2498" s="118">
        <v>1.5249586925692648E-2</v>
      </c>
    </row>
    <row r="2499" spans="1:3" x14ac:dyDescent="0.3">
      <c r="A2499" s="118">
        <v>2475</v>
      </c>
      <c r="B2499" s="118">
        <v>-5.7033559187604282E-3</v>
      </c>
      <c r="C2499" s="118">
        <v>-7.6827896485802067E-3</v>
      </c>
    </row>
    <row r="2500" spans="1:3" x14ac:dyDescent="0.3">
      <c r="A2500" s="118">
        <v>2476</v>
      </c>
      <c r="B2500" s="118">
        <v>1.4274975834455857E-2</v>
      </c>
      <c r="C2500" s="118">
        <v>2.0404306955447763E-2</v>
      </c>
    </row>
    <row r="2501" spans="1:3" x14ac:dyDescent="0.3">
      <c r="A2501" s="118">
        <v>2477</v>
      </c>
      <c r="B2501" s="118">
        <v>6.211843769158564E-3</v>
      </c>
      <c r="C2501" s="118">
        <v>1.0318437139044687E-3</v>
      </c>
    </row>
    <row r="2502" spans="1:3" x14ac:dyDescent="0.3">
      <c r="A2502" s="118">
        <v>2478</v>
      </c>
      <c r="B2502" s="118">
        <v>3.8514574083517257E-3</v>
      </c>
      <c r="C2502" s="118">
        <v>1.0959329898289922E-2</v>
      </c>
    </row>
    <row r="2503" spans="1:3" x14ac:dyDescent="0.3">
      <c r="A2503" s="118">
        <v>2479</v>
      </c>
      <c r="B2503" s="118">
        <v>2.5551786339478499E-3</v>
      </c>
      <c r="C2503" s="118">
        <v>-1.5083418499056832E-2</v>
      </c>
    </row>
    <row r="2504" spans="1:3" x14ac:dyDescent="0.3">
      <c r="A2504" s="118">
        <v>2480</v>
      </c>
      <c r="B2504" s="118">
        <v>-1.671443478524804E-2</v>
      </c>
      <c r="C2504" s="118">
        <v>-4.2374016715699334E-3</v>
      </c>
    </row>
    <row r="2505" spans="1:3" x14ac:dyDescent="0.3">
      <c r="A2505" s="118">
        <v>2481</v>
      </c>
      <c r="B2505" s="118">
        <v>1.3459748318887878E-2</v>
      </c>
      <c r="C2505" s="118">
        <v>6.2407945868170091E-3</v>
      </c>
    </row>
    <row r="2506" spans="1:3" x14ac:dyDescent="0.3">
      <c r="A2506" s="118">
        <v>2482</v>
      </c>
      <c r="B2506" s="118">
        <v>1.4648784014358097E-3</v>
      </c>
      <c r="C2506" s="118">
        <v>-2.7515668766767477E-3</v>
      </c>
    </row>
    <row r="2507" spans="1:3" x14ac:dyDescent="0.3">
      <c r="A2507" s="118">
        <v>2483</v>
      </c>
      <c r="B2507" s="118">
        <v>-1.3247379966421139E-2</v>
      </c>
      <c r="C2507" s="118">
        <v>-3.3595059269160028E-3</v>
      </c>
    </row>
    <row r="2508" spans="1:3" x14ac:dyDescent="0.3">
      <c r="A2508" s="118">
        <v>2484</v>
      </c>
      <c r="B2508" s="118">
        <v>8.2027912746850205E-3</v>
      </c>
      <c r="C2508" s="118">
        <v>4.6506288110572357E-4</v>
      </c>
    </row>
    <row r="2509" spans="1:3" x14ac:dyDescent="0.3">
      <c r="A2509" s="118">
        <v>2485</v>
      </c>
      <c r="B2509" s="118">
        <v>-3.4119628479168294E-3</v>
      </c>
      <c r="C2509" s="118">
        <v>6.0779185504074486E-3</v>
      </c>
    </row>
    <row r="2510" spans="1:3" x14ac:dyDescent="0.3">
      <c r="A2510" s="118">
        <v>2486</v>
      </c>
      <c r="B2510" s="118">
        <v>-1.6728626744248461E-4</v>
      </c>
      <c r="C2510" s="118">
        <v>1.0183986035693853E-2</v>
      </c>
    </row>
    <row r="2511" spans="1:3" x14ac:dyDescent="0.3">
      <c r="A2511" s="118">
        <v>2487</v>
      </c>
      <c r="B2511" s="118">
        <v>-1.0013774314385972E-2</v>
      </c>
      <c r="C2511" s="118">
        <v>-3.9518422013356189E-3</v>
      </c>
    </row>
    <row r="2512" spans="1:3" x14ac:dyDescent="0.3">
      <c r="A2512" s="118">
        <v>2488</v>
      </c>
      <c r="B2512" s="118">
        <v>-8.9829800626610272E-3</v>
      </c>
      <c r="C2512" s="118">
        <v>-1.8540836953310481E-2</v>
      </c>
    </row>
    <row r="2513" spans="1:3" x14ac:dyDescent="0.3">
      <c r="A2513" s="118">
        <v>2489</v>
      </c>
      <c r="B2513" s="118">
        <v>-4.3687869711057654E-4</v>
      </c>
      <c r="C2513" s="118">
        <v>6.9337603965976104E-3</v>
      </c>
    </row>
    <row r="2514" spans="1:3" x14ac:dyDescent="0.3">
      <c r="A2514" s="118">
        <v>2490</v>
      </c>
      <c r="B2514" s="118">
        <v>-2.209052725545272E-2</v>
      </c>
      <c r="C2514" s="118">
        <v>2.7951522444972371E-4</v>
      </c>
    </row>
    <row r="2515" spans="1:3" x14ac:dyDescent="0.3">
      <c r="A2515" s="118">
        <v>2491</v>
      </c>
      <c r="B2515" s="118">
        <v>1.1431969389312572E-2</v>
      </c>
      <c r="C2515" s="118">
        <v>1.7550544301119207E-3</v>
      </c>
    </row>
    <row r="2516" spans="1:3" x14ac:dyDescent="0.3">
      <c r="A2516" s="118">
        <v>2492</v>
      </c>
      <c r="B2516" s="118">
        <v>4.8918238033524826E-3</v>
      </c>
      <c r="C2516" s="118">
        <v>-9.3533366238652514E-3</v>
      </c>
    </row>
    <row r="2517" spans="1:3" x14ac:dyDescent="0.3">
      <c r="A2517" s="118">
        <v>2493</v>
      </c>
      <c r="B2517" s="118">
        <v>4.7635128302266653E-3</v>
      </c>
      <c r="C2517" s="118">
        <v>9.4880479273816952E-3</v>
      </c>
    </row>
    <row r="2518" spans="1:3" x14ac:dyDescent="0.3">
      <c r="A2518" s="118">
        <v>2494</v>
      </c>
      <c r="B2518" s="118">
        <v>3.9902426147689699E-3</v>
      </c>
      <c r="C2518" s="118">
        <v>-9.2161389209541658E-3</v>
      </c>
    </row>
    <row r="2519" spans="1:3" x14ac:dyDescent="0.3">
      <c r="A2519" s="118">
        <v>2495</v>
      </c>
      <c r="B2519" s="118">
        <v>-3.7804472202757262E-5</v>
      </c>
      <c r="C2519" s="118">
        <v>-1.4996325509276482E-2</v>
      </c>
    </row>
    <row r="2520" spans="1:3" x14ac:dyDescent="0.3">
      <c r="A2520" s="118">
        <v>2496</v>
      </c>
      <c r="B2520" s="118">
        <v>-1.118419055111812E-2</v>
      </c>
      <c r="C2520" s="118">
        <v>-1.0483444269599601E-3</v>
      </c>
    </row>
    <row r="2521" spans="1:3" x14ac:dyDescent="0.3">
      <c r="A2521" s="118">
        <v>2497</v>
      </c>
      <c r="B2521" s="118">
        <v>-6.9285116395377986E-3</v>
      </c>
      <c r="C2521" s="118">
        <v>6.1739392163170535E-3</v>
      </c>
    </row>
    <row r="2522" spans="1:3" x14ac:dyDescent="0.3">
      <c r="A2522" s="118">
        <v>2498</v>
      </c>
      <c r="B2522" s="118">
        <v>2.9806605028975535E-3</v>
      </c>
      <c r="C2522" s="118">
        <v>5.695614471505378E-3</v>
      </c>
    </row>
    <row r="2523" spans="1:3" x14ac:dyDescent="0.3">
      <c r="A2523" s="118">
        <v>2499</v>
      </c>
      <c r="B2523" s="118">
        <v>9.6351968894650471E-3</v>
      </c>
      <c r="C2523" s="118">
        <v>2.0685042727310535E-3</v>
      </c>
    </row>
    <row r="2524" spans="1:3" x14ac:dyDescent="0.3">
      <c r="A2524" s="118">
        <v>2500</v>
      </c>
      <c r="B2524" s="118">
        <v>4.2302754873909206E-4</v>
      </c>
      <c r="C2524" s="118">
        <v>1.1524419647444255E-2</v>
      </c>
    </row>
    <row r="2525" spans="1:3" x14ac:dyDescent="0.3">
      <c r="A2525" s="118">
        <v>2501</v>
      </c>
      <c r="B2525" s="118">
        <v>-5.4381182522853953E-3</v>
      </c>
      <c r="C2525" s="118">
        <v>-4.4176825957972746E-2</v>
      </c>
    </row>
    <row r="2526" spans="1:3" x14ac:dyDescent="0.3">
      <c r="A2526" s="118">
        <v>2502</v>
      </c>
      <c r="B2526" s="118">
        <v>-7.3091851505793295E-3</v>
      </c>
      <c r="C2526" s="118">
        <v>-9.7239049681587739E-3</v>
      </c>
    </row>
    <row r="2527" spans="1:3" x14ac:dyDescent="0.3">
      <c r="A2527" s="118">
        <v>2503</v>
      </c>
      <c r="B2527" s="118">
        <v>5.7098556265385301E-3</v>
      </c>
      <c r="C2527" s="118">
        <v>2.5590648091959314E-3</v>
      </c>
    </row>
    <row r="2528" spans="1:3" x14ac:dyDescent="0.3">
      <c r="A2528" s="118">
        <v>2504</v>
      </c>
      <c r="B2528" s="118">
        <v>-1.0366524983339074E-2</v>
      </c>
      <c r="C2528" s="118">
        <v>1.2524036975518136E-2</v>
      </c>
    </row>
    <row r="2529" spans="1:3" x14ac:dyDescent="0.3">
      <c r="A2529" s="118">
        <v>2505</v>
      </c>
      <c r="B2529" s="118">
        <v>8.9023223353034229E-3</v>
      </c>
      <c r="C2529" s="118">
        <v>6.7351226501929286E-3</v>
      </c>
    </row>
    <row r="2530" spans="1:3" x14ac:dyDescent="0.3">
      <c r="A2530" s="118">
        <v>2506</v>
      </c>
      <c r="B2530" s="118">
        <v>5.3570407744967215E-3</v>
      </c>
      <c r="C2530" s="118">
        <v>1.0837275535392491E-2</v>
      </c>
    </row>
    <row r="2531" spans="1:3" x14ac:dyDescent="0.3">
      <c r="A2531" s="118">
        <v>2507</v>
      </c>
      <c r="B2531" s="118">
        <v>4.6297347119674936E-3</v>
      </c>
      <c r="C2531" s="118">
        <v>-2.1437877913950253E-3</v>
      </c>
    </row>
    <row r="2532" spans="1:3" x14ac:dyDescent="0.3">
      <c r="A2532" s="118">
        <v>2508</v>
      </c>
      <c r="B2532" s="118">
        <v>-8.3160721401270826E-3</v>
      </c>
      <c r="C2532" s="118">
        <v>-5.9860731101496496E-3</v>
      </c>
    </row>
    <row r="2533" spans="1:3" x14ac:dyDescent="0.3">
      <c r="A2533" s="118">
        <v>2509</v>
      </c>
      <c r="B2533" s="118">
        <v>-6.0918643916777985E-3</v>
      </c>
      <c r="C2533" s="118">
        <v>1.3751244703988858E-2</v>
      </c>
    </row>
    <row r="2534" spans="1:3" x14ac:dyDescent="0.3">
      <c r="A2534" s="118">
        <v>2510</v>
      </c>
      <c r="B2534" s="118">
        <v>-2.6008088878288118E-3</v>
      </c>
      <c r="C2534" s="118">
        <v>-1.1018182974401E-2</v>
      </c>
    </row>
    <row r="2535" spans="1:3" x14ac:dyDescent="0.3">
      <c r="A2535" s="118">
        <v>2511</v>
      </c>
      <c r="B2535" s="118">
        <v>-9.6711966142228772E-4</v>
      </c>
      <c r="C2535" s="118">
        <v>2.8442754485748199E-2</v>
      </c>
    </row>
    <row r="2536" spans="1:3" x14ac:dyDescent="0.3">
      <c r="A2536" s="118">
        <v>2512</v>
      </c>
      <c r="B2536" s="118">
        <v>3.1038528713818389E-3</v>
      </c>
      <c r="C2536" s="118">
        <v>6.8961087725070286E-4</v>
      </c>
    </row>
    <row r="2537" spans="1:3" x14ac:dyDescent="0.3">
      <c r="A2537" s="118">
        <v>2513</v>
      </c>
      <c r="B2537" s="118">
        <v>4.3641106460902135E-3</v>
      </c>
      <c r="C2537" s="118">
        <v>-1.2297782823945336E-2</v>
      </c>
    </row>
    <row r="2538" spans="1:3" x14ac:dyDescent="0.3">
      <c r="A2538" s="118">
        <v>2514</v>
      </c>
      <c r="B2538" s="118">
        <v>7.0701693022152887E-3</v>
      </c>
      <c r="C2538" s="118">
        <v>7.1536532640625622E-2</v>
      </c>
    </row>
    <row r="2539" spans="1:3" x14ac:dyDescent="0.3">
      <c r="A2539" s="118">
        <v>2515</v>
      </c>
      <c r="B2539" s="118">
        <v>9.8118086261639783E-3</v>
      </c>
      <c r="C2539" s="118">
        <v>-2.6638445632167933E-2</v>
      </c>
    </row>
    <row r="2540" spans="1:3" x14ac:dyDescent="0.3">
      <c r="A2540" s="118">
        <v>2516</v>
      </c>
      <c r="B2540" s="118">
        <v>-8.0638995714906673E-4</v>
      </c>
      <c r="C2540" s="118">
        <v>-1.721992433126796E-3</v>
      </c>
    </row>
    <row r="2541" spans="1:3" x14ac:dyDescent="0.3">
      <c r="A2541" s="118">
        <v>2517</v>
      </c>
      <c r="B2541" s="118">
        <v>6.0928937966757734E-3</v>
      </c>
      <c r="C2541" s="118">
        <v>4.8931509900225168E-3</v>
      </c>
    </row>
    <row r="2542" spans="1:3" x14ac:dyDescent="0.3">
      <c r="A2542" s="118">
        <v>2518</v>
      </c>
      <c r="B2542" s="118">
        <v>1.4366879492421793E-2</v>
      </c>
      <c r="C2542" s="118">
        <v>1.3873741256463432E-2</v>
      </c>
    </row>
    <row r="2543" spans="1:3" x14ac:dyDescent="0.3">
      <c r="A2543" s="118">
        <v>2519</v>
      </c>
      <c r="B2543" s="118">
        <v>6.5492871547600112E-3</v>
      </c>
      <c r="C2543" s="118">
        <v>-3.85773724578721E-3</v>
      </c>
    </row>
    <row r="2544" spans="1:3" x14ac:dyDescent="0.3">
      <c r="A2544" s="118">
        <v>2520</v>
      </c>
      <c r="B2544" s="118">
        <v>-1.027250209583754E-2</v>
      </c>
      <c r="C2544" s="118">
        <v>9.9524501908467532E-4</v>
      </c>
    </row>
    <row r="2545" spans="1:3" x14ac:dyDescent="0.3">
      <c r="A2545" s="118">
        <v>2521</v>
      </c>
      <c r="B2545" s="118">
        <v>4.7356415586466381E-3</v>
      </c>
      <c r="C2545" s="118">
        <v>-1.4690607625719772E-2</v>
      </c>
    </row>
    <row r="2546" spans="1:3" x14ac:dyDescent="0.3">
      <c r="A2546" s="118">
        <v>2522</v>
      </c>
      <c r="B2546" s="118">
        <v>8.7724843566319428E-4</v>
      </c>
      <c r="C2546" s="118">
        <v>-3.4554810213653061E-3</v>
      </c>
    </row>
    <row r="2547" spans="1:3" x14ac:dyDescent="0.3">
      <c r="A2547" s="118">
        <v>2523</v>
      </c>
      <c r="B2547" s="118">
        <v>9.8425927618349222E-4</v>
      </c>
      <c r="C2547" s="118">
        <v>9.044536380483208E-3</v>
      </c>
    </row>
    <row r="2548" spans="1:3" x14ac:dyDescent="0.3">
      <c r="A2548" s="118">
        <v>2524</v>
      </c>
      <c r="B2548" s="118">
        <v>-7.0173502173305445E-3</v>
      </c>
      <c r="C2548" s="118">
        <v>-1.2326255169570397E-2</v>
      </c>
    </row>
    <row r="2549" spans="1:3" x14ac:dyDescent="0.3">
      <c r="A2549" s="118">
        <v>2525</v>
      </c>
      <c r="B2549" s="118">
        <v>-2.0122581051485538E-3</v>
      </c>
      <c r="C2549" s="118">
        <v>-1.6151252233572084E-3</v>
      </c>
    </row>
    <row r="2550" spans="1:3" x14ac:dyDescent="0.3">
      <c r="A2550" s="118">
        <v>2526</v>
      </c>
      <c r="B2550" s="118">
        <v>-3.2286733104503677E-3</v>
      </c>
      <c r="C2550" s="118">
        <v>2.1470822895557E-3</v>
      </c>
    </row>
    <row r="2551" spans="1:3" x14ac:dyDescent="0.3">
      <c r="A2551" s="118">
        <v>2527</v>
      </c>
      <c r="B2551" s="118">
        <v>-7.3339229476999262E-4</v>
      </c>
      <c r="C2551" s="118">
        <v>1.249750401954864E-2</v>
      </c>
    </row>
    <row r="2552" spans="1:3" x14ac:dyDescent="0.3">
      <c r="A2552" s="118">
        <v>2528</v>
      </c>
      <c r="B2552" s="118">
        <v>2.9863377179147567E-3</v>
      </c>
      <c r="C2552" s="118">
        <v>-1.6640599122091117E-2</v>
      </c>
    </row>
    <row r="2553" spans="1:3" x14ac:dyDescent="0.3">
      <c r="A2553" s="118">
        <v>2529</v>
      </c>
      <c r="B2553" s="118">
        <v>6.1235203012882005E-4</v>
      </c>
      <c r="C2553" s="118">
        <v>1.2233340406236311E-2</v>
      </c>
    </row>
    <row r="2554" spans="1:3" x14ac:dyDescent="0.3">
      <c r="A2554" s="118">
        <v>2530</v>
      </c>
      <c r="B2554" s="118">
        <v>1.1399363157032737E-3</v>
      </c>
      <c r="C2554" s="118">
        <v>1.4459891153351476E-2</v>
      </c>
    </row>
    <row r="2555" spans="1:3" x14ac:dyDescent="0.3">
      <c r="A2555" s="118">
        <v>2531</v>
      </c>
      <c r="B2555" s="118">
        <v>5.7776917411253136E-3</v>
      </c>
      <c r="C2555" s="118">
        <v>-5.7776917411253136E-3</v>
      </c>
    </row>
    <row r="2556" spans="1:3" x14ac:dyDescent="0.3">
      <c r="A2556" s="118">
        <v>2532</v>
      </c>
      <c r="B2556" s="118">
        <v>-1.0442137625133034E-3</v>
      </c>
      <c r="C2556" s="118">
        <v>5.0014482286513517E-3</v>
      </c>
    </row>
    <row r="2557" spans="1:3" x14ac:dyDescent="0.3">
      <c r="A2557" s="118">
        <v>2533</v>
      </c>
      <c r="B2557" s="118">
        <v>7.5068985064193228E-3</v>
      </c>
      <c r="C2557" s="118">
        <v>1.9981379683028558E-2</v>
      </c>
    </row>
    <row r="2558" spans="1:3" x14ac:dyDescent="0.3">
      <c r="A2558" s="118">
        <v>2534</v>
      </c>
      <c r="B2558" s="118">
        <v>7.8839203523661545E-3</v>
      </c>
      <c r="C2558" s="118">
        <v>2.3234997942800401E-2</v>
      </c>
    </row>
    <row r="2559" spans="1:3" x14ac:dyDescent="0.3">
      <c r="A2559" s="118">
        <v>2535</v>
      </c>
      <c r="B2559" s="118">
        <v>-1.966497603075748E-3</v>
      </c>
      <c r="C2559" s="118">
        <v>-7.5667228796291366E-3</v>
      </c>
    </row>
    <row r="2560" spans="1:3" x14ac:dyDescent="0.3">
      <c r="A2560" s="118">
        <v>2536</v>
      </c>
      <c r="B2560" s="118">
        <v>3.9680591264154574E-3</v>
      </c>
      <c r="C2560" s="118">
        <v>-4.6694617903055291E-3</v>
      </c>
    </row>
    <row r="2561" spans="1:3" x14ac:dyDescent="0.3">
      <c r="A2561" s="118">
        <v>2537</v>
      </c>
      <c r="B2561" s="118">
        <v>1.0174538670976858E-2</v>
      </c>
      <c r="C2561" s="118">
        <v>2.478795077532479E-2</v>
      </c>
    </row>
    <row r="2562" spans="1:3" x14ac:dyDescent="0.3">
      <c r="A2562" s="118">
        <v>2538</v>
      </c>
      <c r="B2562" s="118">
        <v>3.7198239436346046E-3</v>
      </c>
      <c r="C2562" s="118">
        <v>1.3008348870823992E-2</v>
      </c>
    </row>
    <row r="2563" spans="1:3" x14ac:dyDescent="0.3">
      <c r="A2563" s="118">
        <v>2539</v>
      </c>
      <c r="B2563" s="118">
        <v>-2.7728099864754818E-3</v>
      </c>
      <c r="C2563" s="118">
        <v>-8.8974912128850399E-3</v>
      </c>
    </row>
    <row r="2564" spans="1:3" x14ac:dyDescent="0.3">
      <c r="A2564" s="118">
        <v>2540</v>
      </c>
      <c r="B2564" s="118">
        <v>1.5852096671921206E-2</v>
      </c>
      <c r="C2564" s="118">
        <v>8.330898513991998E-4</v>
      </c>
    </row>
    <row r="2565" spans="1:3" x14ac:dyDescent="0.3">
      <c r="A2565" s="118">
        <v>2541</v>
      </c>
      <c r="B2565" s="118">
        <v>5.114250874792785E-3</v>
      </c>
      <c r="C2565" s="118">
        <v>1.662734137048939E-4</v>
      </c>
    </row>
    <row r="2566" spans="1:3" x14ac:dyDescent="0.3">
      <c r="A2566" s="118">
        <v>2542</v>
      </c>
      <c r="B2566" s="118">
        <v>1.4249673567380508E-2</v>
      </c>
      <c r="C2566" s="118">
        <v>-3.6896887094652123E-2</v>
      </c>
    </row>
    <row r="2567" spans="1:3" x14ac:dyDescent="0.3">
      <c r="A2567" s="118">
        <v>2543</v>
      </c>
      <c r="B2567" s="118">
        <v>-1.8786472557032963E-2</v>
      </c>
      <c r="C2567" s="118">
        <v>1.6484528073169847E-2</v>
      </c>
    </row>
    <row r="2568" spans="1:3" x14ac:dyDescent="0.3">
      <c r="A2568" s="118">
        <v>2544</v>
      </c>
      <c r="B2568" s="118">
        <v>-1.0455805905115488E-2</v>
      </c>
      <c r="C2568" s="118">
        <v>5.5960222500513884E-4</v>
      </c>
    </row>
    <row r="2569" spans="1:3" x14ac:dyDescent="0.3">
      <c r="A2569" s="118">
        <v>2545</v>
      </c>
      <c r="B2569" s="118">
        <v>-5.2824040981443981E-3</v>
      </c>
      <c r="C2569" s="118">
        <v>-2.6905294663791563E-3</v>
      </c>
    </row>
    <row r="2570" spans="1:3" x14ac:dyDescent="0.3">
      <c r="A2570" s="118">
        <v>2546</v>
      </c>
      <c r="B2570" s="118">
        <v>7.9044440739351081E-3</v>
      </c>
      <c r="C2570" s="118">
        <v>3.7123129479548038E-3</v>
      </c>
    </row>
    <row r="2571" spans="1:3" x14ac:dyDescent="0.3">
      <c r="A2571" s="118">
        <v>2547</v>
      </c>
      <c r="B2571" s="118">
        <v>-1.8159730518511011E-2</v>
      </c>
      <c r="C2571" s="118">
        <v>9.4586510379097988E-4</v>
      </c>
    </row>
    <row r="2572" spans="1:3" x14ac:dyDescent="0.3">
      <c r="A2572" s="118">
        <v>2548</v>
      </c>
      <c r="B2572" s="118">
        <v>-5.7447910544935631E-4</v>
      </c>
      <c r="C2572" s="118">
        <v>1.3517159990719309E-2</v>
      </c>
    </row>
    <row r="2573" spans="1:3" x14ac:dyDescent="0.3">
      <c r="A2573" s="118">
        <v>2549</v>
      </c>
      <c r="B2573" s="118">
        <v>9.7547485700685589E-3</v>
      </c>
      <c r="C2573" s="118">
        <v>-2.2707214705005172E-2</v>
      </c>
    </row>
    <row r="2574" spans="1:3" x14ac:dyDescent="0.3">
      <c r="A2574" s="118">
        <v>2550</v>
      </c>
      <c r="B2574" s="118">
        <v>-7.5842666050959934E-3</v>
      </c>
      <c r="C2574" s="118">
        <v>-7.5027959578102682E-3</v>
      </c>
    </row>
    <row r="2575" spans="1:3" x14ac:dyDescent="0.3">
      <c r="A2575" s="118">
        <v>2551</v>
      </c>
      <c r="B2575" s="118">
        <v>-6.6169411581444267E-3</v>
      </c>
      <c r="C2575" s="118">
        <v>1.3511324349185522E-4</v>
      </c>
    </row>
    <row r="2576" spans="1:3" x14ac:dyDescent="0.3">
      <c r="A2576" s="118">
        <v>2552</v>
      </c>
      <c r="B2576" s="118">
        <v>1.8086998387654044E-2</v>
      </c>
      <c r="C2576" s="118">
        <v>-1.3610838742872281E-2</v>
      </c>
    </row>
    <row r="2577" spans="1:3" x14ac:dyDescent="0.3">
      <c r="A2577" s="118">
        <v>2553</v>
      </c>
      <c r="B2577" s="118">
        <v>2.4154278368181026E-3</v>
      </c>
      <c r="C2577" s="118">
        <v>1.2811212682225442E-2</v>
      </c>
    </row>
    <row r="2578" spans="1:3" x14ac:dyDescent="0.3">
      <c r="A2578" s="118">
        <v>2554</v>
      </c>
      <c r="B2578" s="118">
        <v>-1.5014864174000567E-2</v>
      </c>
      <c r="C2578" s="118">
        <v>-7.2021775221118162E-3</v>
      </c>
    </row>
    <row r="2579" spans="1:3" x14ac:dyDescent="0.3">
      <c r="A2579" s="118">
        <v>2555</v>
      </c>
      <c r="B2579" s="118">
        <v>6.3784738068899741E-3</v>
      </c>
      <c r="C2579" s="118">
        <v>-2.8664706534089403E-2</v>
      </c>
    </row>
    <row r="2580" spans="1:3" x14ac:dyDescent="0.3">
      <c r="A2580" s="118">
        <v>2556</v>
      </c>
      <c r="B2580" s="118">
        <v>1.1389536793629312E-2</v>
      </c>
      <c r="C2580" s="118">
        <v>-1.4258706976470364E-2</v>
      </c>
    </row>
    <row r="2581" spans="1:3" x14ac:dyDescent="0.3">
      <c r="A2581" s="118">
        <v>2557</v>
      </c>
      <c r="B2581" s="118">
        <v>-2.0546365462186086E-4</v>
      </c>
      <c r="C2581" s="118">
        <v>6.2616502201263005E-3</v>
      </c>
    </row>
    <row r="2582" spans="1:3" x14ac:dyDescent="0.3">
      <c r="A2582" s="118">
        <v>2558</v>
      </c>
      <c r="B2582" s="118">
        <v>-5.3453853807656814E-3</v>
      </c>
      <c r="C2582" s="118">
        <v>-1.5384051718551835E-2</v>
      </c>
    </row>
    <row r="2583" spans="1:3" x14ac:dyDescent="0.3">
      <c r="A2583" s="118">
        <v>2559</v>
      </c>
      <c r="B2583" s="118">
        <v>-1.9824521479590632E-2</v>
      </c>
      <c r="C2583" s="118">
        <v>-1.277602543729944E-2</v>
      </c>
    </row>
    <row r="2584" spans="1:3" x14ac:dyDescent="0.3">
      <c r="A2584" s="118">
        <v>2560</v>
      </c>
      <c r="B2584" s="118">
        <v>2.7263163270362825E-3</v>
      </c>
      <c r="C2584" s="118">
        <v>-9.4369843796211945E-3</v>
      </c>
    </row>
    <row r="2585" spans="1:3" x14ac:dyDescent="0.3">
      <c r="A2585" s="118">
        <v>2561</v>
      </c>
      <c r="B2585" s="118">
        <v>3.8821723742985949E-3</v>
      </c>
      <c r="C2585" s="118">
        <v>2.2264978140164736E-3</v>
      </c>
    </row>
    <row r="2586" spans="1:3" x14ac:dyDescent="0.3">
      <c r="A2586" s="118">
        <v>2562</v>
      </c>
      <c r="B2586" s="118">
        <v>7.0778711904959475E-3</v>
      </c>
      <c r="C2586" s="118">
        <v>-1.9827191471664767E-2</v>
      </c>
    </row>
    <row r="2587" spans="1:3" x14ac:dyDescent="0.3">
      <c r="A2587" s="118">
        <v>2563</v>
      </c>
      <c r="B2587" s="118">
        <v>-2.4558186534355043E-3</v>
      </c>
      <c r="C2587" s="118">
        <v>-4.8438295694364867E-3</v>
      </c>
    </row>
    <row r="2588" spans="1:3" x14ac:dyDescent="0.3">
      <c r="A2588" s="118">
        <v>2564</v>
      </c>
      <c r="B2588" s="118">
        <v>3.1885435852674381E-3</v>
      </c>
      <c r="C2588" s="118">
        <v>2.9937443935965603E-3</v>
      </c>
    </row>
    <row r="2589" spans="1:3" x14ac:dyDescent="0.3">
      <c r="A2589" s="118">
        <v>2565</v>
      </c>
      <c r="B2589" s="118">
        <v>6.3244780103164097E-3</v>
      </c>
      <c r="C2589" s="118">
        <v>1.0001137615701011E-2</v>
      </c>
    </row>
    <row r="2590" spans="1:3" x14ac:dyDescent="0.3">
      <c r="A2590" s="118">
        <v>2566</v>
      </c>
      <c r="B2590" s="118">
        <v>1.5459542398998179E-3</v>
      </c>
      <c r="C2590" s="118">
        <v>3.3650224749791273E-3</v>
      </c>
    </row>
    <row r="2591" spans="1:3" x14ac:dyDescent="0.3">
      <c r="A2591" s="118">
        <v>2567</v>
      </c>
      <c r="B2591" s="118">
        <v>-2.0047180966267387E-3</v>
      </c>
      <c r="C2591" s="118">
        <v>1.4241170759540027E-2</v>
      </c>
    </row>
    <row r="2592" spans="1:3" x14ac:dyDescent="0.3">
      <c r="A2592" s="118">
        <v>2568</v>
      </c>
      <c r="B2592" s="118">
        <v>4.9962117140421262E-3</v>
      </c>
      <c r="C2592" s="118">
        <v>3.2582461204683173E-2</v>
      </c>
    </row>
    <row r="2593" spans="1:3" x14ac:dyDescent="0.3">
      <c r="A2593" s="118">
        <v>2569</v>
      </c>
      <c r="B2593" s="118">
        <v>7.0604433871127486E-3</v>
      </c>
      <c r="C2593" s="118">
        <v>-4.2184038265245987E-3</v>
      </c>
    </row>
    <row r="2594" spans="1:3" x14ac:dyDescent="0.3">
      <c r="A2594" s="118">
        <v>2570</v>
      </c>
      <c r="B2594" s="118">
        <v>3.6899777676767929E-3</v>
      </c>
      <c r="C2594" s="118">
        <v>9.0898616804905037E-3</v>
      </c>
    </row>
    <row r="2595" spans="1:3" x14ac:dyDescent="0.3">
      <c r="A2595" s="118">
        <v>2571</v>
      </c>
      <c r="B2595" s="118">
        <v>3.1576674298613465E-3</v>
      </c>
      <c r="C2595" s="118">
        <v>-2.1203367029708512E-3</v>
      </c>
    </row>
    <row r="2596" spans="1:3" x14ac:dyDescent="0.3">
      <c r="A2596" s="118">
        <v>2572</v>
      </c>
      <c r="B2596" s="118">
        <v>-1.9411994857008005E-3</v>
      </c>
      <c r="C2596" s="118">
        <v>1.0191725264269574E-2</v>
      </c>
    </row>
    <row r="2597" spans="1:3" x14ac:dyDescent="0.3">
      <c r="A2597" s="118">
        <v>2573</v>
      </c>
      <c r="B2597" s="118">
        <v>1.7559358309158887E-2</v>
      </c>
      <c r="C2597" s="118">
        <v>-2.9991012084733502E-3</v>
      </c>
    </row>
    <row r="2598" spans="1:3" x14ac:dyDescent="0.3">
      <c r="A2598" s="118">
        <v>2574</v>
      </c>
      <c r="B2598" s="118">
        <v>8.4890287372285777E-3</v>
      </c>
      <c r="C2598" s="118">
        <v>-1.7253782791013542E-2</v>
      </c>
    </row>
    <row r="2599" spans="1:3" x14ac:dyDescent="0.3">
      <c r="A2599" s="118">
        <v>2575</v>
      </c>
      <c r="B2599" s="118">
        <v>-1.7136849618394383E-2</v>
      </c>
      <c r="C2599" s="118">
        <v>-5.5023617806281136E-2</v>
      </c>
    </row>
    <row r="2600" spans="1:3" x14ac:dyDescent="0.3">
      <c r="A2600" s="118">
        <v>2576</v>
      </c>
      <c r="B2600" s="118">
        <v>3.0472286924571024E-3</v>
      </c>
      <c r="C2600" s="118">
        <v>4.8609068996443683E-2</v>
      </c>
    </row>
    <row r="2601" spans="1:3" x14ac:dyDescent="0.3">
      <c r="A2601" s="118">
        <v>2577</v>
      </c>
      <c r="B2601" s="118">
        <v>5.0324838389476465E-3</v>
      </c>
      <c r="C2601" s="118">
        <v>-1.2446168175342978E-2</v>
      </c>
    </row>
    <row r="2602" spans="1:3" x14ac:dyDescent="0.3">
      <c r="A2602" s="118">
        <v>2578</v>
      </c>
      <c r="B2602" s="118">
        <v>1.057735970101186E-3</v>
      </c>
      <c r="C2602" s="118">
        <v>-1.9059632526041862E-3</v>
      </c>
    </row>
    <row r="2603" spans="1:3" x14ac:dyDescent="0.3">
      <c r="A2603" s="118">
        <v>2579</v>
      </c>
      <c r="B2603" s="118">
        <v>6.6548457766161286E-3</v>
      </c>
      <c r="C2603" s="118">
        <v>-9.867516312211503E-3</v>
      </c>
    </row>
    <row r="2604" spans="1:3" x14ac:dyDescent="0.3">
      <c r="A2604" s="118">
        <v>2580</v>
      </c>
      <c r="B2604" s="118">
        <v>3.2172571762643424E-3</v>
      </c>
      <c r="C2604" s="118">
        <v>-2.8167844257743133E-2</v>
      </c>
    </row>
    <row r="2605" spans="1:3" x14ac:dyDescent="0.3">
      <c r="A2605" s="118">
        <v>2581</v>
      </c>
      <c r="B2605" s="118">
        <v>-5.0736253418672982E-4</v>
      </c>
      <c r="C2605" s="118">
        <v>-2.5767524453421984E-2</v>
      </c>
    </row>
    <row r="2606" spans="1:3" x14ac:dyDescent="0.3">
      <c r="A2606" s="118">
        <v>2582</v>
      </c>
      <c r="B2606" s="118">
        <v>-9.3664333032426293E-3</v>
      </c>
      <c r="C2606" s="118">
        <v>-1.3535553624862005E-2</v>
      </c>
    </row>
    <row r="2607" spans="1:3" x14ac:dyDescent="0.3">
      <c r="A2607" s="118">
        <v>2583</v>
      </c>
      <c r="B2607" s="118">
        <v>2.1755659592036587E-3</v>
      </c>
      <c r="C2607" s="118">
        <v>1.1069467153379191E-2</v>
      </c>
    </row>
    <row r="2608" spans="1:3" x14ac:dyDescent="0.3">
      <c r="A2608" s="118">
        <v>2584</v>
      </c>
      <c r="B2608" s="118">
        <v>8.2098436204982271E-3</v>
      </c>
      <c r="C2608" s="118">
        <v>9.1458455799311757E-3</v>
      </c>
    </row>
    <row r="2609" spans="1:3" x14ac:dyDescent="0.3">
      <c r="A2609" s="118">
        <v>2585</v>
      </c>
      <c r="B2609" s="118">
        <v>-9.2502112777521678E-4</v>
      </c>
      <c r="C2609" s="118">
        <v>8.802014740585019E-3</v>
      </c>
    </row>
    <row r="2610" spans="1:3" x14ac:dyDescent="0.3">
      <c r="A2610" s="118">
        <v>2586</v>
      </c>
      <c r="B2610" s="118">
        <v>9.8399337294819596E-3</v>
      </c>
      <c r="C2610" s="118">
        <v>-1.1250338447077863E-2</v>
      </c>
    </row>
    <row r="2611" spans="1:3" x14ac:dyDescent="0.3">
      <c r="A2611" s="118">
        <v>2587</v>
      </c>
      <c r="B2611" s="118">
        <v>4.5345269512016353E-3</v>
      </c>
      <c r="C2611" s="118">
        <v>-6.3755330855259987E-3</v>
      </c>
    </row>
    <row r="2612" spans="1:3" x14ac:dyDescent="0.3">
      <c r="A2612" s="118">
        <v>2588</v>
      </c>
      <c r="B2612" s="118">
        <v>-5.8911079613769332E-4</v>
      </c>
      <c r="C2612" s="118">
        <v>-3.7777660067391467E-3</v>
      </c>
    </row>
    <row r="2613" spans="1:3" x14ac:dyDescent="0.3">
      <c r="A2613" s="118">
        <v>2589</v>
      </c>
      <c r="B2613" s="118">
        <v>-1.0596205148135709E-3</v>
      </c>
      <c r="C2613" s="118">
        <v>-9.3110367548709244E-4</v>
      </c>
    </row>
    <row r="2614" spans="1:3" x14ac:dyDescent="0.3">
      <c r="A2614" s="118">
        <v>2590</v>
      </c>
      <c r="B2614" s="118">
        <v>-1.3389205097638392E-3</v>
      </c>
      <c r="C2614" s="118">
        <v>-6.984614954151671E-3</v>
      </c>
    </row>
    <row r="2615" spans="1:3" x14ac:dyDescent="0.3">
      <c r="A2615" s="118">
        <v>2591</v>
      </c>
      <c r="B2615" s="118">
        <v>5.8220402345038969E-3</v>
      </c>
      <c r="C2615" s="118">
        <v>7.2042992343446721E-3</v>
      </c>
    </row>
    <row r="2616" spans="1:3" ht="15" thickBot="1" x14ac:dyDescent="0.35">
      <c r="A2616" s="119">
        <v>2592</v>
      </c>
      <c r="B2616" s="119">
        <v>-5.255358361383164E-4</v>
      </c>
      <c r="C2616" s="119">
        <v>4.8138541279182075E-3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7F95-11B9-4411-86AC-FEA603BE035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3F9A2-D43B-4F04-AD84-670F0197503D}">
  <dimension ref="A1:G2595"/>
  <sheetViews>
    <sheetView showGridLines="0" topLeftCell="A2" workbookViewId="0">
      <selection activeCell="E3" sqref="E3"/>
    </sheetView>
  </sheetViews>
  <sheetFormatPr defaultRowHeight="14.4" x14ac:dyDescent="0.3"/>
  <cols>
    <col min="1" max="1" width="10.5546875" style="46" bestFit="1" customWidth="1"/>
    <col min="2" max="2" width="8.88671875" style="46"/>
    <col min="3" max="3" width="12.77734375" style="46" bestFit="1" customWidth="1"/>
    <col min="4" max="4" width="8.88671875" style="46"/>
    <col min="5" max="5" width="10.5546875" style="46" bestFit="1" customWidth="1"/>
    <col min="6" max="6" width="8.88671875" style="46"/>
    <col min="7" max="7" width="12.44140625" style="46" bestFit="1" customWidth="1"/>
    <col min="8" max="16384" width="8.88671875" style="46"/>
  </cols>
  <sheetData>
    <row r="1" spans="1:7" x14ac:dyDescent="0.3">
      <c r="A1" s="185" t="s">
        <v>229</v>
      </c>
      <c r="B1" s="185"/>
      <c r="C1" s="185"/>
      <c r="E1" s="185" t="s">
        <v>230</v>
      </c>
      <c r="F1" s="185"/>
      <c r="G1" s="185"/>
    </row>
    <row r="2" spans="1:7" x14ac:dyDescent="0.3">
      <c r="A2" s="134" t="s">
        <v>226</v>
      </c>
      <c r="B2" s="134" t="s">
        <v>227</v>
      </c>
      <c r="C2" s="134" t="s">
        <v>232</v>
      </c>
      <c r="D2" s="134"/>
      <c r="E2" s="134" t="s">
        <v>226</v>
      </c>
      <c r="F2" s="134" t="s">
        <v>228</v>
      </c>
      <c r="G2" s="134" t="s">
        <v>231</v>
      </c>
    </row>
    <row r="3" spans="1:7" x14ac:dyDescent="0.3">
      <c r="A3" s="115">
        <v>44308</v>
      </c>
      <c r="B3" s="46">
        <v>4134.9799999999996</v>
      </c>
      <c r="C3" s="116">
        <f>B3/B4-1</f>
        <v>-9.2106713438859789E-3</v>
      </c>
      <c r="E3" s="115">
        <v>44308</v>
      </c>
      <c r="F3" s="46">
        <v>3309.4</v>
      </c>
      <c r="G3" s="116">
        <f>F3/F4-1</f>
        <v>-1.5651310725984247E-2</v>
      </c>
    </row>
    <row r="4" spans="1:7" x14ac:dyDescent="0.3">
      <c r="A4" s="115">
        <v>44307</v>
      </c>
      <c r="B4" s="46">
        <v>4173.42</v>
      </c>
      <c r="C4" s="116">
        <f t="shared" ref="C4:C67" si="0">B4/B5-1</f>
        <v>9.3060600637495661E-3</v>
      </c>
      <c r="E4" s="115">
        <v>44307</v>
      </c>
      <c r="F4" s="46">
        <v>3362.0200199999999</v>
      </c>
      <c r="G4" s="116">
        <f t="shared" ref="G4:G67" si="1">F4/F5-1</f>
        <v>8.1956881999663E-3</v>
      </c>
    </row>
    <row r="5" spans="1:7" x14ac:dyDescent="0.3">
      <c r="A5" s="115">
        <v>44306</v>
      </c>
      <c r="B5" s="46">
        <v>4134.9399999999996</v>
      </c>
      <c r="C5" s="116">
        <f t="shared" si="0"/>
        <v>-6.8023616108532359E-3</v>
      </c>
      <c r="E5" s="115">
        <v>44306</v>
      </c>
      <c r="F5" s="46">
        <v>3334.6899410000001</v>
      </c>
      <c r="G5" s="116">
        <f t="shared" si="1"/>
        <v>-1.1067603266100567E-2</v>
      </c>
    </row>
    <row r="6" spans="1:7" x14ac:dyDescent="0.3">
      <c r="A6" s="115">
        <v>44305</v>
      </c>
      <c r="B6" s="46">
        <v>4163.26</v>
      </c>
      <c r="C6" s="116">
        <f t="shared" si="0"/>
        <v>-5.3064530387267883E-3</v>
      </c>
      <c r="E6" s="115">
        <v>44305</v>
      </c>
      <c r="F6" s="46">
        <v>3372.01001</v>
      </c>
      <c r="G6" s="116">
        <f t="shared" si="1"/>
        <v>-8.0689559092287366E-3</v>
      </c>
    </row>
    <row r="7" spans="1:7" x14ac:dyDescent="0.3">
      <c r="A7" s="115">
        <v>44302</v>
      </c>
      <c r="B7" s="46">
        <v>4185.47</v>
      </c>
      <c r="C7" s="116">
        <f t="shared" si="0"/>
        <v>3.6087492386858155E-3</v>
      </c>
      <c r="E7" s="115">
        <v>44302</v>
      </c>
      <c r="F7" s="46">
        <v>3399.4399410000001</v>
      </c>
      <c r="G7" s="116">
        <f t="shared" si="1"/>
        <v>6.0222877964299926E-3</v>
      </c>
    </row>
    <row r="8" spans="1:7" x14ac:dyDescent="0.3">
      <c r="A8" s="115">
        <v>44301</v>
      </c>
      <c r="B8" s="46">
        <v>4170.42</v>
      </c>
      <c r="C8" s="116">
        <f t="shared" si="0"/>
        <v>1.1094247768300924E-2</v>
      </c>
      <c r="E8" s="115">
        <v>44301</v>
      </c>
      <c r="F8" s="46">
        <v>3379.0900879999999</v>
      </c>
      <c r="G8" s="116">
        <f t="shared" si="1"/>
        <v>1.3828409240923989E-2</v>
      </c>
    </row>
    <row r="9" spans="1:7" x14ac:dyDescent="0.3">
      <c r="A9" s="115">
        <v>44300</v>
      </c>
      <c r="B9" s="46">
        <v>4124.66</v>
      </c>
      <c r="C9" s="116">
        <f t="shared" si="0"/>
        <v>-4.0878020277237415E-3</v>
      </c>
      <c r="E9" s="115">
        <v>44300</v>
      </c>
      <c r="F9" s="46">
        <v>3333</v>
      </c>
      <c r="G9" s="116">
        <f t="shared" si="1"/>
        <v>-1.9705882352941129E-2</v>
      </c>
    </row>
    <row r="10" spans="1:7" x14ac:dyDescent="0.3">
      <c r="A10" s="115">
        <v>44299</v>
      </c>
      <c r="B10" s="46">
        <v>4141.59</v>
      </c>
      <c r="C10" s="116">
        <f t="shared" si="0"/>
        <v>3.2945816244711601E-3</v>
      </c>
      <c r="E10" s="115">
        <v>44299</v>
      </c>
      <c r="F10" s="46">
        <v>3400</v>
      </c>
      <c r="G10" s="116">
        <f t="shared" si="1"/>
        <v>6.0987656507736077E-3</v>
      </c>
    </row>
    <row r="11" spans="1:7" x14ac:dyDescent="0.3">
      <c r="A11" s="115">
        <v>44298</v>
      </c>
      <c r="B11" s="46">
        <v>4127.99</v>
      </c>
      <c r="C11" s="116">
        <f t="shared" si="0"/>
        <v>-1.9618291028877799E-4</v>
      </c>
      <c r="E11" s="115">
        <v>44298</v>
      </c>
      <c r="F11" s="46">
        <v>3379.389893</v>
      </c>
      <c r="G11" s="116">
        <f t="shared" si="1"/>
        <v>2.1321220877985603E-3</v>
      </c>
    </row>
    <row r="12" spans="1:7" x14ac:dyDescent="0.3">
      <c r="A12" s="115">
        <v>44295</v>
      </c>
      <c r="B12" s="46">
        <v>4128.8</v>
      </c>
      <c r="C12" s="116">
        <f t="shared" si="0"/>
        <v>7.7199628035937717E-3</v>
      </c>
      <c r="E12" s="115">
        <v>44295</v>
      </c>
      <c r="F12" s="46">
        <v>3372.1999510000001</v>
      </c>
      <c r="G12" s="116">
        <f t="shared" si="1"/>
        <v>2.2095566004097122E-2</v>
      </c>
    </row>
    <row r="13" spans="1:7" x14ac:dyDescent="0.3">
      <c r="A13" s="115">
        <v>44294</v>
      </c>
      <c r="B13" s="46">
        <v>4097.17</v>
      </c>
      <c r="C13" s="116">
        <f t="shared" si="0"/>
        <v>4.220639958823158E-3</v>
      </c>
      <c r="E13" s="115">
        <v>44294</v>
      </c>
      <c r="F13" s="46">
        <v>3299.3000489999999</v>
      </c>
      <c r="G13" s="116">
        <f t="shared" si="1"/>
        <v>6.0712988237534571E-3</v>
      </c>
    </row>
    <row r="14" spans="1:7" x14ac:dyDescent="0.3">
      <c r="A14" s="115">
        <v>44293</v>
      </c>
      <c r="B14" s="46">
        <v>4079.95</v>
      </c>
      <c r="C14" s="116">
        <f t="shared" si="0"/>
        <v>1.4752303666720756E-3</v>
      </c>
      <c r="E14" s="115">
        <v>44293</v>
      </c>
      <c r="F14" s="46">
        <v>3279.389893</v>
      </c>
      <c r="G14" s="116">
        <f t="shared" si="1"/>
        <v>1.7237260091402806E-2</v>
      </c>
    </row>
    <row r="15" spans="1:7" x14ac:dyDescent="0.3">
      <c r="A15" s="115">
        <v>44292</v>
      </c>
      <c r="B15" s="46">
        <v>4073.94</v>
      </c>
      <c r="C15" s="116">
        <f t="shared" si="0"/>
        <v>-9.7353791525556233E-4</v>
      </c>
      <c r="E15" s="115">
        <v>44292</v>
      </c>
      <c r="F15" s="46">
        <v>3223.820068</v>
      </c>
      <c r="G15" s="116">
        <f t="shared" si="1"/>
        <v>-9.0181453608961792E-4</v>
      </c>
    </row>
    <row r="16" spans="1:7" x14ac:dyDescent="0.3">
      <c r="A16" s="115">
        <v>44291</v>
      </c>
      <c r="B16" s="46">
        <v>4077.91</v>
      </c>
      <c r="C16" s="116">
        <f t="shared" si="0"/>
        <v>1.4438277854756487E-2</v>
      </c>
      <c r="E16" s="115">
        <v>44291</v>
      </c>
      <c r="F16" s="46">
        <v>3226.7299800000001</v>
      </c>
      <c r="G16" s="116">
        <f t="shared" si="1"/>
        <v>2.0794046187915249E-2</v>
      </c>
    </row>
    <row r="17" spans="1:7" x14ac:dyDescent="0.3">
      <c r="A17" s="115">
        <v>44287</v>
      </c>
      <c r="B17" s="46">
        <v>4019.87</v>
      </c>
      <c r="C17" s="116">
        <f t="shared" si="0"/>
        <v>1.1825144919693331E-2</v>
      </c>
      <c r="E17" s="115">
        <v>44287</v>
      </c>
      <c r="F17" s="46">
        <v>3161</v>
      </c>
      <c r="G17" s="116">
        <f t="shared" si="1"/>
        <v>2.162837428669806E-2</v>
      </c>
    </row>
    <row r="18" spans="1:7" x14ac:dyDescent="0.3">
      <c r="A18" s="115">
        <v>44286</v>
      </c>
      <c r="B18" s="46">
        <v>3972.89</v>
      </c>
      <c r="C18" s="116">
        <f t="shared" si="0"/>
        <v>3.6225385557842049E-3</v>
      </c>
      <c r="E18" s="115">
        <v>44286</v>
      </c>
      <c r="F18" s="46">
        <v>3094.080078</v>
      </c>
      <c r="G18" s="116">
        <f t="shared" si="1"/>
        <v>1.269602509249701E-2</v>
      </c>
    </row>
    <row r="19" spans="1:7" x14ac:dyDescent="0.3">
      <c r="A19" s="115">
        <v>44285</v>
      </c>
      <c r="B19" s="46">
        <v>3958.55</v>
      </c>
      <c r="C19" s="116">
        <f t="shared" si="0"/>
        <v>-3.1578231669390222E-3</v>
      </c>
      <c r="E19" s="115">
        <v>44285</v>
      </c>
      <c r="F19" s="46">
        <v>3055.290039</v>
      </c>
      <c r="G19" s="116">
        <f t="shared" si="1"/>
        <v>-6.6455576831878638E-3</v>
      </c>
    </row>
    <row r="20" spans="1:7" x14ac:dyDescent="0.3">
      <c r="A20" s="115">
        <v>44284</v>
      </c>
      <c r="B20" s="46">
        <v>3971.09</v>
      </c>
      <c r="C20" s="116">
        <f t="shared" si="0"/>
        <v>-8.6802497899118869E-4</v>
      </c>
      <c r="E20" s="115">
        <v>44284</v>
      </c>
      <c r="F20" s="46">
        <v>3075.7299800000001</v>
      </c>
      <c r="G20" s="116">
        <f t="shared" si="1"/>
        <v>7.7653072790262456E-3</v>
      </c>
    </row>
    <row r="21" spans="1:7" x14ac:dyDescent="0.3">
      <c r="A21" s="115">
        <v>44281</v>
      </c>
      <c r="B21" s="46">
        <v>3974.54</v>
      </c>
      <c r="C21" s="116">
        <f t="shared" si="0"/>
        <v>1.6631197691788335E-2</v>
      </c>
      <c r="E21" s="115">
        <v>44281</v>
      </c>
      <c r="F21" s="46">
        <v>3052.030029</v>
      </c>
      <c r="G21" s="116">
        <f t="shared" si="1"/>
        <v>1.8941321427123903E-3</v>
      </c>
    </row>
    <row r="22" spans="1:7" x14ac:dyDescent="0.3">
      <c r="A22" s="115">
        <v>44280</v>
      </c>
      <c r="B22" s="46">
        <v>3909.52</v>
      </c>
      <c r="C22" s="116">
        <f t="shared" si="0"/>
        <v>5.2402330592367097E-3</v>
      </c>
      <c r="E22" s="115">
        <v>44280</v>
      </c>
      <c r="F22" s="46">
        <v>3046.26001</v>
      </c>
      <c r="G22" s="116">
        <f t="shared" si="1"/>
        <v>-1.3219673379956443E-2</v>
      </c>
    </row>
    <row r="23" spans="1:7" x14ac:dyDescent="0.3">
      <c r="A23" s="115">
        <v>44279</v>
      </c>
      <c r="B23" s="46">
        <v>3889.14</v>
      </c>
      <c r="C23" s="116">
        <f t="shared" si="0"/>
        <v>-5.4673035811094728E-3</v>
      </c>
      <c r="E23" s="115">
        <v>44279</v>
      </c>
      <c r="F23" s="46">
        <v>3087.070068</v>
      </c>
      <c r="G23" s="116">
        <f t="shared" si="1"/>
        <v>-1.6073285099601597E-2</v>
      </c>
    </row>
    <row r="24" spans="1:7" x14ac:dyDescent="0.3">
      <c r="A24" s="115">
        <v>44278</v>
      </c>
      <c r="B24" s="46">
        <v>3910.52</v>
      </c>
      <c r="C24" s="116">
        <f t="shared" si="0"/>
        <v>-7.6308370066411335E-3</v>
      </c>
      <c r="E24" s="115">
        <v>44278</v>
      </c>
      <c r="F24" s="46">
        <v>3137.5</v>
      </c>
      <c r="G24" s="116">
        <f t="shared" si="1"/>
        <v>8.5602683488699149E-3</v>
      </c>
    </row>
    <row r="25" spans="1:7" x14ac:dyDescent="0.3">
      <c r="A25" s="115">
        <v>44277</v>
      </c>
      <c r="B25" s="46">
        <v>3940.59</v>
      </c>
      <c r="C25" s="116">
        <f t="shared" si="0"/>
        <v>7.0251207482558975E-3</v>
      </c>
      <c r="E25" s="115">
        <v>44277</v>
      </c>
      <c r="F25" s="46">
        <v>3110.8701169999999</v>
      </c>
      <c r="G25" s="116">
        <f t="shared" si="1"/>
        <v>1.1678251572525111E-2</v>
      </c>
    </row>
    <row r="26" spans="1:7" x14ac:dyDescent="0.3">
      <c r="A26" s="115">
        <v>44274</v>
      </c>
      <c r="B26" s="46">
        <v>3913.1</v>
      </c>
      <c r="C26" s="116">
        <f t="shared" si="0"/>
        <v>-6.0273888636330764E-4</v>
      </c>
      <c r="E26" s="115">
        <v>44274</v>
      </c>
      <c r="F26" s="46">
        <v>3074.959961</v>
      </c>
      <c r="G26" s="116">
        <f t="shared" si="1"/>
        <v>1.5511930737921675E-2</v>
      </c>
    </row>
    <row r="27" spans="1:7" x14ac:dyDescent="0.3">
      <c r="A27" s="115">
        <v>44273</v>
      </c>
      <c r="B27" s="46">
        <v>3915.46</v>
      </c>
      <c r="C27" s="116">
        <f t="shared" si="0"/>
        <v>-1.4760500437832724E-2</v>
      </c>
      <c r="E27" s="115">
        <v>44273</v>
      </c>
      <c r="F27" s="46">
        <v>3027.98999</v>
      </c>
      <c r="G27" s="116">
        <f t="shared" si="1"/>
        <v>-3.4358822566731395E-2</v>
      </c>
    </row>
    <row r="28" spans="1:7" x14ac:dyDescent="0.3">
      <c r="A28" s="115">
        <v>44272</v>
      </c>
      <c r="B28" s="46">
        <v>3974.12</v>
      </c>
      <c r="C28" s="116">
        <f t="shared" si="0"/>
        <v>2.8793426720601367E-3</v>
      </c>
      <c r="E28" s="115">
        <v>44272</v>
      </c>
      <c r="F28" s="46">
        <v>3135.7299800000001</v>
      </c>
      <c r="G28" s="116">
        <f t="shared" si="1"/>
        <v>1.4188828563322931E-2</v>
      </c>
    </row>
    <row r="29" spans="1:7" x14ac:dyDescent="0.3">
      <c r="A29" s="115">
        <v>44271</v>
      </c>
      <c r="B29" s="46">
        <v>3962.71</v>
      </c>
      <c r="C29" s="116">
        <f t="shared" si="0"/>
        <v>-1.5696886322292825E-3</v>
      </c>
      <c r="E29" s="115">
        <v>44271</v>
      </c>
      <c r="F29" s="46">
        <v>3091.860107</v>
      </c>
      <c r="G29" s="116">
        <f t="shared" si="1"/>
        <v>3.3034498145929625E-3</v>
      </c>
    </row>
    <row r="30" spans="1:7" x14ac:dyDescent="0.3">
      <c r="A30" s="115">
        <v>44270</v>
      </c>
      <c r="B30" s="46">
        <v>3968.94</v>
      </c>
      <c r="C30" s="116">
        <f t="shared" si="0"/>
        <v>6.4919585934766211E-3</v>
      </c>
      <c r="E30" s="115">
        <v>44270</v>
      </c>
      <c r="F30" s="46">
        <v>3081.679932</v>
      </c>
      <c r="G30" s="116">
        <f t="shared" si="1"/>
        <v>-2.5279441025151117E-3</v>
      </c>
    </row>
    <row r="31" spans="1:7" x14ac:dyDescent="0.3">
      <c r="A31" s="115">
        <v>44267</v>
      </c>
      <c r="B31" s="46">
        <v>3943.34</v>
      </c>
      <c r="C31" s="116">
        <f t="shared" si="0"/>
        <v>1.0153985185334946E-3</v>
      </c>
      <c r="E31" s="115">
        <v>44267</v>
      </c>
      <c r="F31" s="46">
        <v>3089.48999</v>
      </c>
      <c r="G31" s="116">
        <f t="shared" si="1"/>
        <v>-7.7402924980020105E-3</v>
      </c>
    </row>
    <row r="32" spans="1:7" x14ac:dyDescent="0.3">
      <c r="A32" s="115">
        <v>44266</v>
      </c>
      <c r="B32" s="46">
        <v>3939.34</v>
      </c>
      <c r="C32" s="116">
        <f t="shared" si="0"/>
        <v>1.0395479646353678E-2</v>
      </c>
      <c r="E32" s="115">
        <v>44266</v>
      </c>
      <c r="F32" s="46">
        <v>3113.5900879999999</v>
      </c>
      <c r="G32" s="116">
        <f t="shared" si="1"/>
        <v>1.8298490652247645E-2</v>
      </c>
    </row>
    <row r="33" spans="1:7" x14ac:dyDescent="0.3">
      <c r="A33" s="115">
        <v>44265</v>
      </c>
      <c r="B33" s="46">
        <v>3898.81</v>
      </c>
      <c r="C33" s="116">
        <f t="shared" si="0"/>
        <v>6.0302830130256613E-3</v>
      </c>
      <c r="E33" s="115">
        <v>44265</v>
      </c>
      <c r="F33" s="46">
        <v>3057.639893</v>
      </c>
      <c r="G33" s="116">
        <f t="shared" si="1"/>
        <v>-1.7010969630547601E-3</v>
      </c>
    </row>
    <row r="34" spans="1:7" x14ac:dyDescent="0.3">
      <c r="A34" s="115">
        <v>44264</v>
      </c>
      <c r="B34" s="46">
        <v>3875.44</v>
      </c>
      <c r="C34" s="116">
        <f t="shared" si="0"/>
        <v>1.4154683554241432E-2</v>
      </c>
      <c r="E34" s="115">
        <v>44264</v>
      </c>
      <c r="F34" s="46">
        <v>3062.8500979999999</v>
      </c>
      <c r="G34" s="116">
        <f t="shared" si="1"/>
        <v>3.7568437419622125E-2</v>
      </c>
    </row>
    <row r="35" spans="1:7" x14ac:dyDescent="0.3">
      <c r="A35" s="115">
        <v>44263</v>
      </c>
      <c r="B35" s="46">
        <v>3821.35</v>
      </c>
      <c r="C35" s="116">
        <f t="shared" si="0"/>
        <v>-5.3592716179846622E-3</v>
      </c>
      <c r="E35" s="115">
        <v>44263</v>
      </c>
      <c r="F35" s="46">
        <v>2951.9499510000001</v>
      </c>
      <c r="G35" s="116">
        <f t="shared" si="1"/>
        <v>-1.6167524523084231E-2</v>
      </c>
    </row>
    <row r="36" spans="1:7" x14ac:dyDescent="0.3">
      <c r="A36" s="115">
        <v>44260</v>
      </c>
      <c r="B36" s="46">
        <v>3841.94</v>
      </c>
      <c r="C36" s="116">
        <f t="shared" si="0"/>
        <v>1.9495975820425837E-2</v>
      </c>
      <c r="E36" s="115">
        <v>44260</v>
      </c>
      <c r="F36" s="46">
        <v>3000.459961</v>
      </c>
      <c r="G36" s="116">
        <f t="shared" si="1"/>
        <v>7.6874405898952336E-3</v>
      </c>
    </row>
    <row r="37" spans="1:7" x14ac:dyDescent="0.3">
      <c r="A37" s="115">
        <v>44259</v>
      </c>
      <c r="B37" s="46">
        <v>3768.47</v>
      </c>
      <c r="C37" s="116">
        <f t="shared" si="0"/>
        <v>-1.3417213827191521E-2</v>
      </c>
      <c r="E37" s="115">
        <v>44259</v>
      </c>
      <c r="F37" s="46">
        <v>2977.570068</v>
      </c>
      <c r="G37" s="116">
        <f t="shared" si="1"/>
        <v>-9.1280971713810777E-3</v>
      </c>
    </row>
    <row r="38" spans="1:7" x14ac:dyDescent="0.3">
      <c r="A38" s="115">
        <v>44258</v>
      </c>
      <c r="B38" s="46">
        <v>3819.72</v>
      </c>
      <c r="C38" s="116">
        <f t="shared" si="0"/>
        <v>-1.306620434127681E-2</v>
      </c>
      <c r="E38" s="115">
        <v>44258</v>
      </c>
      <c r="F38" s="46">
        <v>3005</v>
      </c>
      <c r="G38" s="116">
        <f t="shared" si="1"/>
        <v>-2.8931704705070116E-2</v>
      </c>
    </row>
    <row r="39" spans="1:7" x14ac:dyDescent="0.3">
      <c r="A39" s="115">
        <v>44257</v>
      </c>
      <c r="B39" s="46">
        <v>3870.29</v>
      </c>
      <c r="C39" s="116">
        <f t="shared" si="0"/>
        <v>-8.0808443239309691E-3</v>
      </c>
      <c r="E39" s="115">
        <v>44257</v>
      </c>
      <c r="F39" s="46">
        <v>3094.530029</v>
      </c>
      <c r="G39" s="116">
        <f t="shared" si="1"/>
        <v>-1.6404186004198129E-2</v>
      </c>
    </row>
    <row r="40" spans="1:7" x14ac:dyDescent="0.3">
      <c r="A40" s="115">
        <v>44256</v>
      </c>
      <c r="B40" s="46">
        <v>3901.82</v>
      </c>
      <c r="C40" s="116">
        <f t="shared" si="0"/>
        <v>2.3790719336683086E-2</v>
      </c>
      <c r="E40" s="115">
        <v>44256</v>
      </c>
      <c r="F40" s="46">
        <v>3146.139893</v>
      </c>
      <c r="G40" s="116">
        <f t="shared" si="1"/>
        <v>1.7203739551122865E-2</v>
      </c>
    </row>
    <row r="41" spans="1:7" x14ac:dyDescent="0.3">
      <c r="A41" s="115">
        <v>44253</v>
      </c>
      <c r="B41" s="46">
        <v>3811.15</v>
      </c>
      <c r="C41" s="116">
        <f t="shared" si="0"/>
        <v>-4.7501658249202716E-3</v>
      </c>
      <c r="E41" s="115">
        <v>44253</v>
      </c>
      <c r="F41" s="46">
        <v>3092.929932</v>
      </c>
      <c r="G41" s="116">
        <f t="shared" si="1"/>
        <v>1.1700408558804831E-2</v>
      </c>
    </row>
    <row r="42" spans="1:7" x14ac:dyDescent="0.3">
      <c r="A42" s="115">
        <v>44252</v>
      </c>
      <c r="B42" s="46">
        <v>3829.34</v>
      </c>
      <c r="C42" s="116">
        <f t="shared" si="0"/>
        <v>-2.4478846903396523E-2</v>
      </c>
      <c r="E42" s="115">
        <v>44252</v>
      </c>
      <c r="F42" s="46">
        <v>3057.1599120000001</v>
      </c>
      <c r="G42" s="116">
        <f t="shared" si="1"/>
        <v>-3.2400425398837029E-2</v>
      </c>
    </row>
    <row r="43" spans="1:7" x14ac:dyDescent="0.3">
      <c r="A43" s="115">
        <v>44251</v>
      </c>
      <c r="B43" s="46">
        <v>3925.43</v>
      </c>
      <c r="C43" s="116">
        <f t="shared" si="0"/>
        <v>1.135166191319037E-2</v>
      </c>
      <c r="E43" s="115">
        <v>44251</v>
      </c>
      <c r="F43" s="46">
        <v>3159.530029</v>
      </c>
      <c r="G43" s="116">
        <f t="shared" si="1"/>
        <v>-1.0946930975113456E-2</v>
      </c>
    </row>
    <row r="44" spans="1:7" x14ac:dyDescent="0.3">
      <c r="A44" s="115">
        <v>44250</v>
      </c>
      <c r="B44" s="46">
        <v>3881.37</v>
      </c>
      <c r="C44" s="116">
        <f t="shared" si="0"/>
        <v>1.2562878885591378E-3</v>
      </c>
      <c r="E44" s="115">
        <v>44250</v>
      </c>
      <c r="F44" s="46">
        <v>3194.5</v>
      </c>
      <c r="G44" s="116">
        <f t="shared" si="1"/>
        <v>4.326040494746719E-3</v>
      </c>
    </row>
    <row r="45" spans="1:7" x14ac:dyDescent="0.3">
      <c r="A45" s="115">
        <v>44249</v>
      </c>
      <c r="B45" s="46">
        <v>3876.5</v>
      </c>
      <c r="C45" s="116">
        <f t="shared" si="0"/>
        <v>-7.7328493796570141E-3</v>
      </c>
      <c r="E45" s="115">
        <v>44249</v>
      </c>
      <c r="F45" s="46">
        <v>3180.73999</v>
      </c>
      <c r="G45" s="116">
        <f t="shared" si="1"/>
        <v>-2.1280628353334441E-2</v>
      </c>
    </row>
    <row r="46" spans="1:7" x14ac:dyDescent="0.3">
      <c r="A46" s="115">
        <v>44246</v>
      </c>
      <c r="B46" s="46">
        <v>3906.71</v>
      </c>
      <c r="C46" s="116">
        <f t="shared" si="0"/>
        <v>-1.8548941356217874E-3</v>
      </c>
      <c r="E46" s="115">
        <v>44246</v>
      </c>
      <c r="F46" s="46">
        <v>3249.8999020000001</v>
      </c>
      <c r="G46" s="116">
        <f t="shared" si="1"/>
        <v>-2.3535055711504604E-2</v>
      </c>
    </row>
    <row r="47" spans="1:7" x14ac:dyDescent="0.3">
      <c r="A47" s="115">
        <v>44245</v>
      </c>
      <c r="B47" s="46">
        <v>3913.97</v>
      </c>
      <c r="C47" s="116">
        <f t="shared" si="0"/>
        <v>-4.4158083905446732E-3</v>
      </c>
      <c r="E47" s="115">
        <v>44245</v>
      </c>
      <c r="F47" s="46">
        <v>3328.2299800000001</v>
      </c>
      <c r="G47" s="116">
        <f t="shared" si="1"/>
        <v>5.9208882300689769E-3</v>
      </c>
    </row>
    <row r="48" spans="1:7" x14ac:dyDescent="0.3">
      <c r="A48" s="115">
        <v>44244</v>
      </c>
      <c r="B48" s="46">
        <v>3931.33</v>
      </c>
      <c r="C48" s="116">
        <f t="shared" si="0"/>
        <v>-3.2039953313212077E-4</v>
      </c>
      <c r="E48" s="115">
        <v>44244</v>
      </c>
      <c r="F48" s="46">
        <v>3308.639893</v>
      </c>
      <c r="G48" s="116">
        <f t="shared" si="1"/>
        <v>1.2141495769263377E-2</v>
      </c>
    </row>
    <row r="49" spans="1:7" x14ac:dyDescent="0.3">
      <c r="A49" s="115">
        <v>44243</v>
      </c>
      <c r="B49" s="46">
        <v>3932.59</v>
      </c>
      <c r="C49" s="116">
        <f t="shared" si="0"/>
        <v>-5.6927491149549869E-4</v>
      </c>
      <c r="E49" s="115">
        <v>44243</v>
      </c>
      <c r="F49" s="46">
        <v>3268.9499510000001</v>
      </c>
      <c r="G49" s="116">
        <f t="shared" si="1"/>
        <v>-2.6726007194752821E-3</v>
      </c>
    </row>
    <row r="50" spans="1:7" x14ac:dyDescent="0.3">
      <c r="A50" s="115">
        <v>44239</v>
      </c>
      <c r="B50" s="46">
        <v>3934.83</v>
      </c>
      <c r="C50" s="116">
        <f t="shared" si="0"/>
        <v>4.7109831017417836E-3</v>
      </c>
      <c r="E50" s="115">
        <v>44239</v>
      </c>
      <c r="F50" s="46">
        <v>3277.709961</v>
      </c>
      <c r="G50" s="116">
        <f t="shared" si="1"/>
        <v>4.7760446575695337E-3</v>
      </c>
    </row>
    <row r="51" spans="1:7" x14ac:dyDescent="0.3">
      <c r="A51" s="115">
        <v>44238</v>
      </c>
      <c r="B51" s="46">
        <v>3916.38</v>
      </c>
      <c r="C51" s="116">
        <f t="shared" si="0"/>
        <v>1.6624551137118804E-3</v>
      </c>
      <c r="E51" s="115">
        <v>44238</v>
      </c>
      <c r="F51" s="46">
        <v>3262.1298830000001</v>
      </c>
      <c r="G51" s="116">
        <f t="shared" si="1"/>
        <v>-7.439403397977995E-3</v>
      </c>
    </row>
    <row r="52" spans="1:7" x14ac:dyDescent="0.3">
      <c r="A52" s="115">
        <v>44237</v>
      </c>
      <c r="B52" s="46">
        <v>3909.88</v>
      </c>
      <c r="C52" s="116">
        <f t="shared" si="0"/>
        <v>-3.4515996246697878E-4</v>
      </c>
      <c r="E52" s="115">
        <v>44237</v>
      </c>
      <c r="F52" s="46">
        <v>3286.580078</v>
      </c>
      <c r="G52" s="116">
        <f t="shared" si="1"/>
        <v>-5.5733500756429688E-3</v>
      </c>
    </row>
    <row r="53" spans="1:7" x14ac:dyDescent="0.3">
      <c r="A53" s="115">
        <v>44236</v>
      </c>
      <c r="B53" s="46">
        <v>3911.23</v>
      </c>
      <c r="C53" s="116">
        <f t="shared" si="0"/>
        <v>-1.1134975827398197E-3</v>
      </c>
      <c r="E53" s="115">
        <v>44236</v>
      </c>
      <c r="F53" s="46">
        <v>3305</v>
      </c>
      <c r="G53" s="116">
        <f t="shared" si="1"/>
        <v>-5.3988159035462946E-3</v>
      </c>
    </row>
    <row r="54" spans="1:7" x14ac:dyDescent="0.3">
      <c r="A54" s="115">
        <v>44235</v>
      </c>
      <c r="B54" s="46">
        <v>3915.59</v>
      </c>
      <c r="C54" s="116">
        <f t="shared" si="0"/>
        <v>7.3993459966090747E-3</v>
      </c>
      <c r="E54" s="115">
        <v>44235</v>
      </c>
      <c r="F54" s="46">
        <v>3322.9399410000001</v>
      </c>
      <c r="G54" s="116">
        <f t="shared" si="1"/>
        <v>-8.7137991599278708E-3</v>
      </c>
    </row>
    <row r="55" spans="1:7" x14ac:dyDescent="0.3">
      <c r="A55" s="115">
        <v>44232</v>
      </c>
      <c r="B55" s="46">
        <v>3886.83</v>
      </c>
      <c r="C55" s="116">
        <f t="shared" si="0"/>
        <v>3.897472454245321E-3</v>
      </c>
      <c r="E55" s="115">
        <v>44232</v>
      </c>
      <c r="F55" s="46">
        <v>3352.1499020000001</v>
      </c>
      <c r="G55" s="116">
        <f t="shared" si="1"/>
        <v>6.3494151906333673E-3</v>
      </c>
    </row>
    <row r="56" spans="1:7" x14ac:dyDescent="0.3">
      <c r="A56" s="115">
        <v>44231</v>
      </c>
      <c r="B56" s="46">
        <v>3871.74</v>
      </c>
      <c r="C56" s="116">
        <f t="shared" si="0"/>
        <v>1.0853304161434041E-2</v>
      </c>
      <c r="E56" s="115">
        <v>44231</v>
      </c>
      <c r="F56" s="46">
        <v>3331</v>
      </c>
      <c r="G56" s="116">
        <f t="shared" si="1"/>
        <v>5.5757897553538882E-3</v>
      </c>
    </row>
    <row r="57" spans="1:7" x14ac:dyDescent="0.3">
      <c r="A57" s="115">
        <v>44230</v>
      </c>
      <c r="B57" s="46">
        <v>3830.17</v>
      </c>
      <c r="C57" s="116">
        <f t="shared" si="0"/>
        <v>1.0088048276277739E-3</v>
      </c>
      <c r="E57" s="115">
        <v>44230</v>
      </c>
      <c r="F57" s="46">
        <v>3312.530029</v>
      </c>
      <c r="G57" s="116">
        <f t="shared" si="1"/>
        <v>-1.9961529881656781E-2</v>
      </c>
    </row>
    <row r="58" spans="1:7" x14ac:dyDescent="0.3">
      <c r="A58" s="115">
        <v>44229</v>
      </c>
      <c r="B58" s="46">
        <v>3826.31</v>
      </c>
      <c r="C58" s="116">
        <f t="shared" si="0"/>
        <v>1.3898236818535858E-2</v>
      </c>
      <c r="E58" s="115">
        <v>44229</v>
      </c>
      <c r="F58" s="46">
        <v>3380</v>
      </c>
      <c r="G58" s="116">
        <f t="shared" si="1"/>
        <v>1.1104232966542282E-2</v>
      </c>
    </row>
    <row r="59" spans="1:7" x14ac:dyDescent="0.3">
      <c r="A59" s="115">
        <v>44228</v>
      </c>
      <c r="B59" s="46">
        <v>3773.86</v>
      </c>
      <c r="C59" s="116">
        <f t="shared" si="0"/>
        <v>1.6051736021366558E-2</v>
      </c>
      <c r="E59" s="115">
        <v>44228</v>
      </c>
      <c r="F59" s="46">
        <v>3342.8798830000001</v>
      </c>
      <c r="G59" s="116">
        <f t="shared" si="1"/>
        <v>4.2629884002515217E-2</v>
      </c>
    </row>
    <row r="60" spans="1:7" x14ac:dyDescent="0.3">
      <c r="A60" s="115">
        <v>44225</v>
      </c>
      <c r="B60" s="46">
        <v>3714.24</v>
      </c>
      <c r="C60" s="116">
        <f t="shared" si="0"/>
        <v>-1.9311502938707092E-2</v>
      </c>
      <c r="E60" s="115">
        <v>44225</v>
      </c>
      <c r="F60" s="46">
        <v>3206.1999510000001</v>
      </c>
      <c r="G60" s="116">
        <f t="shared" si="1"/>
        <v>-9.7047105171541581E-3</v>
      </c>
    </row>
    <row r="61" spans="1:7" x14ac:dyDescent="0.3">
      <c r="A61" s="115">
        <v>44224</v>
      </c>
      <c r="B61" s="46">
        <v>3787.38</v>
      </c>
      <c r="C61" s="116">
        <f t="shared" si="0"/>
        <v>9.7606624773047823E-3</v>
      </c>
      <c r="E61" s="115">
        <v>44224</v>
      </c>
      <c r="F61" s="46">
        <v>3237.6201169999999</v>
      </c>
      <c r="G61" s="116">
        <f t="shared" si="1"/>
        <v>1.55913817396236E-3</v>
      </c>
    </row>
    <row r="62" spans="1:7" x14ac:dyDescent="0.3">
      <c r="A62" s="115">
        <v>44223</v>
      </c>
      <c r="B62" s="46">
        <v>3750.77</v>
      </c>
      <c r="C62" s="116">
        <f t="shared" si="0"/>
        <v>-2.5677859113367063E-2</v>
      </c>
      <c r="E62" s="115">
        <v>44223</v>
      </c>
      <c r="F62" s="46">
        <v>3232.580078</v>
      </c>
      <c r="G62" s="116">
        <f t="shared" si="1"/>
        <v>-2.8125722172828382E-2</v>
      </c>
    </row>
    <row r="63" spans="1:7" x14ac:dyDescent="0.3">
      <c r="A63" s="115">
        <v>44222</v>
      </c>
      <c r="B63" s="46">
        <v>3849.62</v>
      </c>
      <c r="C63" s="116">
        <f t="shared" si="0"/>
        <v>-1.4888363213811928E-3</v>
      </c>
      <c r="E63" s="115">
        <v>44222</v>
      </c>
      <c r="F63" s="46">
        <v>3326.1298830000001</v>
      </c>
      <c r="G63" s="116">
        <f t="shared" si="1"/>
        <v>9.7540628415300201E-3</v>
      </c>
    </row>
    <row r="64" spans="1:7" x14ac:dyDescent="0.3">
      <c r="A64" s="115">
        <v>44221</v>
      </c>
      <c r="B64" s="46">
        <v>3855.36</v>
      </c>
      <c r="C64" s="116">
        <f t="shared" si="0"/>
        <v>3.6158033252895461E-3</v>
      </c>
      <c r="E64" s="115">
        <v>44221</v>
      </c>
      <c r="F64" s="46">
        <v>3294</v>
      </c>
      <c r="G64" s="116">
        <f t="shared" si="1"/>
        <v>5.3763558765718145E-4</v>
      </c>
    </row>
    <row r="65" spans="1:7" x14ac:dyDescent="0.3">
      <c r="A65" s="115">
        <v>44218</v>
      </c>
      <c r="B65" s="46">
        <v>3841.47</v>
      </c>
      <c r="C65" s="116">
        <f t="shared" si="0"/>
        <v>-3.0105863636010755E-3</v>
      </c>
      <c r="E65" s="115">
        <v>44218</v>
      </c>
      <c r="F65" s="46">
        <v>3292.2299800000001</v>
      </c>
      <c r="G65" s="116">
        <f t="shared" si="1"/>
        <v>-4.4632762858770603E-3</v>
      </c>
    </row>
    <row r="66" spans="1:7" x14ac:dyDescent="0.3">
      <c r="A66" s="115">
        <v>44217</v>
      </c>
      <c r="B66" s="46">
        <v>3853.07</v>
      </c>
      <c r="C66" s="116">
        <f t="shared" si="0"/>
        <v>3.167309215053038E-4</v>
      </c>
      <c r="E66" s="115">
        <v>44217</v>
      </c>
      <c r="F66" s="46">
        <v>3306.98999</v>
      </c>
      <c r="G66" s="116">
        <f t="shared" si="1"/>
        <v>1.3363478529477613E-2</v>
      </c>
    </row>
    <row r="67" spans="1:7" x14ac:dyDescent="0.3">
      <c r="A67" s="115">
        <v>44216</v>
      </c>
      <c r="B67" s="46">
        <v>3851.85</v>
      </c>
      <c r="C67" s="116">
        <f t="shared" si="0"/>
        <v>1.3935576257400273E-2</v>
      </c>
      <c r="E67" s="115">
        <v>44216</v>
      </c>
      <c r="F67" s="46">
        <v>3263.3798830000001</v>
      </c>
      <c r="G67" s="116">
        <f t="shared" si="1"/>
        <v>4.5700365469627968E-2</v>
      </c>
    </row>
    <row r="68" spans="1:7" x14ac:dyDescent="0.3">
      <c r="A68" s="115">
        <v>44215</v>
      </c>
      <c r="B68" s="46">
        <v>3798.91</v>
      </c>
      <c r="C68" s="116">
        <f t="shared" ref="C68:C131" si="2">B68/B69-1</f>
        <v>8.136402839514334E-3</v>
      </c>
      <c r="E68" s="115">
        <v>44215</v>
      </c>
      <c r="F68" s="46">
        <v>3120.76001</v>
      </c>
      <c r="G68" s="116">
        <f t="shared" ref="G68:G131" si="3">F68/F69-1</f>
        <v>5.3185181605863718E-3</v>
      </c>
    </row>
    <row r="69" spans="1:7" x14ac:dyDescent="0.3">
      <c r="A69" s="115">
        <v>44211</v>
      </c>
      <c r="B69" s="46">
        <v>3768.25</v>
      </c>
      <c r="C69" s="116">
        <f t="shared" si="2"/>
        <v>-7.1900177576840196E-3</v>
      </c>
      <c r="E69" s="115">
        <v>44211</v>
      </c>
      <c r="F69" s="46">
        <v>3104.25</v>
      </c>
      <c r="G69" s="116">
        <f t="shared" si="3"/>
        <v>-7.4245224463579396E-3</v>
      </c>
    </row>
    <row r="70" spans="1:7" x14ac:dyDescent="0.3">
      <c r="A70" s="115">
        <v>44210</v>
      </c>
      <c r="B70" s="46">
        <v>3795.54</v>
      </c>
      <c r="C70" s="116">
        <f t="shared" si="2"/>
        <v>-3.753438464607517E-3</v>
      </c>
      <c r="E70" s="115">
        <v>44210</v>
      </c>
      <c r="F70" s="46">
        <v>3127.469971</v>
      </c>
      <c r="G70" s="116">
        <f t="shared" si="3"/>
        <v>-1.2135583769021463E-2</v>
      </c>
    </row>
    <row r="71" spans="1:7" x14ac:dyDescent="0.3">
      <c r="A71" s="115">
        <v>44209</v>
      </c>
      <c r="B71" s="46">
        <v>3809.84</v>
      </c>
      <c r="C71" s="116">
        <f t="shared" si="2"/>
        <v>2.2756031663768717E-3</v>
      </c>
      <c r="E71" s="115">
        <v>44209</v>
      </c>
      <c r="F71" s="46">
        <v>3165.889893</v>
      </c>
      <c r="G71" s="116">
        <f t="shared" si="3"/>
        <v>1.4438407049984781E-2</v>
      </c>
    </row>
    <row r="72" spans="1:7" x14ac:dyDescent="0.3">
      <c r="A72" s="115">
        <v>44208</v>
      </c>
      <c r="B72" s="46">
        <v>3801.19</v>
      </c>
      <c r="C72" s="116">
        <f t="shared" si="2"/>
        <v>4.1583215119445072E-4</v>
      </c>
      <c r="E72" s="115">
        <v>44208</v>
      </c>
      <c r="F72" s="46">
        <v>3120.830078</v>
      </c>
      <c r="G72" s="116">
        <f t="shared" si="3"/>
        <v>2.1257773505656274E-3</v>
      </c>
    </row>
    <row r="73" spans="1:7" x14ac:dyDescent="0.3">
      <c r="A73" s="115">
        <v>44207</v>
      </c>
      <c r="B73" s="46">
        <v>3799.61</v>
      </c>
      <c r="C73" s="116">
        <f t="shared" si="2"/>
        <v>-6.5547967411652142E-3</v>
      </c>
      <c r="E73" s="115">
        <v>44207</v>
      </c>
      <c r="F73" s="46">
        <v>3114.209961</v>
      </c>
      <c r="G73" s="116">
        <f t="shared" si="3"/>
        <v>-2.1519461794845096E-2</v>
      </c>
    </row>
    <row r="74" spans="1:7" x14ac:dyDescent="0.3">
      <c r="A74" s="115">
        <v>44204</v>
      </c>
      <c r="B74" s="46">
        <v>3824.68</v>
      </c>
      <c r="C74" s="116">
        <f t="shared" si="2"/>
        <v>5.4918909824148709E-3</v>
      </c>
      <c r="E74" s="115">
        <v>44204</v>
      </c>
      <c r="F74" s="46">
        <v>3182.6999510000001</v>
      </c>
      <c r="G74" s="116">
        <f t="shared" si="3"/>
        <v>6.495572511071579E-3</v>
      </c>
    </row>
    <row r="75" spans="1:7" x14ac:dyDescent="0.3">
      <c r="A75" s="115">
        <v>44203</v>
      </c>
      <c r="B75" s="46">
        <v>3803.79</v>
      </c>
      <c r="C75" s="116">
        <f t="shared" si="2"/>
        <v>1.484736429268918E-2</v>
      </c>
      <c r="E75" s="115">
        <v>44203</v>
      </c>
      <c r="F75" s="46">
        <v>3162.1599120000001</v>
      </c>
      <c r="G75" s="116">
        <f t="shared" si="3"/>
        <v>7.5771671647564265E-3</v>
      </c>
    </row>
    <row r="76" spans="1:7" x14ac:dyDescent="0.3">
      <c r="A76" s="115">
        <v>44202</v>
      </c>
      <c r="B76" s="46">
        <v>3748.14</v>
      </c>
      <c r="C76" s="116">
        <f t="shared" si="2"/>
        <v>5.7099005597205377E-3</v>
      </c>
      <c r="E76" s="115">
        <v>44202</v>
      </c>
      <c r="F76" s="46">
        <v>3138.3798830000001</v>
      </c>
      <c r="G76" s="116">
        <f t="shared" si="3"/>
        <v>-2.4896653032314142E-2</v>
      </c>
    </row>
    <row r="77" spans="1:7" x14ac:dyDescent="0.3">
      <c r="A77" s="115">
        <v>44201</v>
      </c>
      <c r="B77" s="46">
        <v>3726.86</v>
      </c>
      <c r="C77" s="116">
        <f t="shared" si="2"/>
        <v>7.0825395538620661E-3</v>
      </c>
      <c r="E77" s="115">
        <v>44201</v>
      </c>
      <c r="F77" s="46">
        <v>3218.51001</v>
      </c>
      <c r="G77" s="116">
        <f t="shared" si="3"/>
        <v>1.0004339433981269E-2</v>
      </c>
    </row>
    <row r="78" spans="1:7" x14ac:dyDescent="0.3">
      <c r="A78" s="115">
        <v>44200</v>
      </c>
      <c r="B78" s="46">
        <v>3700.65</v>
      </c>
      <c r="C78" s="116">
        <f t="shared" si="2"/>
        <v>-1.475478359029514E-2</v>
      </c>
      <c r="E78" s="115">
        <v>44200</v>
      </c>
      <c r="F78" s="46">
        <v>3186.6298830000001</v>
      </c>
      <c r="G78" s="116">
        <f t="shared" si="3"/>
        <v>-2.1584759410783638E-2</v>
      </c>
    </row>
    <row r="79" spans="1:7" x14ac:dyDescent="0.3">
      <c r="A79" s="115">
        <v>44196</v>
      </c>
      <c r="B79" s="46">
        <v>3756.07</v>
      </c>
      <c r="C79" s="116">
        <f t="shared" si="2"/>
        <v>6.4388377402171404E-3</v>
      </c>
      <c r="E79" s="115">
        <v>44196</v>
      </c>
      <c r="F79" s="46">
        <v>3256.929932</v>
      </c>
      <c r="G79" s="116">
        <f t="shared" si="3"/>
        <v>-8.8014258525069833E-3</v>
      </c>
    </row>
    <row r="80" spans="1:7" x14ac:dyDescent="0.3">
      <c r="A80" s="115">
        <v>44195</v>
      </c>
      <c r="B80" s="46">
        <v>3732.04</v>
      </c>
      <c r="C80" s="116">
        <f t="shared" si="2"/>
        <v>1.3415471795312772E-3</v>
      </c>
      <c r="E80" s="115">
        <v>44195</v>
      </c>
      <c r="F80" s="46">
        <v>3285.8500979999999</v>
      </c>
      <c r="G80" s="116">
        <f t="shared" si="3"/>
        <v>-1.0881969295605143E-2</v>
      </c>
    </row>
    <row r="81" spans="1:7" x14ac:dyDescent="0.3">
      <c r="A81" s="115">
        <v>44194</v>
      </c>
      <c r="B81" s="46">
        <v>3727.04</v>
      </c>
      <c r="C81" s="116">
        <f t="shared" si="2"/>
        <v>-2.2273622890431888E-3</v>
      </c>
      <c r="E81" s="115">
        <v>44194</v>
      </c>
      <c r="F81" s="46">
        <v>3322</v>
      </c>
      <c r="G81" s="116">
        <f t="shared" si="3"/>
        <v>1.1583587940096729E-2</v>
      </c>
    </row>
    <row r="82" spans="1:7" x14ac:dyDescent="0.3">
      <c r="A82" s="115">
        <v>44193</v>
      </c>
      <c r="B82" s="46">
        <v>3735.36</v>
      </c>
      <c r="C82" s="116">
        <f t="shared" si="2"/>
        <v>8.7225159732762236E-3</v>
      </c>
      <c r="E82" s="115">
        <v>44193</v>
      </c>
      <c r="F82" s="46">
        <v>3283.959961</v>
      </c>
      <c r="G82" s="116">
        <f t="shared" si="3"/>
        <v>3.5071192606022095E-2</v>
      </c>
    </row>
    <row r="83" spans="1:7" x14ac:dyDescent="0.3">
      <c r="A83" s="115">
        <v>44189</v>
      </c>
      <c r="B83" s="46">
        <v>3703.06</v>
      </c>
      <c r="C83" s="116">
        <f t="shared" si="2"/>
        <v>3.5365757816374632E-3</v>
      </c>
      <c r="E83" s="115">
        <v>44189</v>
      </c>
      <c r="F83" s="46">
        <v>3172.6899410000001</v>
      </c>
      <c r="G83" s="116">
        <f t="shared" si="3"/>
        <v>-3.9494544955406274E-3</v>
      </c>
    </row>
    <row r="84" spans="1:7" x14ac:dyDescent="0.3">
      <c r="A84" s="115">
        <v>44188</v>
      </c>
      <c r="B84" s="46">
        <v>3690.01</v>
      </c>
      <c r="C84" s="116">
        <f t="shared" si="2"/>
        <v>7.4581125280026583E-4</v>
      </c>
      <c r="E84" s="115">
        <v>44188</v>
      </c>
      <c r="F84" s="46">
        <v>3185.2700199999999</v>
      </c>
      <c r="G84" s="116">
        <f t="shared" si="3"/>
        <v>-6.6271221971039296E-3</v>
      </c>
    </row>
    <row r="85" spans="1:7" x14ac:dyDescent="0.3">
      <c r="A85" s="115">
        <v>44187</v>
      </c>
      <c r="B85" s="46">
        <v>3687.26</v>
      </c>
      <c r="C85" s="116">
        <f t="shared" si="2"/>
        <v>-2.0731166033364223E-3</v>
      </c>
      <c r="E85" s="115">
        <v>44187</v>
      </c>
      <c r="F85" s="46">
        <v>3206.5200199999999</v>
      </c>
      <c r="G85" s="116">
        <f t="shared" si="3"/>
        <v>1.0607264944972883E-4</v>
      </c>
    </row>
    <row r="86" spans="1:7" x14ac:dyDescent="0.3">
      <c r="A86" s="115">
        <v>44186</v>
      </c>
      <c r="B86" s="46">
        <v>3694.92</v>
      </c>
      <c r="C86" s="116">
        <f t="shared" si="2"/>
        <v>-3.9062815919512772E-3</v>
      </c>
      <c r="E86" s="115">
        <v>44186</v>
      </c>
      <c r="F86" s="46">
        <v>3206.179932</v>
      </c>
      <c r="G86" s="116">
        <f t="shared" si="3"/>
        <v>1.4149048580140988E-3</v>
      </c>
    </row>
    <row r="87" spans="1:7" x14ac:dyDescent="0.3">
      <c r="A87" s="115">
        <v>44183</v>
      </c>
      <c r="B87" s="46">
        <v>3709.41</v>
      </c>
      <c r="C87" s="116">
        <f t="shared" si="2"/>
        <v>-3.5111001267972286E-3</v>
      </c>
      <c r="E87" s="115">
        <v>44183</v>
      </c>
      <c r="F87" s="46">
        <v>3201.6499020000001</v>
      </c>
      <c r="G87" s="116">
        <f t="shared" si="3"/>
        <v>-1.0639469719574635E-2</v>
      </c>
    </row>
    <row r="88" spans="1:7" x14ac:dyDescent="0.3">
      <c r="A88" s="115">
        <v>44182</v>
      </c>
      <c r="B88" s="46">
        <v>3722.48</v>
      </c>
      <c r="C88" s="116">
        <f t="shared" si="2"/>
        <v>5.7576388007034573E-3</v>
      </c>
      <c r="E88" s="115">
        <v>44182</v>
      </c>
      <c r="F88" s="46">
        <v>3236.080078</v>
      </c>
      <c r="G88" s="116">
        <f t="shared" si="3"/>
        <v>-1.505690615966282E-3</v>
      </c>
    </row>
    <row r="89" spans="1:7" x14ac:dyDescent="0.3">
      <c r="A89" s="115">
        <v>44181</v>
      </c>
      <c r="B89" s="46">
        <v>3701.17</v>
      </c>
      <c r="C89" s="116">
        <f t="shared" si="2"/>
        <v>1.7728480872187813E-3</v>
      </c>
      <c r="E89" s="115">
        <v>44181</v>
      </c>
      <c r="F89" s="46">
        <v>3240.959961</v>
      </c>
      <c r="G89" s="116">
        <f t="shared" si="3"/>
        <v>2.3961126654454823E-2</v>
      </c>
    </row>
    <row r="90" spans="1:7" x14ac:dyDescent="0.3">
      <c r="A90" s="115">
        <v>44180</v>
      </c>
      <c r="B90" s="46">
        <v>3694.62</v>
      </c>
      <c r="C90" s="116">
        <f t="shared" si="2"/>
        <v>1.2921214314501217E-2</v>
      </c>
      <c r="E90" s="115">
        <v>44180</v>
      </c>
      <c r="F90" s="46">
        <v>3165.1201169999999</v>
      </c>
      <c r="G90" s="116">
        <f t="shared" si="3"/>
        <v>2.5816355793268908E-3</v>
      </c>
    </row>
    <row r="91" spans="1:7" x14ac:dyDescent="0.3">
      <c r="A91" s="115">
        <v>44179</v>
      </c>
      <c r="B91" s="46">
        <v>3647.49</v>
      </c>
      <c r="C91" s="116">
        <f t="shared" si="2"/>
        <v>-4.359266922526861E-3</v>
      </c>
      <c r="E91" s="115">
        <v>44179</v>
      </c>
      <c r="F91" s="46">
        <v>3156.969971</v>
      </c>
      <c r="G91" s="116">
        <f t="shared" si="3"/>
        <v>1.3011741040975133E-2</v>
      </c>
    </row>
    <row r="92" spans="1:7" x14ac:dyDescent="0.3">
      <c r="A92" s="115">
        <v>44176</v>
      </c>
      <c r="B92" s="46">
        <v>3663.46</v>
      </c>
      <c r="C92" s="116">
        <f t="shared" si="2"/>
        <v>-1.264960061067022E-3</v>
      </c>
      <c r="E92" s="115">
        <v>44176</v>
      </c>
      <c r="F92" s="46">
        <v>3116.419922</v>
      </c>
      <c r="G92" s="116">
        <f t="shared" si="3"/>
        <v>4.8137933858041215E-3</v>
      </c>
    </row>
    <row r="93" spans="1:7" x14ac:dyDescent="0.3">
      <c r="A93" s="115">
        <v>44175</v>
      </c>
      <c r="B93" s="46">
        <v>3668.1</v>
      </c>
      <c r="C93" s="116">
        <f t="shared" si="2"/>
        <v>-1.2851160688518437E-3</v>
      </c>
      <c r="E93" s="115">
        <v>44175</v>
      </c>
      <c r="F93" s="46">
        <v>3101.48999</v>
      </c>
      <c r="G93" s="116">
        <f t="shared" si="3"/>
        <v>-8.7299820977282394E-4</v>
      </c>
    </row>
    <row r="94" spans="1:7" x14ac:dyDescent="0.3">
      <c r="A94" s="115">
        <v>44174</v>
      </c>
      <c r="B94" s="46">
        <v>3672.82</v>
      </c>
      <c r="C94" s="116">
        <f t="shared" si="2"/>
        <v>-7.9492200688769943E-3</v>
      </c>
      <c r="E94" s="115">
        <v>44174</v>
      </c>
      <c r="F94" s="46">
        <v>3104.1999510000001</v>
      </c>
      <c r="G94" s="116">
        <f t="shared" si="3"/>
        <v>-2.3003908079793578E-2</v>
      </c>
    </row>
    <row r="95" spans="1:7" x14ac:dyDescent="0.3">
      <c r="A95" s="115">
        <v>44173</v>
      </c>
      <c r="B95" s="46">
        <v>3702.25</v>
      </c>
      <c r="C95" s="116">
        <f t="shared" si="2"/>
        <v>2.7871374554437889E-3</v>
      </c>
      <c r="E95" s="115">
        <v>44173</v>
      </c>
      <c r="F95" s="46">
        <v>3177.290039</v>
      </c>
      <c r="G95" s="116">
        <f t="shared" si="3"/>
        <v>6.1083087397086899E-3</v>
      </c>
    </row>
    <row r="96" spans="1:7" x14ac:dyDescent="0.3">
      <c r="A96" s="115">
        <v>44172</v>
      </c>
      <c r="B96" s="46">
        <v>3691.96</v>
      </c>
      <c r="C96" s="116">
        <f t="shared" si="2"/>
        <v>-1.9355954929820562E-3</v>
      </c>
      <c r="E96" s="115">
        <v>44172</v>
      </c>
      <c r="F96" s="46">
        <v>3158</v>
      </c>
      <c r="G96" s="116">
        <f t="shared" si="3"/>
        <v>-1.4482093376418925E-3</v>
      </c>
    </row>
    <row r="97" spans="1:7" x14ac:dyDescent="0.3">
      <c r="A97" s="115">
        <v>44169</v>
      </c>
      <c r="B97" s="46">
        <v>3699.12</v>
      </c>
      <c r="C97" s="116">
        <f t="shared" si="2"/>
        <v>8.8362351093074221E-3</v>
      </c>
      <c r="E97" s="115">
        <v>44169</v>
      </c>
      <c r="F97" s="46">
        <v>3162.580078</v>
      </c>
      <c r="G97" s="116">
        <f t="shared" si="3"/>
        <v>-7.5782705631055602E-3</v>
      </c>
    </row>
    <row r="98" spans="1:7" x14ac:dyDescent="0.3">
      <c r="A98" s="115">
        <v>44168</v>
      </c>
      <c r="B98" s="46">
        <v>3666.72</v>
      </c>
      <c r="C98" s="116">
        <f t="shared" si="2"/>
        <v>-6.241465681479097E-4</v>
      </c>
      <c r="E98" s="115">
        <v>44168</v>
      </c>
      <c r="F98" s="46">
        <v>3186.7299800000001</v>
      </c>
      <c r="G98" s="116">
        <f t="shared" si="3"/>
        <v>-5.2442302235088389E-3</v>
      </c>
    </row>
    <row r="99" spans="1:7" x14ac:dyDescent="0.3">
      <c r="A99" s="115">
        <v>44167</v>
      </c>
      <c r="B99" s="46">
        <v>3669.01</v>
      </c>
      <c r="C99" s="116">
        <f t="shared" si="2"/>
        <v>1.7911507324332998E-3</v>
      </c>
      <c r="E99" s="115">
        <v>44167</v>
      </c>
      <c r="F99" s="46">
        <v>3203.530029</v>
      </c>
      <c r="G99" s="116">
        <f t="shared" si="3"/>
        <v>-5.139638952792458E-3</v>
      </c>
    </row>
    <row r="100" spans="1:7" x14ac:dyDescent="0.3">
      <c r="A100" s="115">
        <v>44166</v>
      </c>
      <c r="B100" s="46">
        <v>3662.45</v>
      </c>
      <c r="C100" s="116">
        <f t="shared" si="2"/>
        <v>1.1271167954760575E-2</v>
      </c>
      <c r="E100" s="115">
        <v>44166</v>
      </c>
      <c r="F100" s="46">
        <v>3220.080078</v>
      </c>
      <c r="G100" s="116">
        <f t="shared" si="3"/>
        <v>1.6426572378935855E-2</v>
      </c>
    </row>
    <row r="101" spans="1:7" x14ac:dyDescent="0.3">
      <c r="A101" s="115">
        <v>44165</v>
      </c>
      <c r="B101" s="46">
        <v>3621.63</v>
      </c>
      <c r="C101" s="116">
        <f t="shared" si="2"/>
        <v>-4.5954897137437944E-3</v>
      </c>
      <c r="E101" s="115">
        <v>44165</v>
      </c>
      <c r="F101" s="46">
        <v>3168.040039</v>
      </c>
      <c r="G101" s="116">
        <f t="shared" si="3"/>
        <v>-8.543706850649313E-3</v>
      </c>
    </row>
    <row r="102" spans="1:7" x14ac:dyDescent="0.3">
      <c r="A102" s="115">
        <v>44162</v>
      </c>
      <c r="B102" s="46">
        <v>3638.35</v>
      </c>
      <c r="C102" s="116">
        <f t="shared" si="2"/>
        <v>2.3969253233782073E-3</v>
      </c>
      <c r="E102" s="115">
        <v>44162</v>
      </c>
      <c r="F102" s="46">
        <v>3195.3400879999999</v>
      </c>
      <c r="G102" s="116">
        <f t="shared" si="3"/>
        <v>3.2244251400248558E-3</v>
      </c>
    </row>
    <row r="103" spans="1:7" x14ac:dyDescent="0.3">
      <c r="A103" s="115">
        <v>44160</v>
      </c>
      <c r="B103" s="46">
        <v>3629.65</v>
      </c>
      <c r="C103" s="116">
        <f t="shared" si="2"/>
        <v>-1.5844155129681736E-3</v>
      </c>
      <c r="E103" s="115">
        <v>44160</v>
      </c>
      <c r="F103" s="46">
        <v>3185.070068</v>
      </c>
      <c r="G103" s="116">
        <f t="shared" si="3"/>
        <v>2.149092953055276E-2</v>
      </c>
    </row>
    <row r="104" spans="1:7" x14ac:dyDescent="0.3">
      <c r="A104" s="115">
        <v>44159</v>
      </c>
      <c r="B104" s="46">
        <v>3635.41</v>
      </c>
      <c r="C104" s="116">
        <f t="shared" si="2"/>
        <v>1.6161717804443754E-2</v>
      </c>
      <c r="E104" s="115">
        <v>44159</v>
      </c>
      <c r="F104" s="46">
        <v>3118.0600589999999</v>
      </c>
      <c r="G104" s="116">
        <f t="shared" si="3"/>
        <v>6.348512188359301E-3</v>
      </c>
    </row>
    <row r="105" spans="1:7" x14ac:dyDescent="0.3">
      <c r="A105" s="115">
        <v>44158</v>
      </c>
      <c r="B105" s="46">
        <v>3577.59</v>
      </c>
      <c r="C105" s="116">
        <f t="shared" si="2"/>
        <v>5.6359169538502396E-3</v>
      </c>
      <c r="E105" s="115">
        <v>44158</v>
      </c>
      <c r="F105" s="46">
        <v>3098.389893</v>
      </c>
      <c r="G105" s="116">
        <f t="shared" si="3"/>
        <v>-3.258724372251498E-4</v>
      </c>
    </row>
    <row r="106" spans="1:7" x14ac:dyDescent="0.3">
      <c r="A106" s="115">
        <v>44155</v>
      </c>
      <c r="B106" s="46">
        <v>3557.54</v>
      </c>
      <c r="C106" s="116">
        <f t="shared" si="2"/>
        <v>-6.7925413261787915E-3</v>
      </c>
      <c r="E106" s="115">
        <v>44155</v>
      </c>
      <c r="F106" s="46">
        <v>3099.3999020000001</v>
      </c>
      <c r="G106" s="116">
        <f t="shared" si="3"/>
        <v>-5.6528729000591138E-3</v>
      </c>
    </row>
    <row r="107" spans="1:7" x14ac:dyDescent="0.3">
      <c r="A107" s="115">
        <v>44154</v>
      </c>
      <c r="B107" s="46">
        <v>3581.87</v>
      </c>
      <c r="C107" s="116">
        <f t="shared" si="2"/>
        <v>3.9464206133208446E-3</v>
      </c>
      <c r="E107" s="115">
        <v>44154</v>
      </c>
      <c r="F107" s="46">
        <v>3117.0200199999999</v>
      </c>
      <c r="G107" s="116">
        <f t="shared" si="3"/>
        <v>3.7224949428351639E-3</v>
      </c>
    </row>
    <row r="108" spans="1:7" x14ac:dyDescent="0.3">
      <c r="A108" s="115">
        <v>44153</v>
      </c>
      <c r="B108" s="46">
        <v>3567.79</v>
      </c>
      <c r="C108" s="116">
        <f t="shared" si="2"/>
        <v>-1.156383241031389E-2</v>
      </c>
      <c r="E108" s="115">
        <v>44153</v>
      </c>
      <c r="F108" s="46">
        <v>3105.459961</v>
      </c>
      <c r="G108" s="116">
        <f t="shared" si="3"/>
        <v>-9.6311308775630655E-3</v>
      </c>
    </row>
    <row r="109" spans="1:7" x14ac:dyDescent="0.3">
      <c r="A109" s="115">
        <v>44152</v>
      </c>
      <c r="B109" s="46">
        <v>3609.53</v>
      </c>
      <c r="C109" s="116">
        <f t="shared" si="2"/>
        <v>-4.7919578925310624E-3</v>
      </c>
      <c r="E109" s="115">
        <v>44152</v>
      </c>
      <c r="F109" s="46">
        <v>3135.6599120000001</v>
      </c>
      <c r="G109" s="116">
        <f t="shared" si="3"/>
        <v>1.4691040456979998E-3</v>
      </c>
    </row>
    <row r="110" spans="1:7" x14ac:dyDescent="0.3">
      <c r="A110" s="115">
        <v>44151</v>
      </c>
      <c r="B110" s="46">
        <v>3626.91</v>
      </c>
      <c r="C110" s="116">
        <f t="shared" si="2"/>
        <v>1.1648048198820149E-2</v>
      </c>
      <c r="E110" s="115">
        <v>44151</v>
      </c>
      <c r="F110" s="46">
        <v>3131.0600589999999</v>
      </c>
      <c r="G110" s="116">
        <f t="shared" si="3"/>
        <v>7.1912323137923728E-4</v>
      </c>
    </row>
    <row r="111" spans="1:7" x14ac:dyDescent="0.3">
      <c r="A111" s="115">
        <v>44148</v>
      </c>
      <c r="B111" s="46">
        <v>3585.15</v>
      </c>
      <c r="C111" s="116">
        <f t="shared" si="2"/>
        <v>1.3610365817456005E-2</v>
      </c>
      <c r="E111" s="115">
        <v>44148</v>
      </c>
      <c r="F111" s="46">
        <v>3128.8100589999999</v>
      </c>
      <c r="G111" s="116">
        <f t="shared" si="3"/>
        <v>5.9576725655656748E-3</v>
      </c>
    </row>
    <row r="112" spans="1:7" x14ac:dyDescent="0.3">
      <c r="A112" s="115">
        <v>44147</v>
      </c>
      <c r="B112" s="46">
        <v>3537.01</v>
      </c>
      <c r="C112" s="116">
        <f t="shared" si="2"/>
        <v>-9.9785593927212979E-3</v>
      </c>
      <c r="E112" s="115">
        <v>44147</v>
      </c>
      <c r="F112" s="46">
        <v>3110.280029</v>
      </c>
      <c r="G112" s="116">
        <f t="shared" si="3"/>
        <v>-8.640897346066656E-3</v>
      </c>
    </row>
    <row r="113" spans="1:7" x14ac:dyDescent="0.3">
      <c r="A113" s="115">
        <v>44146</v>
      </c>
      <c r="B113" s="46">
        <v>3572.66</v>
      </c>
      <c r="C113" s="116">
        <f t="shared" si="2"/>
        <v>7.6518884341691962E-3</v>
      </c>
      <c r="E113" s="115">
        <v>44146</v>
      </c>
      <c r="F113" s="46">
        <v>3137.389893</v>
      </c>
      <c r="G113" s="116">
        <f t="shared" si="3"/>
        <v>3.3729554442939014E-2</v>
      </c>
    </row>
    <row r="114" spans="1:7" x14ac:dyDescent="0.3">
      <c r="A114" s="115">
        <v>44145</v>
      </c>
      <c r="B114" s="46">
        <v>3545.53</v>
      </c>
      <c r="C114" s="116">
        <f t="shared" si="2"/>
        <v>-1.3998028446696731E-3</v>
      </c>
      <c r="E114" s="115">
        <v>44145</v>
      </c>
      <c r="F114" s="46">
        <v>3035.0200199999999</v>
      </c>
      <c r="G114" s="116">
        <f t="shared" si="3"/>
        <v>-3.458300315733176E-2</v>
      </c>
    </row>
    <row r="115" spans="1:7" x14ac:dyDescent="0.3">
      <c r="A115" s="115">
        <v>44144</v>
      </c>
      <c r="B115" s="46">
        <v>3550.5</v>
      </c>
      <c r="C115" s="116">
        <f t="shared" si="2"/>
        <v>1.1699872344305584E-2</v>
      </c>
      <c r="E115" s="115">
        <v>44144</v>
      </c>
      <c r="F115" s="46">
        <v>3143.73999</v>
      </c>
      <c r="G115" s="116">
        <f t="shared" si="3"/>
        <v>-5.0622588559163462E-2</v>
      </c>
    </row>
    <row r="116" spans="1:7" x14ac:dyDescent="0.3">
      <c r="A116" s="115">
        <v>44141</v>
      </c>
      <c r="B116" s="46">
        <v>3509.44</v>
      </c>
      <c r="C116" s="116">
        <f t="shared" si="2"/>
        <v>-2.8771240154390476E-4</v>
      </c>
      <c r="E116" s="115">
        <v>44141</v>
      </c>
      <c r="F116" s="46">
        <v>3311.3701169999999</v>
      </c>
      <c r="G116" s="116">
        <f t="shared" si="3"/>
        <v>-3.1998443708609603E-3</v>
      </c>
    </row>
    <row r="117" spans="1:7" x14ac:dyDescent="0.3">
      <c r="A117" s="115">
        <v>44140</v>
      </c>
      <c r="B117" s="46">
        <v>3510.45</v>
      </c>
      <c r="C117" s="116">
        <f t="shared" si="2"/>
        <v>1.9460190971818836E-2</v>
      </c>
      <c r="E117" s="115">
        <v>44140</v>
      </c>
      <c r="F117" s="46">
        <v>3322</v>
      </c>
      <c r="G117" s="116">
        <f t="shared" si="3"/>
        <v>2.4941715371925799E-2</v>
      </c>
    </row>
    <row r="118" spans="1:7" x14ac:dyDescent="0.3">
      <c r="A118" s="115">
        <v>44139</v>
      </c>
      <c r="B118" s="46">
        <v>3443.44</v>
      </c>
      <c r="C118" s="116">
        <f t="shared" si="2"/>
        <v>2.2047038430944355E-2</v>
      </c>
      <c r="E118" s="115">
        <v>44139</v>
      </c>
      <c r="F118" s="46">
        <v>3241.1599120000001</v>
      </c>
      <c r="G118" s="116">
        <f t="shared" si="3"/>
        <v>6.3229685496443144E-2</v>
      </c>
    </row>
    <row r="119" spans="1:7" x14ac:dyDescent="0.3">
      <c r="A119" s="115">
        <v>44138</v>
      </c>
      <c r="B119" s="46">
        <v>3369.16</v>
      </c>
      <c r="C119" s="116">
        <f t="shared" si="2"/>
        <v>1.7799313644932147E-2</v>
      </c>
      <c r="E119" s="115">
        <v>44138</v>
      </c>
      <c r="F119" s="46">
        <v>3048.4099120000001</v>
      </c>
      <c r="G119" s="116">
        <f t="shared" si="3"/>
        <v>1.4621476026610125E-2</v>
      </c>
    </row>
    <row r="120" spans="1:7" x14ac:dyDescent="0.3">
      <c r="A120" s="115">
        <v>44137</v>
      </c>
      <c r="B120" s="46">
        <v>3310.24</v>
      </c>
      <c r="C120" s="116">
        <f t="shared" si="2"/>
        <v>1.231819349472163E-2</v>
      </c>
      <c r="E120" s="115">
        <v>44137</v>
      </c>
      <c r="F120" s="46">
        <v>3004.4799800000001</v>
      </c>
      <c r="G120" s="116">
        <f t="shared" si="3"/>
        <v>-1.0430948083010705E-2</v>
      </c>
    </row>
    <row r="121" spans="1:7" x14ac:dyDescent="0.3">
      <c r="A121" s="115">
        <v>44134</v>
      </c>
      <c r="B121" s="46">
        <v>3269.96</v>
      </c>
      <c r="C121" s="116">
        <f t="shared" si="2"/>
        <v>-1.2129506270184387E-2</v>
      </c>
      <c r="E121" s="115">
        <v>44134</v>
      </c>
      <c r="F121" s="46">
        <v>3036.1499020000001</v>
      </c>
      <c r="G121" s="116">
        <f t="shared" si="3"/>
        <v>-5.4456419461613503E-2</v>
      </c>
    </row>
    <row r="122" spans="1:7" x14ac:dyDescent="0.3">
      <c r="A122" s="115">
        <v>44133</v>
      </c>
      <c r="B122" s="46">
        <v>3310.11</v>
      </c>
      <c r="C122" s="116">
        <f t="shared" si="2"/>
        <v>1.1947307117329942E-2</v>
      </c>
      <c r="E122" s="115">
        <v>44133</v>
      </c>
      <c r="F122" s="46">
        <v>3211.01001</v>
      </c>
      <c r="G122" s="116">
        <f t="shared" si="3"/>
        <v>1.5249236607595806E-2</v>
      </c>
    </row>
    <row r="123" spans="1:7" x14ac:dyDescent="0.3">
      <c r="A123" s="115">
        <v>44132</v>
      </c>
      <c r="B123" s="46">
        <v>3271.03</v>
      </c>
      <c r="C123" s="116">
        <f t="shared" si="2"/>
        <v>-3.5287906850543171E-2</v>
      </c>
      <c r="E123" s="115">
        <v>44132</v>
      </c>
      <c r="F123" s="46">
        <v>3162.780029</v>
      </c>
      <c r="G123" s="116">
        <f t="shared" si="3"/>
        <v>-3.7595142930739955E-2</v>
      </c>
    </row>
    <row r="124" spans="1:7" x14ac:dyDescent="0.3">
      <c r="A124" s="115">
        <v>44131</v>
      </c>
      <c r="B124" s="46">
        <v>3390.68</v>
      </c>
      <c r="C124" s="116">
        <f t="shared" si="2"/>
        <v>-3.0256074002417144E-3</v>
      </c>
      <c r="E124" s="115">
        <v>44131</v>
      </c>
      <c r="F124" s="46">
        <v>3286.330078</v>
      </c>
      <c r="G124" s="116">
        <f t="shared" si="3"/>
        <v>2.4723744647953794E-2</v>
      </c>
    </row>
    <row r="125" spans="1:7" x14ac:dyDescent="0.3">
      <c r="A125" s="115">
        <v>44130</v>
      </c>
      <c r="B125" s="46">
        <v>3400.97</v>
      </c>
      <c r="C125" s="116">
        <f t="shared" si="2"/>
        <v>-1.8589538262648642E-2</v>
      </c>
      <c r="E125" s="115">
        <v>44130</v>
      </c>
      <c r="F125" s="46">
        <v>3207.040039</v>
      </c>
      <c r="G125" s="116">
        <f t="shared" si="3"/>
        <v>8.2390996153502982E-4</v>
      </c>
    </row>
    <row r="126" spans="1:7" x14ac:dyDescent="0.3">
      <c r="A126" s="115">
        <v>44127</v>
      </c>
      <c r="B126" s="46">
        <v>3465.39</v>
      </c>
      <c r="C126" s="116">
        <f t="shared" si="2"/>
        <v>3.4457896215134287E-3</v>
      </c>
      <c r="E126" s="115">
        <v>44127</v>
      </c>
      <c r="F126" s="46">
        <v>3204.3999020000001</v>
      </c>
      <c r="G126" s="116">
        <f t="shared" si="3"/>
        <v>8.8150109759070894E-3</v>
      </c>
    </row>
    <row r="127" spans="1:7" x14ac:dyDescent="0.3">
      <c r="A127" s="115">
        <v>44126</v>
      </c>
      <c r="B127" s="46">
        <v>3453.49</v>
      </c>
      <c r="C127" s="116">
        <f t="shared" si="2"/>
        <v>5.2189453829942778E-3</v>
      </c>
      <c r="E127" s="115">
        <v>44126</v>
      </c>
      <c r="F127" s="46">
        <v>3176.3999020000001</v>
      </c>
      <c r="G127" s="116">
        <f t="shared" si="3"/>
        <v>-2.6813814885685572E-3</v>
      </c>
    </row>
    <row r="128" spans="1:7" x14ac:dyDescent="0.3">
      <c r="A128" s="115">
        <v>44125</v>
      </c>
      <c r="B128" s="46">
        <v>3435.56</v>
      </c>
      <c r="C128" s="116">
        <f t="shared" si="2"/>
        <v>-2.1956829851994542E-3</v>
      </c>
      <c r="E128" s="115">
        <v>44125</v>
      </c>
      <c r="F128" s="46">
        <v>3184.9399410000001</v>
      </c>
      <c r="G128" s="116">
        <f t="shared" si="3"/>
        <v>-9.9689055676889238E-3</v>
      </c>
    </row>
    <row r="129" spans="1:7" x14ac:dyDescent="0.3">
      <c r="A129" s="115">
        <v>44124</v>
      </c>
      <c r="B129" s="46">
        <v>3443.12</v>
      </c>
      <c r="C129" s="116">
        <f t="shared" si="2"/>
        <v>4.7272769717412455E-3</v>
      </c>
      <c r="E129" s="115">
        <v>44124</v>
      </c>
      <c r="F129" s="46">
        <v>3217.01001</v>
      </c>
      <c r="G129" s="116">
        <f t="shared" si="3"/>
        <v>3.0556306319728943E-3</v>
      </c>
    </row>
    <row r="130" spans="1:7" x14ac:dyDescent="0.3">
      <c r="A130" s="115">
        <v>44123</v>
      </c>
      <c r="B130" s="46">
        <v>3426.92</v>
      </c>
      <c r="C130" s="116">
        <f t="shared" si="2"/>
        <v>-1.6329822808936134E-2</v>
      </c>
      <c r="E130" s="115">
        <v>44123</v>
      </c>
      <c r="F130" s="46">
        <v>3207.209961</v>
      </c>
      <c r="G130" s="116">
        <f t="shared" si="3"/>
        <v>-2.0013994756805764E-2</v>
      </c>
    </row>
    <row r="131" spans="1:7" x14ac:dyDescent="0.3">
      <c r="A131" s="115">
        <v>44120</v>
      </c>
      <c r="B131" s="46">
        <v>3483.81</v>
      </c>
      <c r="C131" s="116">
        <f t="shared" si="2"/>
        <v>1.3492797142955482E-4</v>
      </c>
      <c r="E131" s="115">
        <v>44120</v>
      </c>
      <c r="F131" s="46">
        <v>3272.709961</v>
      </c>
      <c r="G131" s="116">
        <f t="shared" si="3"/>
        <v>-1.9750480863686581E-2</v>
      </c>
    </row>
    <row r="132" spans="1:7" x14ac:dyDescent="0.3">
      <c r="A132" s="115">
        <v>44119</v>
      </c>
      <c r="B132" s="46">
        <v>3483.34</v>
      </c>
      <c r="C132" s="116">
        <f t="shared" ref="C132:C195" si="4">B132/B133-1</f>
        <v>-1.5278028589691406E-3</v>
      </c>
      <c r="E132" s="115">
        <v>44119</v>
      </c>
      <c r="F132" s="46">
        <v>3338.6499020000001</v>
      </c>
      <c r="G132" s="116">
        <f t="shared" ref="G132:G195" si="5">F132/F133-1</f>
        <v>-7.4501247998652875E-3</v>
      </c>
    </row>
    <row r="133" spans="1:7" x14ac:dyDescent="0.3">
      <c r="A133" s="115">
        <v>44118</v>
      </c>
      <c r="B133" s="46">
        <v>3488.67</v>
      </c>
      <c r="C133" s="116">
        <f t="shared" si="4"/>
        <v>-6.623138843883547E-3</v>
      </c>
      <c r="E133" s="115">
        <v>44118</v>
      </c>
      <c r="F133" s="46">
        <v>3363.709961</v>
      </c>
      <c r="G133" s="116">
        <f t="shared" si="5"/>
        <v>-2.3208046368321078E-2</v>
      </c>
    </row>
    <row r="134" spans="1:7" x14ac:dyDescent="0.3">
      <c r="A134" s="115">
        <v>44117</v>
      </c>
      <c r="B134" s="46">
        <v>3511.93</v>
      </c>
      <c r="C134" s="116">
        <f t="shared" si="4"/>
        <v>-6.3069078891523356E-3</v>
      </c>
      <c r="E134" s="115">
        <v>44117</v>
      </c>
      <c r="F134" s="46">
        <v>3443.6298830000001</v>
      </c>
      <c r="G134" s="116">
        <f t="shared" si="5"/>
        <v>2.0330097150522697E-4</v>
      </c>
    </row>
    <row r="135" spans="1:7" x14ac:dyDescent="0.3">
      <c r="A135" s="115">
        <v>44116</v>
      </c>
      <c r="B135" s="46">
        <v>3534.22</v>
      </c>
      <c r="C135" s="116">
        <f t="shared" si="4"/>
        <v>1.6418713134107588E-2</v>
      </c>
      <c r="E135" s="115">
        <v>44116</v>
      </c>
      <c r="F135" s="46">
        <v>3442.929932</v>
      </c>
      <c r="G135" s="116">
        <f t="shared" si="5"/>
        <v>4.7549947411466009E-2</v>
      </c>
    </row>
    <row r="136" spans="1:7" x14ac:dyDescent="0.3">
      <c r="A136" s="115">
        <v>44113</v>
      </c>
      <c r="B136" s="46">
        <v>3477.13</v>
      </c>
      <c r="C136" s="116">
        <f t="shared" si="4"/>
        <v>8.7906859346125188E-3</v>
      </c>
      <c r="E136" s="115">
        <v>44113</v>
      </c>
      <c r="F136" s="46">
        <v>3286.6499020000001</v>
      </c>
      <c r="G136" s="116">
        <f t="shared" si="5"/>
        <v>3.0120152175679094E-2</v>
      </c>
    </row>
    <row r="137" spans="1:7" x14ac:dyDescent="0.3">
      <c r="A137" s="115">
        <v>44112</v>
      </c>
      <c r="B137" s="46">
        <v>3446.83</v>
      </c>
      <c r="C137" s="116">
        <f t="shared" si="4"/>
        <v>8.0071356504700653E-3</v>
      </c>
      <c r="E137" s="115">
        <v>44112</v>
      </c>
      <c r="F137" s="46">
        <v>3190.5500489999999</v>
      </c>
      <c r="G137" s="116">
        <f t="shared" si="5"/>
        <v>-1.6083825699284571E-3</v>
      </c>
    </row>
    <row r="138" spans="1:7" x14ac:dyDescent="0.3">
      <c r="A138" s="115">
        <v>44111</v>
      </c>
      <c r="B138" s="46">
        <v>3419.45</v>
      </c>
      <c r="C138" s="116">
        <f t="shared" si="4"/>
        <v>1.740579300495404E-2</v>
      </c>
      <c r="E138" s="115">
        <v>44111</v>
      </c>
      <c r="F138" s="46">
        <v>3195.6899410000001</v>
      </c>
      <c r="G138" s="116">
        <f t="shared" si="5"/>
        <v>3.0881037563181613E-2</v>
      </c>
    </row>
    <row r="139" spans="1:7" x14ac:dyDescent="0.3">
      <c r="A139" s="115">
        <v>44110</v>
      </c>
      <c r="B139" s="46">
        <v>3360.95</v>
      </c>
      <c r="C139" s="116">
        <f t="shared" si="4"/>
        <v>-1.3988024514247743E-2</v>
      </c>
      <c r="E139" s="115">
        <v>44110</v>
      </c>
      <c r="F139" s="46">
        <v>3099.959961</v>
      </c>
      <c r="G139" s="116">
        <f t="shared" si="5"/>
        <v>-3.1020252413100913E-2</v>
      </c>
    </row>
    <row r="140" spans="1:7" x14ac:dyDescent="0.3">
      <c r="A140" s="115">
        <v>44109</v>
      </c>
      <c r="B140" s="46">
        <v>3408.63</v>
      </c>
      <c r="C140" s="116">
        <f t="shared" si="4"/>
        <v>1.7975534875942278E-2</v>
      </c>
      <c r="E140" s="115">
        <v>44109</v>
      </c>
      <c r="F140" s="46">
        <v>3199.1999510000001</v>
      </c>
      <c r="G140" s="116">
        <f t="shared" si="5"/>
        <v>2.3743984320000022E-2</v>
      </c>
    </row>
    <row r="141" spans="1:7" x14ac:dyDescent="0.3">
      <c r="A141" s="115">
        <v>44106</v>
      </c>
      <c r="B141" s="46">
        <v>3348.44</v>
      </c>
      <c r="C141" s="116">
        <f t="shared" si="4"/>
        <v>-9.571699006152401E-3</v>
      </c>
      <c r="E141" s="115">
        <v>44106</v>
      </c>
      <c r="F141" s="46">
        <v>3125</v>
      </c>
      <c r="G141" s="116">
        <f t="shared" si="5"/>
        <v>-2.9882719712526429E-2</v>
      </c>
    </row>
    <row r="142" spans="1:7" x14ac:dyDescent="0.3">
      <c r="A142" s="115">
        <v>44105</v>
      </c>
      <c r="B142" s="46">
        <v>3380.8</v>
      </c>
      <c r="C142" s="116">
        <f t="shared" si="4"/>
        <v>5.2928932500744263E-3</v>
      </c>
      <c r="E142" s="115">
        <v>44105</v>
      </c>
      <c r="F142" s="46">
        <v>3221.26001</v>
      </c>
      <c r="G142" s="116">
        <f t="shared" si="5"/>
        <v>2.3034693498868997E-2</v>
      </c>
    </row>
    <row r="143" spans="1:7" x14ac:dyDescent="0.3">
      <c r="A143" s="115">
        <v>44104</v>
      </c>
      <c r="B143" s="46">
        <v>3363</v>
      </c>
      <c r="C143" s="116">
        <f t="shared" si="4"/>
        <v>8.2537093722925281E-3</v>
      </c>
      <c r="E143" s="115">
        <v>44104</v>
      </c>
      <c r="F143" s="46">
        <v>3148.7299800000001</v>
      </c>
      <c r="G143" s="116">
        <f t="shared" si="5"/>
        <v>1.2242429419362377E-3</v>
      </c>
    </row>
    <row r="144" spans="1:7" x14ac:dyDescent="0.3">
      <c r="A144" s="115">
        <v>44103</v>
      </c>
      <c r="B144" s="46">
        <v>3335.47</v>
      </c>
      <c r="C144" s="116">
        <f t="shared" si="4"/>
        <v>-4.8126268051080778E-3</v>
      </c>
      <c r="E144" s="115">
        <v>44103</v>
      </c>
      <c r="F144" s="46">
        <v>3144.8798830000001</v>
      </c>
      <c r="G144" s="116">
        <f t="shared" si="5"/>
        <v>-9.1902035411162153E-3</v>
      </c>
    </row>
    <row r="145" spans="1:7" x14ac:dyDescent="0.3">
      <c r="A145" s="115">
        <v>44102</v>
      </c>
      <c r="B145" s="46">
        <v>3351.6</v>
      </c>
      <c r="C145" s="116">
        <f t="shared" si="4"/>
        <v>1.6110548559024496E-2</v>
      </c>
      <c r="E145" s="115">
        <v>44102</v>
      </c>
      <c r="F145" s="46">
        <v>3174.0500489999999</v>
      </c>
      <c r="G145" s="116">
        <f t="shared" si="5"/>
        <v>2.5498175838587267E-2</v>
      </c>
    </row>
    <row r="146" spans="1:7" x14ac:dyDescent="0.3">
      <c r="A146" s="115">
        <v>44099</v>
      </c>
      <c r="B146" s="46">
        <v>3298.46</v>
      </c>
      <c r="C146" s="116">
        <f t="shared" si="4"/>
        <v>1.5976763311659203E-2</v>
      </c>
      <c r="E146" s="115">
        <v>44099</v>
      </c>
      <c r="F146" s="46">
        <v>3095.1298830000001</v>
      </c>
      <c r="G146" s="116">
        <f t="shared" si="5"/>
        <v>2.4948702733302852E-2</v>
      </c>
    </row>
    <row r="147" spans="1:7" x14ac:dyDescent="0.3">
      <c r="A147" s="115">
        <v>44098</v>
      </c>
      <c r="B147" s="46">
        <v>3246.59</v>
      </c>
      <c r="C147" s="116">
        <f t="shared" si="4"/>
        <v>2.9874077827070078E-3</v>
      </c>
      <c r="E147" s="115">
        <v>44098</v>
      </c>
      <c r="F147" s="46">
        <v>3019.790039</v>
      </c>
      <c r="G147" s="116">
        <f t="shared" si="5"/>
        <v>6.6436204653326225E-3</v>
      </c>
    </row>
    <row r="148" spans="1:7" x14ac:dyDescent="0.3">
      <c r="A148" s="115">
        <v>44097</v>
      </c>
      <c r="B148" s="46">
        <v>3236.92</v>
      </c>
      <c r="C148" s="116">
        <f t="shared" si="4"/>
        <v>-2.3721411401357861E-2</v>
      </c>
      <c r="E148" s="115">
        <v>44097</v>
      </c>
      <c r="F148" s="46">
        <v>2999.860107</v>
      </c>
      <c r="G148" s="116">
        <f t="shared" si="5"/>
        <v>-4.126887059808082E-2</v>
      </c>
    </row>
    <row r="149" spans="1:7" x14ac:dyDescent="0.3">
      <c r="A149" s="115">
        <v>44096</v>
      </c>
      <c r="B149" s="46">
        <v>3315.57</v>
      </c>
      <c r="C149" s="116">
        <f t="shared" si="4"/>
        <v>1.0517942372282096E-2</v>
      </c>
      <c r="E149" s="115">
        <v>44096</v>
      </c>
      <c r="F149" s="46">
        <v>3128.98999</v>
      </c>
      <c r="G149" s="116">
        <f t="shared" si="5"/>
        <v>5.6923400896066623E-2</v>
      </c>
    </row>
    <row r="150" spans="1:7" x14ac:dyDescent="0.3">
      <c r="A150" s="115">
        <v>44095</v>
      </c>
      <c r="B150" s="46">
        <v>3281.06</v>
      </c>
      <c r="C150" s="116">
        <f t="shared" si="4"/>
        <v>-1.1571124305988612E-2</v>
      </c>
      <c r="E150" s="115">
        <v>44095</v>
      </c>
      <c r="F150" s="46">
        <v>2960.469971</v>
      </c>
      <c r="G150" s="116">
        <f t="shared" si="5"/>
        <v>1.8816340144314214E-3</v>
      </c>
    </row>
    <row r="151" spans="1:7" x14ac:dyDescent="0.3">
      <c r="A151" s="115">
        <v>44092</v>
      </c>
      <c r="B151" s="46">
        <v>3319.47</v>
      </c>
      <c r="C151" s="116">
        <f t="shared" si="4"/>
        <v>-1.1182570203842279E-2</v>
      </c>
      <c r="E151" s="115">
        <v>44092</v>
      </c>
      <c r="F151" s="46">
        <v>2954.9099120000001</v>
      </c>
      <c r="G151" s="116">
        <f t="shared" si="5"/>
        <v>-1.7887968796721276E-2</v>
      </c>
    </row>
    <row r="152" spans="1:7" x14ac:dyDescent="0.3">
      <c r="A152" s="115">
        <v>44091</v>
      </c>
      <c r="B152" s="46">
        <v>3357.01</v>
      </c>
      <c r="C152" s="116">
        <f t="shared" si="4"/>
        <v>-8.4123716212423094E-3</v>
      </c>
      <c r="E152" s="115">
        <v>44091</v>
      </c>
      <c r="F152" s="46">
        <v>3008.7299800000001</v>
      </c>
      <c r="G152" s="116">
        <f t="shared" si="5"/>
        <v>-2.2536667356943041E-2</v>
      </c>
    </row>
    <row r="153" spans="1:7" x14ac:dyDescent="0.3">
      <c r="A153" s="115">
        <v>44090</v>
      </c>
      <c r="B153" s="46">
        <v>3385.49</v>
      </c>
      <c r="C153" s="116">
        <f t="shared" si="4"/>
        <v>-4.6189580148182641E-3</v>
      </c>
      <c r="E153" s="115">
        <v>44090</v>
      </c>
      <c r="F153" s="46">
        <v>3078.1000979999999</v>
      </c>
      <c r="G153" s="116">
        <f t="shared" si="5"/>
        <v>-2.4723249008317238E-2</v>
      </c>
    </row>
    <row r="154" spans="1:7" x14ac:dyDescent="0.3">
      <c r="A154" s="115">
        <v>44089</v>
      </c>
      <c r="B154" s="46">
        <v>3401.2</v>
      </c>
      <c r="C154" s="116">
        <f t="shared" si="4"/>
        <v>5.2193856138835759E-3</v>
      </c>
      <c r="E154" s="115">
        <v>44089</v>
      </c>
      <c r="F154" s="46">
        <v>3156.1298830000001</v>
      </c>
      <c r="G154" s="116">
        <f t="shared" si="5"/>
        <v>1.7131945361001488E-2</v>
      </c>
    </row>
    <row r="155" spans="1:7" x14ac:dyDescent="0.3">
      <c r="A155" s="115">
        <v>44088</v>
      </c>
      <c r="B155" s="46">
        <v>3383.54</v>
      </c>
      <c r="C155" s="116">
        <f t="shared" si="4"/>
        <v>1.274180851668838E-2</v>
      </c>
      <c r="E155" s="115">
        <v>44088</v>
      </c>
      <c r="F155" s="46">
        <v>3102.969971</v>
      </c>
      <c r="G155" s="116">
        <f t="shared" si="5"/>
        <v>-4.251946307804455E-3</v>
      </c>
    </row>
    <row r="156" spans="1:7" x14ac:dyDescent="0.3">
      <c r="A156" s="115">
        <v>44085</v>
      </c>
      <c r="B156" s="46">
        <v>3340.97</v>
      </c>
      <c r="C156" s="116">
        <f t="shared" si="4"/>
        <v>5.3306340759284865E-4</v>
      </c>
      <c r="E156" s="115">
        <v>44085</v>
      </c>
      <c r="F156" s="46">
        <v>3116.219971</v>
      </c>
      <c r="G156" s="116">
        <f t="shared" si="5"/>
        <v>-1.8547431117480917E-2</v>
      </c>
    </row>
    <row r="157" spans="1:7" x14ac:dyDescent="0.3">
      <c r="A157" s="115">
        <v>44084</v>
      </c>
      <c r="B157" s="46">
        <v>3339.19</v>
      </c>
      <c r="C157" s="116">
        <f t="shared" si="4"/>
        <v>-1.7584790641843373E-2</v>
      </c>
      <c r="E157" s="115">
        <v>44084</v>
      </c>
      <c r="F157" s="46">
        <v>3175.110107</v>
      </c>
      <c r="G157" s="116">
        <f t="shared" si="5"/>
        <v>-2.860543073025501E-2</v>
      </c>
    </row>
    <row r="158" spans="1:7" x14ac:dyDescent="0.3">
      <c r="A158" s="115">
        <v>44083</v>
      </c>
      <c r="B158" s="46">
        <v>3398.96</v>
      </c>
      <c r="C158" s="116">
        <f t="shared" si="4"/>
        <v>2.0145024971186976E-2</v>
      </c>
      <c r="E158" s="115">
        <v>44083</v>
      </c>
      <c r="F158" s="46">
        <v>3268.610107</v>
      </c>
      <c r="G158" s="116">
        <f t="shared" si="5"/>
        <v>3.7706682143160197E-2</v>
      </c>
    </row>
    <row r="159" spans="1:7" x14ac:dyDescent="0.3">
      <c r="A159" s="115">
        <v>44082</v>
      </c>
      <c r="B159" s="46">
        <v>3331.84</v>
      </c>
      <c r="C159" s="116">
        <f t="shared" si="4"/>
        <v>-2.7756378831384043E-2</v>
      </c>
      <c r="E159" s="115">
        <v>44082</v>
      </c>
      <c r="F159" s="46">
        <v>3149.8400879999999</v>
      </c>
      <c r="G159" s="116">
        <f t="shared" si="5"/>
        <v>-4.3944377153816827E-2</v>
      </c>
    </row>
    <row r="160" spans="1:7" x14ac:dyDescent="0.3">
      <c r="A160" s="115">
        <v>44078</v>
      </c>
      <c r="B160" s="46">
        <v>3426.96</v>
      </c>
      <c r="C160" s="116">
        <f t="shared" si="4"/>
        <v>-8.1329991374968769E-3</v>
      </c>
      <c r="E160" s="115">
        <v>44078</v>
      </c>
      <c r="F160" s="46">
        <v>3294.6201169999999</v>
      </c>
      <c r="G160" s="116">
        <f t="shared" si="5"/>
        <v>-2.1787376187648477E-2</v>
      </c>
    </row>
    <row r="161" spans="1:7" x14ac:dyDescent="0.3">
      <c r="A161" s="115">
        <v>44077</v>
      </c>
      <c r="B161" s="46">
        <v>3455.06</v>
      </c>
      <c r="C161" s="116">
        <f t="shared" si="4"/>
        <v>-3.5125836395929477E-2</v>
      </c>
      <c r="E161" s="115">
        <v>44077</v>
      </c>
      <c r="F161" s="46">
        <v>3368</v>
      </c>
      <c r="G161" s="116">
        <f t="shared" si="5"/>
        <v>-4.6284091030007635E-2</v>
      </c>
    </row>
    <row r="162" spans="1:7" x14ac:dyDescent="0.3">
      <c r="A162" s="115">
        <v>44076</v>
      </c>
      <c r="B162" s="46">
        <v>3580.84</v>
      </c>
      <c r="C162" s="116">
        <f t="shared" si="4"/>
        <v>1.5365857116526938E-2</v>
      </c>
      <c r="E162" s="115">
        <v>44076</v>
      </c>
      <c r="F162" s="46">
        <v>3531.4499510000001</v>
      </c>
      <c r="G162" s="116">
        <f t="shared" si="5"/>
        <v>9.2394181734229974E-3</v>
      </c>
    </row>
    <row r="163" spans="1:7" x14ac:dyDescent="0.3">
      <c r="A163" s="115">
        <v>44075</v>
      </c>
      <c r="B163" s="46">
        <v>3526.65</v>
      </c>
      <c r="C163" s="116">
        <f t="shared" si="4"/>
        <v>7.5250477814823302E-3</v>
      </c>
      <c r="E163" s="115">
        <v>44075</v>
      </c>
      <c r="F163" s="46">
        <v>3499.1201169999999</v>
      </c>
      <c r="G163" s="116">
        <f t="shared" si="5"/>
        <v>1.3955582372518816E-2</v>
      </c>
    </row>
    <row r="164" spans="1:7" x14ac:dyDescent="0.3">
      <c r="A164" s="115">
        <v>44074</v>
      </c>
      <c r="B164" s="46">
        <v>3500.31</v>
      </c>
      <c r="C164" s="116">
        <f t="shared" si="4"/>
        <v>-2.1949766391772263E-3</v>
      </c>
      <c r="E164" s="115">
        <v>44074</v>
      </c>
      <c r="F164" s="46">
        <v>3450.959961</v>
      </c>
      <c r="G164" s="116">
        <f t="shared" si="5"/>
        <v>1.4451146831646167E-2</v>
      </c>
    </row>
    <row r="165" spans="1:7" x14ac:dyDescent="0.3">
      <c r="A165" s="115">
        <v>44071</v>
      </c>
      <c r="B165" s="46">
        <v>3508.01</v>
      </c>
      <c r="C165" s="116">
        <f t="shared" si="4"/>
        <v>6.732576659826961E-3</v>
      </c>
      <c r="E165" s="115">
        <v>44071</v>
      </c>
      <c r="F165" s="46">
        <v>3401.8000489999999</v>
      </c>
      <c r="G165" s="116">
        <f t="shared" si="5"/>
        <v>5.2942617647055989E-4</v>
      </c>
    </row>
    <row r="166" spans="1:7" x14ac:dyDescent="0.3">
      <c r="A166" s="115">
        <v>44070</v>
      </c>
      <c r="B166" s="46">
        <v>3484.55</v>
      </c>
      <c r="C166" s="116">
        <f t="shared" si="4"/>
        <v>1.6730243508407128E-3</v>
      </c>
      <c r="E166" s="115">
        <v>44070</v>
      </c>
      <c r="F166" s="46">
        <v>3400</v>
      </c>
      <c r="G166" s="116">
        <f t="shared" si="5"/>
        <v>-1.2159186718886494E-2</v>
      </c>
    </row>
    <row r="167" spans="1:7" x14ac:dyDescent="0.3">
      <c r="A167" s="115">
        <v>44069</v>
      </c>
      <c r="B167" s="46">
        <v>3478.73</v>
      </c>
      <c r="C167" s="116">
        <f t="shared" si="4"/>
        <v>1.0195666188487662E-2</v>
      </c>
      <c r="E167" s="115">
        <v>44069</v>
      </c>
      <c r="F167" s="46">
        <v>3441.8500979999999</v>
      </c>
      <c r="G167" s="116">
        <f t="shared" si="5"/>
        <v>2.8495560508160933E-2</v>
      </c>
    </row>
    <row r="168" spans="1:7" x14ac:dyDescent="0.3">
      <c r="A168" s="115">
        <v>44068</v>
      </c>
      <c r="B168" s="46">
        <v>3443.62</v>
      </c>
      <c r="C168" s="116">
        <f t="shared" si="4"/>
        <v>3.5963255694666518E-3</v>
      </c>
      <c r="E168" s="115">
        <v>44068</v>
      </c>
      <c r="F168" s="46">
        <v>3346.48999</v>
      </c>
      <c r="G168" s="116">
        <f t="shared" si="5"/>
        <v>1.1800605135126041E-2</v>
      </c>
    </row>
    <row r="169" spans="1:7" x14ac:dyDescent="0.3">
      <c r="A169" s="115">
        <v>44067</v>
      </c>
      <c r="B169" s="46">
        <v>3431.28</v>
      </c>
      <c r="C169" s="116">
        <f t="shared" si="4"/>
        <v>1.004368354743379E-2</v>
      </c>
      <c r="E169" s="115">
        <v>44067</v>
      </c>
      <c r="F169" s="46">
        <v>3307.459961</v>
      </c>
      <c r="G169" s="116">
        <f t="shared" si="5"/>
        <v>6.9229615312007553E-3</v>
      </c>
    </row>
    <row r="170" spans="1:7" x14ac:dyDescent="0.3">
      <c r="A170" s="115">
        <v>44064</v>
      </c>
      <c r="B170" s="46">
        <v>3397.16</v>
      </c>
      <c r="C170" s="116">
        <f t="shared" si="4"/>
        <v>3.4411358997610275E-3</v>
      </c>
      <c r="E170" s="115">
        <v>44064</v>
      </c>
      <c r="F170" s="46">
        <v>3284.719971</v>
      </c>
      <c r="G170" s="116">
        <f t="shared" si="5"/>
        <v>-3.8364349621476945E-3</v>
      </c>
    </row>
    <row r="171" spans="1:7" x14ac:dyDescent="0.3">
      <c r="A171" s="115">
        <v>44063</v>
      </c>
      <c r="B171" s="46">
        <v>3385.51</v>
      </c>
      <c r="C171" s="116">
        <f t="shared" si="4"/>
        <v>3.1586589033587575E-3</v>
      </c>
      <c r="E171" s="115">
        <v>44063</v>
      </c>
      <c r="F171" s="46">
        <v>3297.3701169999999</v>
      </c>
      <c r="G171" s="116">
        <f t="shared" si="5"/>
        <v>1.1314327101005439E-2</v>
      </c>
    </row>
    <row r="172" spans="1:7" x14ac:dyDescent="0.3">
      <c r="A172" s="115">
        <v>44062</v>
      </c>
      <c r="B172" s="46">
        <v>3374.85</v>
      </c>
      <c r="C172" s="116">
        <f t="shared" si="4"/>
        <v>-4.4044156257928568E-3</v>
      </c>
      <c r="E172" s="115">
        <v>44062</v>
      </c>
      <c r="F172" s="46">
        <v>3260.4799800000001</v>
      </c>
      <c r="G172" s="116">
        <f t="shared" si="5"/>
        <v>-1.5701182541535741E-2</v>
      </c>
    </row>
    <row r="173" spans="1:7" x14ac:dyDescent="0.3">
      <c r="A173" s="115">
        <v>44061</v>
      </c>
      <c r="B173" s="46">
        <v>3389.78</v>
      </c>
      <c r="C173" s="116">
        <f t="shared" si="4"/>
        <v>2.3033775972136628E-3</v>
      </c>
      <c r="E173" s="115">
        <v>44061</v>
      </c>
      <c r="F173" s="46">
        <v>3312.48999</v>
      </c>
      <c r="G173" s="116">
        <f t="shared" si="5"/>
        <v>4.0874708663237724E-2</v>
      </c>
    </row>
    <row r="174" spans="1:7" x14ac:dyDescent="0.3">
      <c r="A174" s="115">
        <v>44060</v>
      </c>
      <c r="B174" s="46">
        <v>3381.99</v>
      </c>
      <c r="C174" s="116">
        <f t="shared" si="4"/>
        <v>2.7098744385312123E-3</v>
      </c>
      <c r="E174" s="115">
        <v>44060</v>
      </c>
      <c r="F174" s="46">
        <v>3182.4099120000001</v>
      </c>
      <c r="G174" s="116">
        <f t="shared" si="5"/>
        <v>1.092429266062922E-2</v>
      </c>
    </row>
    <row r="175" spans="1:7" x14ac:dyDescent="0.3">
      <c r="A175" s="115">
        <v>44057</v>
      </c>
      <c r="B175" s="46">
        <v>3372.85</v>
      </c>
      <c r="C175" s="116">
        <f t="shared" si="4"/>
        <v>-1.7193183199293305E-4</v>
      </c>
      <c r="E175" s="115">
        <v>44057</v>
      </c>
      <c r="F175" s="46">
        <v>3148.0200199999999</v>
      </c>
      <c r="G175" s="116">
        <f t="shared" si="5"/>
        <v>-4.1125965409102294E-3</v>
      </c>
    </row>
    <row r="176" spans="1:7" x14ac:dyDescent="0.3">
      <c r="A176" s="115">
        <v>44056</v>
      </c>
      <c r="B176" s="46">
        <v>3373.43</v>
      </c>
      <c r="C176" s="116">
        <f t="shared" si="4"/>
        <v>-2.0471252976762555E-3</v>
      </c>
      <c r="E176" s="115">
        <v>44056</v>
      </c>
      <c r="F176" s="46">
        <v>3161.0200199999999</v>
      </c>
      <c r="G176" s="116">
        <f t="shared" si="5"/>
        <v>-3.8579298340990498E-4</v>
      </c>
    </row>
    <row r="177" spans="1:7" x14ac:dyDescent="0.3">
      <c r="A177" s="115">
        <v>44055</v>
      </c>
      <c r="B177" s="46">
        <v>3380.35</v>
      </c>
      <c r="C177" s="116">
        <f t="shared" si="4"/>
        <v>1.3996502374245878E-2</v>
      </c>
      <c r="E177" s="115">
        <v>44055</v>
      </c>
      <c r="F177" s="46">
        <v>3162.23999</v>
      </c>
      <c r="G177" s="116">
        <f t="shared" si="5"/>
        <v>2.6478029151219218E-2</v>
      </c>
    </row>
    <row r="178" spans="1:7" x14ac:dyDescent="0.3">
      <c r="A178" s="115">
        <v>44054</v>
      </c>
      <c r="B178" s="46">
        <v>3333.69</v>
      </c>
      <c r="C178" s="116">
        <f t="shared" si="4"/>
        <v>-7.9691233666718819E-3</v>
      </c>
      <c r="E178" s="115">
        <v>44054</v>
      </c>
      <c r="F178" s="46">
        <v>3080.669922</v>
      </c>
      <c r="G178" s="116">
        <f t="shared" si="5"/>
        <v>-2.1437916715331129E-2</v>
      </c>
    </row>
    <row r="179" spans="1:7" x14ac:dyDescent="0.3">
      <c r="A179" s="115">
        <v>44053</v>
      </c>
      <c r="B179" s="46">
        <v>3360.47</v>
      </c>
      <c r="C179" s="116">
        <f t="shared" si="4"/>
        <v>2.7422358024395965E-3</v>
      </c>
      <c r="E179" s="115">
        <v>44053</v>
      </c>
      <c r="F179" s="46">
        <v>3148.1599120000001</v>
      </c>
      <c r="G179" s="116">
        <f t="shared" si="5"/>
        <v>-6.0932258774020198E-3</v>
      </c>
    </row>
    <row r="180" spans="1:7" x14ac:dyDescent="0.3">
      <c r="A180" s="115">
        <v>44050</v>
      </c>
      <c r="B180" s="46">
        <v>3351.28</v>
      </c>
      <c r="C180" s="116">
        <f t="shared" si="4"/>
        <v>6.329945419150107E-4</v>
      </c>
      <c r="E180" s="115">
        <v>44050</v>
      </c>
      <c r="F180" s="46">
        <v>3167.459961</v>
      </c>
      <c r="G180" s="116">
        <f t="shared" si="5"/>
        <v>-1.7841872558139515E-2</v>
      </c>
    </row>
    <row r="181" spans="1:7" x14ac:dyDescent="0.3">
      <c r="A181" s="115">
        <v>44049</v>
      </c>
      <c r="B181" s="46">
        <v>3349.16</v>
      </c>
      <c r="C181" s="116">
        <f t="shared" si="4"/>
        <v>6.4277278778279712E-3</v>
      </c>
      <c r="E181" s="115">
        <v>44049</v>
      </c>
      <c r="F181" s="46">
        <v>3225</v>
      </c>
      <c r="G181" s="116">
        <f t="shared" si="5"/>
        <v>6.230821808003828E-3</v>
      </c>
    </row>
    <row r="182" spans="1:7" x14ac:dyDescent="0.3">
      <c r="A182" s="115">
        <v>44048</v>
      </c>
      <c r="B182" s="46">
        <v>3327.77</v>
      </c>
      <c r="C182" s="116">
        <f t="shared" si="4"/>
        <v>6.4297401187354275E-3</v>
      </c>
      <c r="E182" s="115">
        <v>44048</v>
      </c>
      <c r="F182" s="46">
        <v>3205.030029</v>
      </c>
      <c r="G182" s="116">
        <f t="shared" si="5"/>
        <v>2.1090645034911093E-2</v>
      </c>
    </row>
    <row r="183" spans="1:7" x14ac:dyDescent="0.3">
      <c r="A183" s="115">
        <v>44047</v>
      </c>
      <c r="B183" s="46">
        <v>3306.51</v>
      </c>
      <c r="C183" s="116">
        <f t="shared" si="4"/>
        <v>3.6119601409574376E-3</v>
      </c>
      <c r="E183" s="115">
        <v>44047</v>
      </c>
      <c r="F183" s="46">
        <v>3138.830078</v>
      </c>
      <c r="G183" s="116">
        <f t="shared" si="5"/>
        <v>8.6571780899447059E-3</v>
      </c>
    </row>
    <row r="184" spans="1:7" x14ac:dyDescent="0.3">
      <c r="A184" s="115">
        <v>44046</v>
      </c>
      <c r="B184" s="46">
        <v>3294.61</v>
      </c>
      <c r="C184" s="116">
        <f t="shared" si="4"/>
        <v>7.1810266819927193E-3</v>
      </c>
      <c r="E184" s="115">
        <v>44046</v>
      </c>
      <c r="F184" s="46">
        <v>3111.889893</v>
      </c>
      <c r="G184" s="116">
        <f t="shared" si="5"/>
        <v>-1.6681004125001064E-2</v>
      </c>
    </row>
    <row r="185" spans="1:7" x14ac:dyDescent="0.3">
      <c r="A185" s="115">
        <v>44043</v>
      </c>
      <c r="B185" s="46">
        <v>3271.12</v>
      </c>
      <c r="C185" s="116">
        <f t="shared" si="4"/>
        <v>7.6704597963170862E-3</v>
      </c>
      <c r="E185" s="115">
        <v>44043</v>
      </c>
      <c r="F185" s="46">
        <v>3164.679932</v>
      </c>
      <c r="G185" s="116">
        <f t="shared" si="5"/>
        <v>3.6960841620384377E-2</v>
      </c>
    </row>
    <row r="186" spans="1:7" x14ac:dyDescent="0.3">
      <c r="A186" s="115">
        <v>44042</v>
      </c>
      <c r="B186" s="46">
        <v>3246.22</v>
      </c>
      <c r="C186" s="116">
        <f t="shared" si="4"/>
        <v>-3.7502608610255894E-3</v>
      </c>
      <c r="E186" s="115">
        <v>44042</v>
      </c>
      <c r="F186" s="46">
        <v>3051.8798830000001</v>
      </c>
      <c r="G186" s="116">
        <f t="shared" si="5"/>
        <v>6.0490101711796473E-3</v>
      </c>
    </row>
    <row r="187" spans="1:7" x14ac:dyDescent="0.3">
      <c r="A187" s="115">
        <v>44041</v>
      </c>
      <c r="B187" s="46">
        <v>3258.44</v>
      </c>
      <c r="C187" s="116">
        <f t="shared" si="4"/>
        <v>1.2428381451883519E-2</v>
      </c>
      <c r="E187" s="115">
        <v>44041</v>
      </c>
      <c r="F187" s="46">
        <v>3033.530029</v>
      </c>
      <c r="G187" s="116">
        <f t="shared" si="5"/>
        <v>1.1065432848018864E-2</v>
      </c>
    </row>
    <row r="188" spans="1:7" x14ac:dyDescent="0.3">
      <c r="A188" s="115">
        <v>44040</v>
      </c>
      <c r="B188" s="46">
        <v>3218.44</v>
      </c>
      <c r="C188" s="116">
        <f t="shared" si="4"/>
        <v>-6.4734010205561576E-3</v>
      </c>
      <c r="E188" s="115">
        <v>44040</v>
      </c>
      <c r="F188" s="46">
        <v>3000.330078</v>
      </c>
      <c r="G188" s="116">
        <f t="shared" si="5"/>
        <v>-1.7962720631493845E-2</v>
      </c>
    </row>
    <row r="189" spans="1:7" x14ac:dyDescent="0.3">
      <c r="A189" s="115">
        <v>44039</v>
      </c>
      <c r="B189" s="46">
        <v>3239.41</v>
      </c>
      <c r="C189" s="116">
        <f t="shared" si="4"/>
        <v>7.3951294147647229E-3</v>
      </c>
      <c r="E189" s="115">
        <v>44039</v>
      </c>
      <c r="F189" s="46">
        <v>3055.209961</v>
      </c>
      <c r="G189" s="116">
        <f t="shared" si="5"/>
        <v>1.5387648801098441E-2</v>
      </c>
    </row>
    <row r="190" spans="1:7" x14ac:dyDescent="0.3">
      <c r="A190" s="115">
        <v>44036</v>
      </c>
      <c r="B190" s="46">
        <v>3215.63</v>
      </c>
      <c r="C190" s="116">
        <f t="shared" si="4"/>
        <v>-6.1903908321639944E-3</v>
      </c>
      <c r="E190" s="115">
        <v>44036</v>
      </c>
      <c r="F190" s="46">
        <v>3008.9099120000001</v>
      </c>
      <c r="G190" s="116">
        <f t="shared" si="5"/>
        <v>7.4868536047092427E-3</v>
      </c>
    </row>
    <row r="191" spans="1:7" x14ac:dyDescent="0.3">
      <c r="A191" s="115">
        <v>44035</v>
      </c>
      <c r="B191" s="46">
        <v>3235.66</v>
      </c>
      <c r="C191" s="116">
        <f t="shared" si="4"/>
        <v>-1.2319827107282633E-2</v>
      </c>
      <c r="E191" s="115">
        <v>44035</v>
      </c>
      <c r="F191" s="46">
        <v>2986.5500489999999</v>
      </c>
      <c r="G191" s="116">
        <f t="shared" si="5"/>
        <v>-3.656876045370705E-2</v>
      </c>
    </row>
    <row r="192" spans="1:7" x14ac:dyDescent="0.3">
      <c r="A192" s="115">
        <v>44034</v>
      </c>
      <c r="B192" s="46">
        <v>3276.02</v>
      </c>
      <c r="C192" s="116">
        <f t="shared" si="4"/>
        <v>5.7470911491110943E-3</v>
      </c>
      <c r="E192" s="115">
        <v>44034</v>
      </c>
      <c r="F192" s="46">
        <v>3099.9099120000001</v>
      </c>
      <c r="G192" s="116">
        <f t="shared" si="5"/>
        <v>-1.2229630315568119E-2</v>
      </c>
    </row>
    <row r="193" spans="1:7" x14ac:dyDescent="0.3">
      <c r="A193" s="115">
        <v>44033</v>
      </c>
      <c r="B193" s="46">
        <v>3257.3</v>
      </c>
      <c r="C193" s="116">
        <f t="shared" si="4"/>
        <v>1.6790493997245193E-3</v>
      </c>
      <c r="E193" s="115">
        <v>44033</v>
      </c>
      <c r="F193" s="46">
        <v>3138.290039</v>
      </c>
      <c r="G193" s="116">
        <f t="shared" si="5"/>
        <v>-1.8314975847487536E-2</v>
      </c>
    </row>
    <row r="194" spans="1:7" x14ac:dyDescent="0.3">
      <c r="A194" s="115">
        <v>44032</v>
      </c>
      <c r="B194" s="46">
        <v>3251.84</v>
      </c>
      <c r="C194" s="116">
        <f t="shared" si="4"/>
        <v>8.4069053843267572E-3</v>
      </c>
      <c r="E194" s="115">
        <v>44032</v>
      </c>
      <c r="F194" s="46">
        <v>3196.8400879999999</v>
      </c>
      <c r="G194" s="116">
        <f t="shared" si="5"/>
        <v>7.9295239080598989E-2</v>
      </c>
    </row>
    <row r="195" spans="1:7" x14ac:dyDescent="0.3">
      <c r="A195" s="115">
        <v>44029</v>
      </c>
      <c r="B195" s="46">
        <v>3224.73</v>
      </c>
      <c r="C195" s="116">
        <f t="shared" si="4"/>
        <v>2.8486395880045201E-3</v>
      </c>
      <c r="E195" s="115">
        <v>44029</v>
      </c>
      <c r="F195" s="46">
        <v>2961.969971</v>
      </c>
      <c r="G195" s="116">
        <f t="shared" si="5"/>
        <v>-1.2643732204102087E-2</v>
      </c>
    </row>
    <row r="196" spans="1:7" x14ac:dyDescent="0.3">
      <c r="A196" s="115">
        <v>44028</v>
      </c>
      <c r="B196" s="46">
        <v>3215.57</v>
      </c>
      <c r="C196" s="116">
        <f t="shared" ref="C196:C259" si="6">B196/B197-1</f>
        <v>-3.4061043340275488E-3</v>
      </c>
      <c r="E196" s="115">
        <v>44028</v>
      </c>
      <c r="F196" s="46">
        <v>2999.8999020000001</v>
      </c>
      <c r="G196" s="116">
        <f t="shared" ref="G196:G259" si="7">F196/F197-1</f>
        <v>-2.9812569672975631E-3</v>
      </c>
    </row>
    <row r="197" spans="1:7" x14ac:dyDescent="0.3">
      <c r="A197" s="115">
        <v>44027</v>
      </c>
      <c r="B197" s="46">
        <v>3226.56</v>
      </c>
      <c r="C197" s="116">
        <f t="shared" si="6"/>
        <v>9.0820385798993097E-3</v>
      </c>
      <c r="E197" s="115">
        <v>44027</v>
      </c>
      <c r="F197" s="46">
        <v>3008.8701169999999</v>
      </c>
      <c r="G197" s="116">
        <f t="shared" si="7"/>
        <v>-2.4361181258106379E-2</v>
      </c>
    </row>
    <row r="198" spans="1:7" x14ac:dyDescent="0.3">
      <c r="A198" s="115">
        <v>44026</v>
      </c>
      <c r="B198" s="46">
        <v>3197.52</v>
      </c>
      <c r="C198" s="116">
        <f t="shared" si="6"/>
        <v>1.3406355182839835E-2</v>
      </c>
      <c r="E198" s="115">
        <v>44026</v>
      </c>
      <c r="F198" s="46">
        <v>3084</v>
      </c>
      <c r="G198" s="116">
        <f t="shared" si="7"/>
        <v>-6.4432989690721421E-3</v>
      </c>
    </row>
    <row r="199" spans="1:7" x14ac:dyDescent="0.3">
      <c r="A199" s="115">
        <v>44025</v>
      </c>
      <c r="B199" s="46">
        <v>3155.22</v>
      </c>
      <c r="C199" s="116">
        <f t="shared" si="6"/>
        <v>-9.3625197799713789E-3</v>
      </c>
      <c r="E199" s="115">
        <v>44025</v>
      </c>
      <c r="F199" s="46">
        <v>3104</v>
      </c>
      <c r="G199" s="116">
        <f t="shared" si="7"/>
        <v>-3.0000000000000027E-2</v>
      </c>
    </row>
    <row r="200" spans="1:7" x14ac:dyDescent="0.3">
      <c r="A200" s="115">
        <v>44022</v>
      </c>
      <c r="B200" s="46">
        <v>3185.04</v>
      </c>
      <c r="C200" s="116">
        <f t="shared" si="6"/>
        <v>1.046620453355751E-2</v>
      </c>
      <c r="E200" s="115">
        <v>44022</v>
      </c>
      <c r="F200" s="46">
        <v>3200</v>
      </c>
      <c r="G200" s="116">
        <f t="shared" si="7"/>
        <v>5.4577873138130784E-3</v>
      </c>
    </row>
    <row r="201" spans="1:7" x14ac:dyDescent="0.3">
      <c r="A201" s="115">
        <v>44021</v>
      </c>
      <c r="B201" s="46">
        <v>3152.05</v>
      </c>
      <c r="C201" s="116">
        <f t="shared" si="6"/>
        <v>-5.6436399427117756E-3</v>
      </c>
      <c r="E201" s="115">
        <v>44021</v>
      </c>
      <c r="F201" s="46">
        <v>3182.6298830000001</v>
      </c>
      <c r="G201" s="116">
        <f t="shared" si="7"/>
        <v>3.2949090579189821E-2</v>
      </c>
    </row>
    <row r="202" spans="1:7" x14ac:dyDescent="0.3">
      <c r="A202" s="115">
        <v>44020</v>
      </c>
      <c r="B202" s="46">
        <v>3169.94</v>
      </c>
      <c r="C202" s="116">
        <f t="shared" si="6"/>
        <v>7.8275024480816136E-3</v>
      </c>
      <c r="E202" s="115">
        <v>44020</v>
      </c>
      <c r="F202" s="46">
        <v>3081.110107</v>
      </c>
      <c r="G202" s="116">
        <f t="shared" si="7"/>
        <v>2.6995582457207234E-2</v>
      </c>
    </row>
    <row r="203" spans="1:7" x14ac:dyDescent="0.3">
      <c r="A203" s="115">
        <v>44019</v>
      </c>
      <c r="B203" s="46">
        <v>3145.32</v>
      </c>
      <c r="C203" s="116">
        <f t="shared" si="6"/>
        <v>-1.0818562640735552E-2</v>
      </c>
      <c r="E203" s="115">
        <v>44019</v>
      </c>
      <c r="F203" s="46">
        <v>3000.1201169999999</v>
      </c>
      <c r="G203" s="116">
        <f t="shared" si="7"/>
        <v>-1.8619292280718458E-2</v>
      </c>
    </row>
    <row r="204" spans="1:7" x14ac:dyDescent="0.3">
      <c r="A204" s="115">
        <v>44018</v>
      </c>
      <c r="B204" s="46">
        <v>3179.72</v>
      </c>
      <c r="C204" s="116">
        <f t="shared" si="6"/>
        <v>1.5881738397001799E-2</v>
      </c>
      <c r="E204" s="115">
        <v>44018</v>
      </c>
      <c r="F204" s="46">
        <v>3057.040039</v>
      </c>
      <c r="G204" s="116">
        <f t="shared" si="7"/>
        <v>5.7689508761448405E-2</v>
      </c>
    </row>
    <row r="205" spans="1:7" x14ac:dyDescent="0.3">
      <c r="A205" s="115">
        <v>44014</v>
      </c>
      <c r="B205" s="46">
        <v>3130.01</v>
      </c>
      <c r="C205" s="116">
        <f t="shared" si="6"/>
        <v>4.5412823425956539E-3</v>
      </c>
      <c r="E205" s="115">
        <v>44014</v>
      </c>
      <c r="F205" s="46">
        <v>2890.3000489999999</v>
      </c>
      <c r="G205" s="116">
        <f t="shared" si="7"/>
        <v>4.0296308046867679E-3</v>
      </c>
    </row>
    <row r="206" spans="1:7" x14ac:dyDescent="0.3">
      <c r="A206" s="115">
        <v>44013</v>
      </c>
      <c r="B206" s="46">
        <v>3115.86</v>
      </c>
      <c r="C206" s="116">
        <f t="shared" si="6"/>
        <v>5.022110834792981E-3</v>
      </c>
      <c r="E206" s="115">
        <v>44013</v>
      </c>
      <c r="F206" s="46">
        <v>2878.6999510000001</v>
      </c>
      <c r="G206" s="116">
        <f t="shared" si="7"/>
        <v>4.3453317014221504E-2</v>
      </c>
    </row>
    <row r="207" spans="1:7" x14ac:dyDescent="0.3">
      <c r="A207" s="115">
        <v>44012</v>
      </c>
      <c r="B207" s="46">
        <v>3100.29</v>
      </c>
      <c r="C207" s="116">
        <f t="shared" si="6"/>
        <v>1.5409859690034278E-2</v>
      </c>
      <c r="E207" s="115">
        <v>44012</v>
      </c>
      <c r="F207" s="46">
        <v>2758.820068</v>
      </c>
      <c r="G207" s="116">
        <f t="shared" si="7"/>
        <v>2.9264577568835604E-2</v>
      </c>
    </row>
    <row r="208" spans="1:7" x14ac:dyDescent="0.3">
      <c r="A208" s="115">
        <v>44011</v>
      </c>
      <c r="B208" s="46">
        <v>3053.24</v>
      </c>
      <c r="C208" s="116">
        <f t="shared" si="6"/>
        <v>1.468569814393228E-2</v>
      </c>
      <c r="E208" s="115">
        <v>44011</v>
      </c>
      <c r="F208" s="46">
        <v>2680.3798830000001</v>
      </c>
      <c r="G208" s="116">
        <f t="shared" si="7"/>
        <v>-4.6382608359569755E-3</v>
      </c>
    </row>
    <row r="209" spans="1:7" x14ac:dyDescent="0.3">
      <c r="A209" s="115">
        <v>44008</v>
      </c>
      <c r="B209" s="46">
        <v>3009.05</v>
      </c>
      <c r="C209" s="116">
        <f t="shared" si="6"/>
        <v>-2.4226917788673585E-2</v>
      </c>
      <c r="E209" s="115">
        <v>44008</v>
      </c>
      <c r="F209" s="46">
        <v>2692.8701169999999</v>
      </c>
      <c r="G209" s="116">
        <f t="shared" si="7"/>
        <v>-2.2402674546606494E-2</v>
      </c>
    </row>
    <row r="210" spans="1:7" x14ac:dyDescent="0.3">
      <c r="A210" s="115">
        <v>44007</v>
      </c>
      <c r="B210" s="46">
        <v>3083.76</v>
      </c>
      <c r="C210" s="116">
        <f t="shared" si="6"/>
        <v>1.0959469958988111E-2</v>
      </c>
      <c r="E210" s="115">
        <v>44007</v>
      </c>
      <c r="F210" s="46">
        <v>2754.580078</v>
      </c>
      <c r="G210" s="116">
        <f t="shared" si="7"/>
        <v>7.3801114406271129E-3</v>
      </c>
    </row>
    <row r="211" spans="1:7" x14ac:dyDescent="0.3">
      <c r="A211" s="115">
        <v>44006</v>
      </c>
      <c r="B211" s="46">
        <v>3050.33</v>
      </c>
      <c r="C211" s="116">
        <f t="shared" si="6"/>
        <v>-2.5855158736495243E-2</v>
      </c>
      <c r="E211" s="115">
        <v>44006</v>
      </c>
      <c r="F211" s="46">
        <v>2734.3999020000001</v>
      </c>
      <c r="G211" s="116">
        <f t="shared" si="7"/>
        <v>-1.0855846620188236E-2</v>
      </c>
    </row>
    <row r="212" spans="1:7" x14ac:dyDescent="0.3">
      <c r="A212" s="115">
        <v>44005</v>
      </c>
      <c r="B212" s="46">
        <v>3131.29</v>
      </c>
      <c r="C212" s="116">
        <f t="shared" si="6"/>
        <v>4.3074416426651663E-3</v>
      </c>
      <c r="E212" s="115">
        <v>44005</v>
      </c>
      <c r="F212" s="46">
        <v>2764.4099120000001</v>
      </c>
      <c r="G212" s="116">
        <f t="shared" si="7"/>
        <v>1.8641561611445923E-2</v>
      </c>
    </row>
    <row r="213" spans="1:7" x14ac:dyDescent="0.3">
      <c r="A213" s="115">
        <v>44004</v>
      </c>
      <c r="B213" s="46">
        <v>3117.86</v>
      </c>
      <c r="C213" s="116">
        <f t="shared" si="6"/>
        <v>6.4950576872171428E-3</v>
      </c>
      <c r="E213" s="115">
        <v>44004</v>
      </c>
      <c r="F213" s="46">
        <v>2713.820068</v>
      </c>
      <c r="G213" s="116">
        <f t="shared" si="7"/>
        <v>1.4508378606030048E-2</v>
      </c>
    </row>
    <row r="214" spans="1:7" x14ac:dyDescent="0.3">
      <c r="A214" s="115">
        <v>44001</v>
      </c>
      <c r="B214" s="46">
        <v>3097.74</v>
      </c>
      <c r="C214" s="116">
        <f t="shared" si="6"/>
        <v>-5.6494636219482919E-3</v>
      </c>
      <c r="E214" s="115">
        <v>44001</v>
      </c>
      <c r="F214" s="46">
        <v>2675.01001</v>
      </c>
      <c r="G214" s="116">
        <f t="shared" si="7"/>
        <v>7.9239595469744462E-3</v>
      </c>
    </row>
    <row r="215" spans="1:7" x14ac:dyDescent="0.3">
      <c r="A215" s="115">
        <v>44000</v>
      </c>
      <c r="B215" s="46">
        <v>3115.34</v>
      </c>
      <c r="C215" s="116">
        <f t="shared" si="6"/>
        <v>5.9418851513903803E-4</v>
      </c>
      <c r="E215" s="115">
        <v>44000</v>
      </c>
      <c r="F215" s="46">
        <v>2653.9799800000001</v>
      </c>
      <c r="G215" s="116">
        <f t="shared" si="7"/>
        <v>4.9224152013451761E-3</v>
      </c>
    </row>
    <row r="216" spans="1:7" x14ac:dyDescent="0.3">
      <c r="A216" s="115">
        <v>43999</v>
      </c>
      <c r="B216" s="46">
        <v>3113.49</v>
      </c>
      <c r="C216" s="116">
        <f t="shared" si="6"/>
        <v>-3.6002995449221364E-3</v>
      </c>
      <c r="E216" s="115">
        <v>43999</v>
      </c>
      <c r="F216" s="46">
        <v>2640.9799800000001</v>
      </c>
      <c r="G216" s="116">
        <f t="shared" si="7"/>
        <v>9.8307095647431897E-3</v>
      </c>
    </row>
    <row r="217" spans="1:7" x14ac:dyDescent="0.3">
      <c r="A217" s="115">
        <v>43998</v>
      </c>
      <c r="B217" s="46">
        <v>3124.74</v>
      </c>
      <c r="C217" s="116">
        <f t="shared" si="6"/>
        <v>1.8962430582503575E-2</v>
      </c>
      <c r="E217" s="115">
        <v>43998</v>
      </c>
      <c r="F217" s="46">
        <v>2615.2700199999999</v>
      </c>
      <c r="G217" s="116">
        <f t="shared" si="7"/>
        <v>1.655475578996346E-2</v>
      </c>
    </row>
    <row r="218" spans="1:7" x14ac:dyDescent="0.3">
      <c r="A218" s="115">
        <v>43997</v>
      </c>
      <c r="B218" s="46">
        <v>3066.59</v>
      </c>
      <c r="C218" s="116">
        <f t="shared" si="6"/>
        <v>8.3122075684491925E-3</v>
      </c>
      <c r="E218" s="115">
        <v>43997</v>
      </c>
      <c r="F218" s="46">
        <v>2572.679932</v>
      </c>
      <c r="G218" s="116">
        <f t="shared" si="7"/>
        <v>1.0868249280019393E-2</v>
      </c>
    </row>
    <row r="219" spans="1:7" x14ac:dyDescent="0.3">
      <c r="A219" s="115">
        <v>43994</v>
      </c>
      <c r="B219" s="46">
        <v>3041.31</v>
      </c>
      <c r="C219" s="116">
        <f t="shared" si="6"/>
        <v>1.3060857399820103E-2</v>
      </c>
      <c r="E219" s="115">
        <v>43994</v>
      </c>
      <c r="F219" s="46">
        <v>2545.0200199999999</v>
      </c>
      <c r="G219" s="116">
        <f t="shared" si="7"/>
        <v>-5.0586956783097436E-3</v>
      </c>
    </row>
    <row r="220" spans="1:7" x14ac:dyDescent="0.3">
      <c r="A220" s="115">
        <v>43993</v>
      </c>
      <c r="B220" s="46">
        <v>3002.1</v>
      </c>
      <c r="C220" s="116">
        <f t="shared" si="6"/>
        <v>-5.8944121574601716E-2</v>
      </c>
      <c r="E220" s="115">
        <v>43993</v>
      </c>
      <c r="F220" s="46">
        <v>2557.959961</v>
      </c>
      <c r="G220" s="116">
        <f t="shared" si="7"/>
        <v>-3.3802334947332091E-2</v>
      </c>
    </row>
    <row r="221" spans="1:7" x14ac:dyDescent="0.3">
      <c r="A221" s="115">
        <v>43992</v>
      </c>
      <c r="B221" s="46">
        <v>3190.14</v>
      </c>
      <c r="C221" s="116">
        <f t="shared" si="6"/>
        <v>-5.3130787794885004E-3</v>
      </c>
      <c r="E221" s="115">
        <v>43992</v>
      </c>
      <c r="F221" s="46">
        <v>2647.4499510000001</v>
      </c>
      <c r="G221" s="116">
        <f t="shared" si="7"/>
        <v>1.7913244881801793E-2</v>
      </c>
    </row>
    <row r="222" spans="1:7" x14ac:dyDescent="0.3">
      <c r="A222" s="115">
        <v>43991</v>
      </c>
      <c r="B222" s="46">
        <v>3207.18</v>
      </c>
      <c r="C222" s="116">
        <f t="shared" si="6"/>
        <v>-7.7991826481333959E-3</v>
      </c>
      <c r="E222" s="115">
        <v>43991</v>
      </c>
      <c r="F222" s="46">
        <v>2600.860107</v>
      </c>
      <c r="G222" s="116">
        <f t="shared" si="7"/>
        <v>3.0427187231997666E-2</v>
      </c>
    </row>
    <row r="223" spans="1:7" x14ac:dyDescent="0.3">
      <c r="A223" s="115">
        <v>43990</v>
      </c>
      <c r="B223" s="46">
        <v>3232.39</v>
      </c>
      <c r="C223" s="116">
        <f t="shared" si="6"/>
        <v>1.2041591393674889E-2</v>
      </c>
      <c r="E223" s="115">
        <v>43990</v>
      </c>
      <c r="F223" s="46">
        <v>2524.0600589999999</v>
      </c>
      <c r="G223" s="116">
        <f t="shared" si="7"/>
        <v>1.6536471606927172E-2</v>
      </c>
    </row>
    <row r="224" spans="1:7" x14ac:dyDescent="0.3">
      <c r="A224" s="115">
        <v>43987</v>
      </c>
      <c r="B224" s="46">
        <v>3193.93</v>
      </c>
      <c r="C224" s="116">
        <f t="shared" si="6"/>
        <v>2.621170498176606E-2</v>
      </c>
      <c r="E224" s="115">
        <v>43987</v>
      </c>
      <c r="F224" s="46">
        <v>2483</v>
      </c>
      <c r="G224" s="116">
        <f t="shared" si="7"/>
        <v>9.103430507950927E-3</v>
      </c>
    </row>
    <row r="225" spans="1:7" x14ac:dyDescent="0.3">
      <c r="A225" s="115">
        <v>43986</v>
      </c>
      <c r="B225" s="46">
        <v>3112.35</v>
      </c>
      <c r="C225" s="116">
        <f t="shared" si="6"/>
        <v>-3.3686961032639573E-3</v>
      </c>
      <c r="E225" s="115">
        <v>43986</v>
      </c>
      <c r="F225" s="46">
        <v>2460.6000979999999</v>
      </c>
      <c r="G225" s="116">
        <f t="shared" si="7"/>
        <v>-7.1819741380865221E-3</v>
      </c>
    </row>
    <row r="226" spans="1:7" x14ac:dyDescent="0.3">
      <c r="A226" s="115">
        <v>43985</v>
      </c>
      <c r="B226" s="46">
        <v>3122.87</v>
      </c>
      <c r="C226" s="116">
        <f t="shared" si="6"/>
        <v>1.3648963587616247E-2</v>
      </c>
      <c r="E226" s="115">
        <v>43985</v>
      </c>
      <c r="F226" s="46">
        <v>2478.3999020000001</v>
      </c>
      <c r="G226" s="116">
        <f t="shared" si="7"/>
        <v>2.422733370760044E-3</v>
      </c>
    </row>
    <row r="227" spans="1:7" x14ac:dyDescent="0.3">
      <c r="A227" s="115">
        <v>43984</v>
      </c>
      <c r="B227" s="46">
        <v>3080.82</v>
      </c>
      <c r="C227" s="116">
        <f t="shared" si="6"/>
        <v>8.2108039650099496E-3</v>
      </c>
      <c r="E227" s="115">
        <v>43984</v>
      </c>
      <c r="F227" s="46">
        <v>2472.4099120000001</v>
      </c>
      <c r="G227" s="116">
        <f t="shared" si="7"/>
        <v>5.5437102530908611E-4</v>
      </c>
    </row>
    <row r="228" spans="1:7" x14ac:dyDescent="0.3">
      <c r="A228" s="115">
        <v>43983</v>
      </c>
      <c r="B228" s="46">
        <v>3055.73</v>
      </c>
      <c r="C228" s="116">
        <f t="shared" si="6"/>
        <v>3.7512605483673855E-3</v>
      </c>
      <c r="E228" s="115">
        <v>43983</v>
      </c>
      <c r="F228" s="46">
        <v>2471.040039</v>
      </c>
      <c r="G228" s="116">
        <f t="shared" si="7"/>
        <v>1.1738565666376433E-2</v>
      </c>
    </row>
    <row r="229" spans="1:7" x14ac:dyDescent="0.3">
      <c r="A229" s="115">
        <v>43980</v>
      </c>
      <c r="B229" s="46">
        <v>3044.31</v>
      </c>
      <c r="C229" s="116">
        <f t="shared" si="6"/>
        <v>4.8123100078225622E-3</v>
      </c>
      <c r="E229" s="115">
        <v>43980</v>
      </c>
      <c r="F229" s="46">
        <v>2442.3701169999999</v>
      </c>
      <c r="G229" s="116">
        <f t="shared" si="7"/>
        <v>1.7187962731906037E-2</v>
      </c>
    </row>
    <row r="230" spans="1:7" x14ac:dyDescent="0.3">
      <c r="A230" s="115">
        <v>43979</v>
      </c>
      <c r="B230" s="46">
        <v>3029.73</v>
      </c>
      <c r="C230" s="116">
        <f t="shared" si="6"/>
        <v>-2.1079466294262605E-3</v>
      </c>
      <c r="E230" s="115">
        <v>43979</v>
      </c>
      <c r="F230" s="46">
        <v>2401.1000979999999</v>
      </c>
      <c r="G230" s="116">
        <f t="shared" si="7"/>
        <v>-3.8540632065288127E-3</v>
      </c>
    </row>
    <row r="231" spans="1:7" x14ac:dyDescent="0.3">
      <c r="A231" s="115">
        <v>43978</v>
      </c>
      <c r="B231" s="46">
        <v>3036.13</v>
      </c>
      <c r="C231" s="116">
        <f t="shared" si="6"/>
        <v>1.4827343010993532E-2</v>
      </c>
      <c r="E231" s="115">
        <v>43978</v>
      </c>
      <c r="F231" s="46">
        <v>2410.389893</v>
      </c>
      <c r="G231" s="116">
        <f t="shared" si="7"/>
        <v>-4.7361174854183563E-3</v>
      </c>
    </row>
    <row r="232" spans="1:7" x14ac:dyDescent="0.3">
      <c r="A232" s="115">
        <v>43977</v>
      </c>
      <c r="B232" s="46">
        <v>2991.77</v>
      </c>
      <c r="C232" s="116">
        <f t="shared" si="6"/>
        <v>1.2289160703107926E-2</v>
      </c>
      <c r="E232" s="115">
        <v>43977</v>
      </c>
      <c r="F232" s="46">
        <v>2421.860107</v>
      </c>
      <c r="G232" s="116">
        <f t="shared" si="7"/>
        <v>-6.1635274289799646E-3</v>
      </c>
    </row>
    <row r="233" spans="1:7" x14ac:dyDescent="0.3">
      <c r="A233" s="115">
        <v>43973</v>
      </c>
      <c r="B233" s="46">
        <v>2955.45</v>
      </c>
      <c r="C233" s="116">
        <f t="shared" si="6"/>
        <v>2.3537312066093108E-3</v>
      </c>
      <c r="E233" s="115">
        <v>43973</v>
      </c>
      <c r="F233" s="46">
        <v>2436.8798830000001</v>
      </c>
      <c r="G233" s="116">
        <f t="shared" si="7"/>
        <v>-4.0298957144195846E-3</v>
      </c>
    </row>
    <row r="234" spans="1:7" x14ac:dyDescent="0.3">
      <c r="A234" s="115">
        <v>43972</v>
      </c>
      <c r="B234" s="46">
        <v>2948.51</v>
      </c>
      <c r="C234" s="116">
        <f t="shared" si="6"/>
        <v>-7.7735638256701822E-3</v>
      </c>
      <c r="E234" s="115">
        <v>43972</v>
      </c>
      <c r="F234" s="46">
        <v>2446.73999</v>
      </c>
      <c r="G234" s="116">
        <f t="shared" si="7"/>
        <v>-2.0496870304857362E-2</v>
      </c>
    </row>
    <row r="235" spans="1:7" x14ac:dyDescent="0.3">
      <c r="A235" s="115">
        <v>43971</v>
      </c>
      <c r="B235" s="46">
        <v>2971.61</v>
      </c>
      <c r="C235" s="116">
        <f t="shared" si="6"/>
        <v>1.6651043127809739E-2</v>
      </c>
      <c r="E235" s="115">
        <v>43971</v>
      </c>
      <c r="F235" s="46">
        <v>2497.9399410000001</v>
      </c>
      <c r="G235" s="116">
        <f t="shared" si="7"/>
        <v>1.9846187100961199E-2</v>
      </c>
    </row>
    <row r="236" spans="1:7" x14ac:dyDescent="0.3">
      <c r="A236" s="115">
        <v>43970</v>
      </c>
      <c r="B236" s="46">
        <v>2922.94</v>
      </c>
      <c r="C236" s="116">
        <f t="shared" si="6"/>
        <v>-1.0484408800538914E-2</v>
      </c>
      <c r="E236" s="115">
        <v>43970</v>
      </c>
      <c r="F236" s="46">
        <v>2449.330078</v>
      </c>
      <c r="G236" s="116">
        <f t="shared" si="7"/>
        <v>9.5084895703325678E-3</v>
      </c>
    </row>
    <row r="237" spans="1:7" x14ac:dyDescent="0.3">
      <c r="A237" s="115">
        <v>43969</v>
      </c>
      <c r="B237" s="46">
        <v>2953.91</v>
      </c>
      <c r="C237" s="116">
        <f t="shared" si="6"/>
        <v>3.1501204735132848E-2</v>
      </c>
      <c r="E237" s="115">
        <v>43969</v>
      </c>
      <c r="F237" s="46">
        <v>2426.26001</v>
      </c>
      <c r="G237" s="116">
        <f t="shared" si="7"/>
        <v>6.8387905956872608E-3</v>
      </c>
    </row>
    <row r="238" spans="1:7" x14ac:dyDescent="0.3">
      <c r="A238" s="115">
        <v>43966</v>
      </c>
      <c r="B238" s="46">
        <v>2863.7</v>
      </c>
      <c r="C238" s="116">
        <f t="shared" si="6"/>
        <v>3.9263803680980036E-3</v>
      </c>
      <c r="E238" s="115">
        <v>43966</v>
      </c>
      <c r="F238" s="46">
        <v>2409.780029</v>
      </c>
      <c r="G238" s="116">
        <f t="shared" si="7"/>
        <v>8.7615087349026677E-3</v>
      </c>
    </row>
    <row r="239" spans="1:7" x14ac:dyDescent="0.3">
      <c r="A239" s="115">
        <v>43965</v>
      </c>
      <c r="B239" s="46">
        <v>2852.5</v>
      </c>
      <c r="C239" s="116">
        <f t="shared" si="6"/>
        <v>1.1524822695035519E-2</v>
      </c>
      <c r="E239" s="115">
        <v>43965</v>
      </c>
      <c r="F239" s="46">
        <v>2388.8500979999999</v>
      </c>
      <c r="G239" s="116">
        <f t="shared" si="7"/>
        <v>8.8390556646533724E-3</v>
      </c>
    </row>
    <row r="240" spans="1:7" x14ac:dyDescent="0.3">
      <c r="A240" s="115">
        <v>43964</v>
      </c>
      <c r="B240" s="46">
        <v>2820</v>
      </c>
      <c r="C240" s="116">
        <f t="shared" si="6"/>
        <v>-1.7462684487059787E-2</v>
      </c>
      <c r="E240" s="115">
        <v>43964</v>
      </c>
      <c r="F240" s="46">
        <v>2367.919922</v>
      </c>
      <c r="G240" s="116">
        <f t="shared" si="7"/>
        <v>4.6543079946799182E-3</v>
      </c>
    </row>
    <row r="241" spans="1:7" x14ac:dyDescent="0.3">
      <c r="A241" s="115">
        <v>43963</v>
      </c>
      <c r="B241" s="46">
        <v>2870.12</v>
      </c>
      <c r="C241" s="116">
        <f t="shared" si="6"/>
        <v>-2.054383139042848E-2</v>
      </c>
      <c r="E241" s="115">
        <v>43963</v>
      </c>
      <c r="F241" s="46">
        <v>2356.9499510000001</v>
      </c>
      <c r="G241" s="116">
        <f t="shared" si="7"/>
        <v>-2.1606496056454927E-2</v>
      </c>
    </row>
    <row r="242" spans="1:7" x14ac:dyDescent="0.3">
      <c r="A242" s="115">
        <v>43962</v>
      </c>
      <c r="B242" s="46">
        <v>2930.32</v>
      </c>
      <c r="C242" s="116">
        <f t="shared" si="6"/>
        <v>1.7748651785098879E-4</v>
      </c>
      <c r="E242" s="115">
        <v>43962</v>
      </c>
      <c r="F242" s="46">
        <v>2409</v>
      </c>
      <c r="G242" s="116">
        <f t="shared" si="7"/>
        <v>1.2350717839676673E-2</v>
      </c>
    </row>
    <row r="243" spans="1:7" x14ac:dyDescent="0.3">
      <c r="A243" s="115">
        <v>43959</v>
      </c>
      <c r="B243" s="46">
        <v>2929.8</v>
      </c>
      <c r="C243" s="116">
        <f t="shared" si="6"/>
        <v>1.6871501011734846E-2</v>
      </c>
      <c r="E243" s="115">
        <v>43959</v>
      </c>
      <c r="F243" s="46">
        <v>2379.610107</v>
      </c>
      <c r="G243" s="116">
        <f t="shared" si="7"/>
        <v>5.0684020838234201E-3</v>
      </c>
    </row>
    <row r="244" spans="1:7" x14ac:dyDescent="0.3">
      <c r="A244" s="115">
        <v>43958</v>
      </c>
      <c r="B244" s="46">
        <v>2881.19</v>
      </c>
      <c r="C244" s="116">
        <f t="shared" si="6"/>
        <v>1.1504623615899323E-2</v>
      </c>
      <c r="E244" s="115">
        <v>43958</v>
      </c>
      <c r="F244" s="46">
        <v>2367.610107</v>
      </c>
      <c r="G244" s="116">
        <f t="shared" si="7"/>
        <v>6.9537596567212923E-3</v>
      </c>
    </row>
    <row r="245" spans="1:7" x14ac:dyDescent="0.3">
      <c r="A245" s="115">
        <v>43957</v>
      </c>
      <c r="B245" s="46">
        <v>2848.42</v>
      </c>
      <c r="C245" s="116">
        <f t="shared" si="6"/>
        <v>-6.9794034388029891E-3</v>
      </c>
      <c r="E245" s="115">
        <v>43957</v>
      </c>
      <c r="F245" s="46">
        <v>2351.26001</v>
      </c>
      <c r="G245" s="116">
        <f t="shared" si="7"/>
        <v>1.4436086069821386E-2</v>
      </c>
    </row>
    <row r="246" spans="1:7" x14ac:dyDescent="0.3">
      <c r="A246" s="115">
        <v>43956</v>
      </c>
      <c r="B246" s="46">
        <v>2868.44</v>
      </c>
      <c r="C246" s="116">
        <f t="shared" si="6"/>
        <v>9.0405735311707147E-3</v>
      </c>
      <c r="E246" s="115">
        <v>43956</v>
      </c>
      <c r="F246" s="46">
        <v>2317.8000489999999</v>
      </c>
      <c r="G246" s="116">
        <f t="shared" si="7"/>
        <v>7.8154871472468912E-4</v>
      </c>
    </row>
    <row r="247" spans="1:7" x14ac:dyDescent="0.3">
      <c r="A247" s="115">
        <v>43955</v>
      </c>
      <c r="B247" s="46">
        <v>2842.74</v>
      </c>
      <c r="C247" s="116">
        <f t="shared" si="6"/>
        <v>4.2498171836746756E-3</v>
      </c>
      <c r="E247" s="115">
        <v>43955</v>
      </c>
      <c r="F247" s="46">
        <v>2315.98999</v>
      </c>
      <c r="G247" s="116">
        <f t="shared" si="7"/>
        <v>1.3101236412771389E-2</v>
      </c>
    </row>
    <row r="248" spans="1:7" x14ac:dyDescent="0.3">
      <c r="A248" s="115">
        <v>43952</v>
      </c>
      <c r="B248" s="46">
        <v>2830.71</v>
      </c>
      <c r="C248" s="116">
        <f t="shared" si="6"/>
        <v>-2.8059043479156554E-2</v>
      </c>
      <c r="E248" s="115">
        <v>43952</v>
      </c>
      <c r="F248" s="46">
        <v>2286.040039</v>
      </c>
      <c r="G248" s="116">
        <f t="shared" si="7"/>
        <v>-7.5974115198059855E-2</v>
      </c>
    </row>
    <row r="249" spans="1:7" x14ac:dyDescent="0.3">
      <c r="A249" s="115">
        <v>43951</v>
      </c>
      <c r="B249" s="46">
        <v>2912.43</v>
      </c>
      <c r="C249" s="116">
        <f t="shared" si="6"/>
        <v>-9.2124197570344624E-3</v>
      </c>
      <c r="E249" s="115">
        <v>43951</v>
      </c>
      <c r="F249" s="46">
        <v>2474</v>
      </c>
      <c r="G249" s="116">
        <f t="shared" si="7"/>
        <v>4.268959993631527E-2</v>
      </c>
    </row>
    <row r="250" spans="1:7" x14ac:dyDescent="0.3">
      <c r="A250" s="115">
        <v>43950</v>
      </c>
      <c r="B250" s="46">
        <v>2939.51</v>
      </c>
      <c r="C250" s="116">
        <f t="shared" si="6"/>
        <v>2.6583874358714787E-2</v>
      </c>
      <c r="E250" s="115">
        <v>43950</v>
      </c>
      <c r="F250" s="46">
        <v>2372.709961</v>
      </c>
      <c r="G250" s="116">
        <f t="shared" si="7"/>
        <v>2.5336151310144883E-2</v>
      </c>
    </row>
    <row r="251" spans="1:7" x14ac:dyDescent="0.3">
      <c r="A251" s="115">
        <v>43949</v>
      </c>
      <c r="B251" s="46">
        <v>2863.39</v>
      </c>
      <c r="C251" s="116">
        <f t="shared" si="6"/>
        <v>-5.2423501292349073E-3</v>
      </c>
      <c r="E251" s="115">
        <v>43949</v>
      </c>
      <c r="F251" s="46">
        <v>2314.080078</v>
      </c>
      <c r="G251" s="116">
        <f t="shared" si="7"/>
        <v>-2.6060573232323248E-2</v>
      </c>
    </row>
    <row r="252" spans="1:7" x14ac:dyDescent="0.3">
      <c r="A252" s="115">
        <v>43948</v>
      </c>
      <c r="B252" s="46">
        <v>2878.48</v>
      </c>
      <c r="C252" s="116">
        <f t="shared" si="6"/>
        <v>1.4714073196697708E-2</v>
      </c>
      <c r="E252" s="115">
        <v>43948</v>
      </c>
      <c r="F252" s="46">
        <v>2376</v>
      </c>
      <c r="G252" s="116">
        <f t="shared" si="7"/>
        <v>-1.4197862191724364E-2</v>
      </c>
    </row>
    <row r="253" spans="1:7" x14ac:dyDescent="0.3">
      <c r="A253" s="115">
        <v>43945</v>
      </c>
      <c r="B253" s="46">
        <v>2836.74</v>
      </c>
      <c r="C253" s="116">
        <f t="shared" si="6"/>
        <v>1.3918078490242181E-2</v>
      </c>
      <c r="E253" s="115">
        <v>43945</v>
      </c>
      <c r="F253" s="46">
        <v>2410.219971</v>
      </c>
      <c r="G253" s="116">
        <f t="shared" si="7"/>
        <v>4.4885370480478581E-3</v>
      </c>
    </row>
    <row r="254" spans="1:7" x14ac:dyDescent="0.3">
      <c r="A254" s="115">
        <v>43944</v>
      </c>
      <c r="B254" s="46">
        <v>2797.8</v>
      </c>
      <c r="C254" s="116">
        <f t="shared" si="6"/>
        <v>-5.3941864245110605E-4</v>
      </c>
      <c r="E254" s="115">
        <v>43944</v>
      </c>
      <c r="F254" s="46">
        <v>2399.4499510000001</v>
      </c>
      <c r="G254" s="116">
        <f t="shared" si="7"/>
        <v>1.521477186370479E-2</v>
      </c>
    </row>
    <row r="255" spans="1:7" x14ac:dyDescent="0.3">
      <c r="A255" s="115">
        <v>43943</v>
      </c>
      <c r="B255" s="46">
        <v>2799.31</v>
      </c>
      <c r="C255" s="116">
        <f t="shared" si="6"/>
        <v>2.2930248194813929E-2</v>
      </c>
      <c r="E255" s="115">
        <v>43943</v>
      </c>
      <c r="F255" s="46">
        <v>2363.48999</v>
      </c>
      <c r="G255" s="116">
        <f t="shared" si="7"/>
        <v>1.5192460535746521E-2</v>
      </c>
    </row>
    <row r="256" spans="1:7" x14ac:dyDescent="0.3">
      <c r="A256" s="115">
        <v>43942</v>
      </c>
      <c r="B256" s="46">
        <v>2736.56</v>
      </c>
      <c r="C256" s="116">
        <f t="shared" si="6"/>
        <v>-3.0674846625766805E-2</v>
      </c>
      <c r="E256" s="115">
        <v>43942</v>
      </c>
      <c r="F256" s="46">
        <v>2328.1201169999999</v>
      </c>
      <c r="G256" s="116">
        <f t="shared" si="7"/>
        <v>-2.7360341522822629E-2</v>
      </c>
    </row>
    <row r="257" spans="1:7" x14ac:dyDescent="0.3">
      <c r="A257" s="115">
        <v>43941</v>
      </c>
      <c r="B257" s="46">
        <v>2823.16</v>
      </c>
      <c r="C257" s="116">
        <f t="shared" si="6"/>
        <v>-1.7880997439608137E-2</v>
      </c>
      <c r="E257" s="115">
        <v>43941</v>
      </c>
      <c r="F257" s="46">
        <v>2393.610107</v>
      </c>
      <c r="G257" s="116">
        <f t="shared" si="7"/>
        <v>7.8358345263158657E-3</v>
      </c>
    </row>
    <row r="258" spans="1:7" x14ac:dyDescent="0.3">
      <c r="A258" s="115">
        <v>43938</v>
      </c>
      <c r="B258" s="46">
        <v>2874.56</v>
      </c>
      <c r="C258" s="116">
        <f t="shared" si="6"/>
        <v>2.6793591827257934E-2</v>
      </c>
      <c r="E258" s="115">
        <v>43938</v>
      </c>
      <c r="F258" s="46">
        <v>2375</v>
      </c>
      <c r="G258" s="116">
        <f t="shared" si="7"/>
        <v>-1.3782110968463712E-2</v>
      </c>
    </row>
    <row r="259" spans="1:7" x14ac:dyDescent="0.3">
      <c r="A259" s="115">
        <v>43937</v>
      </c>
      <c r="B259" s="46">
        <v>2799.55</v>
      </c>
      <c r="C259" s="116">
        <f t="shared" si="6"/>
        <v>5.8167107381006389E-3</v>
      </c>
      <c r="E259" s="115">
        <v>43937</v>
      </c>
      <c r="F259" s="46">
        <v>2408.1899410000001</v>
      </c>
      <c r="G259" s="116">
        <f t="shared" si="7"/>
        <v>4.3554570807785797E-2</v>
      </c>
    </row>
    <row r="260" spans="1:7" x14ac:dyDescent="0.3">
      <c r="A260" s="115">
        <v>43936</v>
      </c>
      <c r="B260" s="46">
        <v>2783.36</v>
      </c>
      <c r="C260" s="116">
        <f t="shared" ref="C260:C323" si="8">B260/B261-1</f>
        <v>-2.2030456139364496E-2</v>
      </c>
      <c r="E260" s="115">
        <v>43936</v>
      </c>
      <c r="F260" s="46">
        <v>2307.679932</v>
      </c>
      <c r="G260" s="116">
        <f t="shared" ref="G260:G323" si="9">F260/F261-1</f>
        <v>1.066861555740517E-2</v>
      </c>
    </row>
    <row r="261" spans="1:7" x14ac:dyDescent="0.3">
      <c r="A261" s="115">
        <v>43935</v>
      </c>
      <c r="B261" s="46">
        <v>2846.06</v>
      </c>
      <c r="C261" s="116">
        <f t="shared" si="8"/>
        <v>3.0572524197665762E-2</v>
      </c>
      <c r="E261" s="115">
        <v>43935</v>
      </c>
      <c r="F261" s="46">
        <v>2283.320068</v>
      </c>
      <c r="G261" s="116">
        <f t="shared" si="9"/>
        <v>5.2769389048666682E-2</v>
      </c>
    </row>
    <row r="262" spans="1:7" x14ac:dyDescent="0.3">
      <c r="A262" s="115">
        <v>43934</v>
      </c>
      <c r="B262" s="46">
        <v>2761.63</v>
      </c>
      <c r="C262" s="116">
        <f t="shared" si="8"/>
        <v>-1.0104594561656355E-2</v>
      </c>
      <c r="E262" s="115">
        <v>43934</v>
      </c>
      <c r="F262" s="46">
        <v>2168.8701169999999</v>
      </c>
      <c r="G262" s="116">
        <f t="shared" si="9"/>
        <v>6.1735155565337374E-2</v>
      </c>
    </row>
    <row r="263" spans="1:7" x14ac:dyDescent="0.3">
      <c r="A263" s="115">
        <v>43930</v>
      </c>
      <c r="B263" s="46">
        <v>2789.82</v>
      </c>
      <c r="C263" s="116">
        <f t="shared" si="8"/>
        <v>1.448737809002254E-2</v>
      </c>
      <c r="E263" s="115">
        <v>43930</v>
      </c>
      <c r="F263" s="46">
        <v>2042.76001</v>
      </c>
      <c r="G263" s="116">
        <f t="shared" si="9"/>
        <v>-1.1746940773371684E-4</v>
      </c>
    </row>
    <row r="264" spans="1:7" x14ac:dyDescent="0.3">
      <c r="A264" s="115">
        <v>43929</v>
      </c>
      <c r="B264" s="46">
        <v>2749.98</v>
      </c>
      <c r="C264" s="116">
        <f t="shared" si="8"/>
        <v>3.4056426049386967E-2</v>
      </c>
      <c r="E264" s="115">
        <v>43929</v>
      </c>
      <c r="F264" s="46">
        <v>2043</v>
      </c>
      <c r="G264" s="116">
        <f t="shared" si="9"/>
        <v>1.5609477219441059E-2</v>
      </c>
    </row>
    <row r="265" spans="1:7" x14ac:dyDescent="0.3">
      <c r="A265" s="115">
        <v>43928</v>
      </c>
      <c r="B265" s="46">
        <v>2659.41</v>
      </c>
      <c r="C265" s="116">
        <f t="shared" si="8"/>
        <v>-1.6030454108602044E-3</v>
      </c>
      <c r="E265" s="115">
        <v>43928</v>
      </c>
      <c r="F265" s="46">
        <v>2011.599976</v>
      </c>
      <c r="G265" s="116">
        <f t="shared" si="9"/>
        <v>7.0134563341113232E-3</v>
      </c>
    </row>
    <row r="266" spans="1:7" x14ac:dyDescent="0.3">
      <c r="A266" s="115">
        <v>43927</v>
      </c>
      <c r="B266" s="46">
        <v>2663.68</v>
      </c>
      <c r="C266" s="116">
        <f t="shared" si="8"/>
        <v>7.0331304120707872E-2</v>
      </c>
      <c r="E266" s="115">
        <v>43927</v>
      </c>
      <c r="F266" s="46">
        <v>1997.589966</v>
      </c>
      <c r="G266" s="116">
        <f t="shared" si="9"/>
        <v>4.7729192759215389E-2</v>
      </c>
    </row>
    <row r="267" spans="1:7" x14ac:dyDescent="0.3">
      <c r="A267" s="115">
        <v>43924</v>
      </c>
      <c r="B267" s="46">
        <v>2488.65</v>
      </c>
      <c r="C267" s="116">
        <f t="shared" si="8"/>
        <v>-1.5137124539950086E-2</v>
      </c>
      <c r="E267" s="115">
        <v>43924</v>
      </c>
      <c r="F267" s="46">
        <v>1906.589966</v>
      </c>
      <c r="G267" s="116">
        <f t="shared" si="9"/>
        <v>-6.3788820691103032E-3</v>
      </c>
    </row>
    <row r="268" spans="1:7" x14ac:dyDescent="0.3">
      <c r="A268" s="115">
        <v>43923</v>
      </c>
      <c r="B268" s="46">
        <v>2526.9</v>
      </c>
      <c r="C268" s="116">
        <f t="shared" si="8"/>
        <v>2.2829386763812964E-2</v>
      </c>
      <c r="E268" s="115">
        <v>43923</v>
      </c>
      <c r="F268" s="46">
        <v>1918.829956</v>
      </c>
      <c r="G268" s="116">
        <f t="shared" si="9"/>
        <v>5.8342534391562229E-3</v>
      </c>
    </row>
    <row r="269" spans="1:7" x14ac:dyDescent="0.3">
      <c r="A269" s="115">
        <v>43922</v>
      </c>
      <c r="B269" s="46">
        <v>2470.5</v>
      </c>
      <c r="C269" s="116">
        <f t="shared" si="8"/>
        <v>-4.4142397827121593E-2</v>
      </c>
      <c r="E269" s="115">
        <v>43922</v>
      </c>
      <c r="F269" s="46">
        <v>1907.6999510000001</v>
      </c>
      <c r="G269" s="116">
        <f t="shared" si="9"/>
        <v>-2.1551823146401916E-2</v>
      </c>
    </row>
    <row r="270" spans="1:7" x14ac:dyDescent="0.3">
      <c r="A270" s="115">
        <v>43921</v>
      </c>
      <c r="B270" s="46">
        <v>2584.59</v>
      </c>
      <c r="C270" s="116">
        <f t="shared" si="8"/>
        <v>-1.60127919593398E-2</v>
      </c>
      <c r="E270" s="115">
        <v>43921</v>
      </c>
      <c r="F270" s="46">
        <v>1949.719971</v>
      </c>
      <c r="G270" s="116">
        <f t="shared" si="9"/>
        <v>-7.2455919728272589E-3</v>
      </c>
    </row>
    <row r="271" spans="1:7" x14ac:dyDescent="0.3">
      <c r="A271" s="115">
        <v>43920</v>
      </c>
      <c r="B271" s="46">
        <v>2626.65</v>
      </c>
      <c r="C271" s="116">
        <f t="shared" si="8"/>
        <v>3.3516035994916482E-2</v>
      </c>
      <c r="E271" s="115">
        <v>43920</v>
      </c>
      <c r="F271" s="46">
        <v>1963.9499510000001</v>
      </c>
      <c r="G271" s="116">
        <f t="shared" si="9"/>
        <v>3.3603481820158709E-2</v>
      </c>
    </row>
    <row r="272" spans="1:7" x14ac:dyDescent="0.3">
      <c r="A272" s="115">
        <v>43917</v>
      </c>
      <c r="B272" s="46">
        <v>2541.4699999999998</v>
      </c>
      <c r="C272" s="116">
        <f t="shared" si="8"/>
        <v>-3.36873163071707E-2</v>
      </c>
      <c r="E272" s="115">
        <v>43917</v>
      </c>
      <c r="F272" s="46">
        <v>1900.099976</v>
      </c>
      <c r="G272" s="116">
        <f t="shared" si="9"/>
        <v>-2.8325388666397666E-2</v>
      </c>
    </row>
    <row r="273" spans="1:7" x14ac:dyDescent="0.3">
      <c r="A273" s="115">
        <v>43916</v>
      </c>
      <c r="B273" s="46">
        <v>2630.07</v>
      </c>
      <c r="C273" s="116">
        <f t="shared" si="8"/>
        <v>6.2414160836336219E-2</v>
      </c>
      <c r="E273" s="115">
        <v>43916</v>
      </c>
      <c r="F273" s="46">
        <v>1955.48999</v>
      </c>
      <c r="G273" s="116">
        <f t="shared" si="9"/>
        <v>3.6933157243312031E-2</v>
      </c>
    </row>
    <row r="274" spans="1:7" x14ac:dyDescent="0.3">
      <c r="A274" s="115">
        <v>43915</v>
      </c>
      <c r="B274" s="46">
        <v>2475.56</v>
      </c>
      <c r="C274" s="116">
        <f t="shared" si="8"/>
        <v>1.1535019797084933E-2</v>
      </c>
      <c r="E274" s="115">
        <v>43915</v>
      </c>
      <c r="F274" s="46">
        <v>1885.839966</v>
      </c>
      <c r="G274" s="116">
        <f t="shared" si="9"/>
        <v>-2.7967636034855525E-2</v>
      </c>
    </row>
    <row r="275" spans="1:7" x14ac:dyDescent="0.3">
      <c r="A275" s="115">
        <v>43914</v>
      </c>
      <c r="B275" s="46">
        <v>2447.33</v>
      </c>
      <c r="C275" s="116">
        <f t="shared" si="8"/>
        <v>9.3827657101993367E-2</v>
      </c>
      <c r="E275" s="115">
        <v>43914</v>
      </c>
      <c r="F275" s="46">
        <v>1940.099976</v>
      </c>
      <c r="G275" s="116">
        <f t="shared" si="9"/>
        <v>1.958662668857003E-2</v>
      </c>
    </row>
    <row r="276" spans="1:7" x14ac:dyDescent="0.3">
      <c r="A276" s="115">
        <v>43913</v>
      </c>
      <c r="B276" s="46">
        <v>2237.4</v>
      </c>
      <c r="C276" s="116">
        <f t="shared" si="8"/>
        <v>-2.9293858355170621E-2</v>
      </c>
      <c r="E276" s="115">
        <v>43913</v>
      </c>
      <c r="F276" s="46">
        <v>1902.829956</v>
      </c>
      <c r="G276" s="116">
        <f t="shared" si="9"/>
        <v>3.0735224742562739E-2</v>
      </c>
    </row>
    <row r="277" spans="1:7" x14ac:dyDescent="0.3">
      <c r="A277" s="115">
        <v>43910</v>
      </c>
      <c r="B277" s="46">
        <v>2304.92</v>
      </c>
      <c r="C277" s="116">
        <f t="shared" si="8"/>
        <v>-4.3359522534749395E-2</v>
      </c>
      <c r="E277" s="115">
        <v>43910</v>
      </c>
      <c r="F277" s="46">
        <v>1846.089966</v>
      </c>
      <c r="G277" s="116">
        <f t="shared" si="9"/>
        <v>-1.8522798296464416E-2</v>
      </c>
    </row>
    <row r="278" spans="1:7" x14ac:dyDescent="0.3">
      <c r="A278" s="115">
        <v>43909</v>
      </c>
      <c r="B278" s="46">
        <v>2409.39</v>
      </c>
      <c r="C278" s="116">
        <f t="shared" si="8"/>
        <v>4.707893749218206E-3</v>
      </c>
      <c r="E278" s="115">
        <v>43909</v>
      </c>
      <c r="F278" s="46">
        <v>1880.9300539999999</v>
      </c>
      <c r="G278" s="116">
        <f t="shared" si="9"/>
        <v>2.7830630601092921E-2</v>
      </c>
    </row>
    <row r="279" spans="1:7" x14ac:dyDescent="0.3">
      <c r="A279" s="115">
        <v>43908</v>
      </c>
      <c r="B279" s="46">
        <v>2398.1</v>
      </c>
      <c r="C279" s="116">
        <f t="shared" si="8"/>
        <v>-5.1830823307066787E-2</v>
      </c>
      <c r="E279" s="115">
        <v>43908</v>
      </c>
      <c r="F279" s="46">
        <v>1830</v>
      </c>
      <c r="G279" s="116">
        <f t="shared" si="9"/>
        <v>1.2257740959799035E-2</v>
      </c>
    </row>
    <row r="280" spans="1:7" x14ac:dyDescent="0.3">
      <c r="A280" s="115">
        <v>43907</v>
      </c>
      <c r="B280" s="46">
        <v>2529.19</v>
      </c>
      <c r="C280" s="116">
        <f t="shared" si="8"/>
        <v>5.9954822243549089E-2</v>
      </c>
      <c r="E280" s="115">
        <v>43907</v>
      </c>
      <c r="F280" s="46">
        <v>1807.839966</v>
      </c>
      <c r="G280" s="116">
        <f t="shared" si="9"/>
        <v>7.0266074838595927E-2</v>
      </c>
    </row>
    <row r="281" spans="1:7" x14ac:dyDescent="0.3">
      <c r="A281" s="115">
        <v>43906</v>
      </c>
      <c r="B281" s="46">
        <v>2386.13</v>
      </c>
      <c r="C281" s="116">
        <f t="shared" si="8"/>
        <v>-0.11984050283657066</v>
      </c>
      <c r="E281" s="115">
        <v>43906</v>
      </c>
      <c r="F281" s="46">
        <v>1689.150024</v>
      </c>
      <c r="G281" s="116">
        <f t="shared" si="9"/>
        <v>-5.3697465546218459E-2</v>
      </c>
    </row>
    <row r="282" spans="1:7" x14ac:dyDescent="0.3">
      <c r="A282" s="115">
        <v>43903</v>
      </c>
      <c r="B282" s="46">
        <v>2711.02</v>
      </c>
      <c r="C282" s="116">
        <f t="shared" si="8"/>
        <v>9.2871194530443901E-2</v>
      </c>
      <c r="E282" s="115">
        <v>43903</v>
      </c>
      <c r="F282" s="46">
        <v>1785</v>
      </c>
      <c r="G282" s="116">
        <f t="shared" si="9"/>
        <v>6.4648317718327242E-2</v>
      </c>
    </row>
    <row r="283" spans="1:7" x14ac:dyDescent="0.3">
      <c r="A283" s="115">
        <v>43902</v>
      </c>
      <c r="B283" s="46">
        <v>2480.64</v>
      </c>
      <c r="C283" s="116">
        <f t="shared" si="8"/>
        <v>-9.5112680474797484E-2</v>
      </c>
      <c r="E283" s="115">
        <v>43902</v>
      </c>
      <c r="F283" s="46">
        <v>1676.6099850000001</v>
      </c>
      <c r="G283" s="116">
        <f t="shared" si="9"/>
        <v>-7.9220808402794329E-2</v>
      </c>
    </row>
    <row r="284" spans="1:7" x14ac:dyDescent="0.3">
      <c r="A284" s="115">
        <v>43901</v>
      </c>
      <c r="B284" s="46">
        <v>2741.38</v>
      </c>
      <c r="C284" s="116">
        <f t="shared" si="8"/>
        <v>-4.8868410917935035E-2</v>
      </c>
      <c r="E284" s="115">
        <v>43901</v>
      </c>
      <c r="F284" s="46">
        <v>1820.8599850000001</v>
      </c>
      <c r="G284" s="116">
        <f t="shared" si="9"/>
        <v>-3.7508834363457977E-2</v>
      </c>
    </row>
    <row r="285" spans="1:7" x14ac:dyDescent="0.3">
      <c r="A285" s="115">
        <v>43900</v>
      </c>
      <c r="B285" s="46">
        <v>2882.23</v>
      </c>
      <c r="C285" s="116">
        <f t="shared" si="8"/>
        <v>4.9396335780030221E-2</v>
      </c>
      <c r="E285" s="115">
        <v>43900</v>
      </c>
      <c r="F285" s="46">
        <v>1891.8199460000001</v>
      </c>
      <c r="G285" s="116">
        <f t="shared" si="9"/>
        <v>5.0655034549305755E-2</v>
      </c>
    </row>
    <row r="286" spans="1:7" x14ac:dyDescent="0.3">
      <c r="A286" s="115">
        <v>43899</v>
      </c>
      <c r="B286" s="46">
        <v>2746.56</v>
      </c>
      <c r="C286" s="116">
        <f t="shared" si="8"/>
        <v>-7.5969680759797709E-2</v>
      </c>
      <c r="E286" s="115">
        <v>43899</v>
      </c>
      <c r="F286" s="46">
        <v>1800.6099850000001</v>
      </c>
      <c r="G286" s="116">
        <f t="shared" si="9"/>
        <v>-5.2853880035680478E-2</v>
      </c>
    </row>
    <row r="287" spans="1:7" x14ac:dyDescent="0.3">
      <c r="A287" s="115">
        <v>43896</v>
      </c>
      <c r="B287" s="46">
        <v>2972.37</v>
      </c>
      <c r="C287" s="116">
        <f t="shared" si="8"/>
        <v>-1.7053909799797706E-2</v>
      </c>
      <c r="E287" s="115">
        <v>43896</v>
      </c>
      <c r="F287" s="46">
        <v>1901.089966</v>
      </c>
      <c r="G287" s="116">
        <f t="shared" si="9"/>
        <v>-1.1922923579276379E-2</v>
      </c>
    </row>
    <row r="288" spans="1:7" x14ac:dyDescent="0.3">
      <c r="A288" s="115">
        <v>43895</v>
      </c>
      <c r="B288" s="46">
        <v>3023.94</v>
      </c>
      <c r="C288" s="116">
        <f t="shared" si="8"/>
        <v>-3.3922022158894838E-2</v>
      </c>
      <c r="E288" s="115">
        <v>43895</v>
      </c>
      <c r="F288" s="46">
        <v>1924.030029</v>
      </c>
      <c r="G288" s="116">
        <f t="shared" si="9"/>
        <v>-2.6216794032654089E-2</v>
      </c>
    </row>
    <row r="289" spans="1:7" x14ac:dyDescent="0.3">
      <c r="A289" s="115">
        <v>43894</v>
      </c>
      <c r="B289" s="46">
        <v>3130.12</v>
      </c>
      <c r="C289" s="116">
        <f t="shared" si="8"/>
        <v>4.2202592421180185E-2</v>
      </c>
      <c r="E289" s="115">
        <v>43894</v>
      </c>
      <c r="F289" s="46">
        <v>1975.829956</v>
      </c>
      <c r="G289" s="116">
        <f t="shared" si="9"/>
        <v>3.501326164628038E-2</v>
      </c>
    </row>
    <row r="290" spans="1:7" x14ac:dyDescent="0.3">
      <c r="A290" s="115">
        <v>43893</v>
      </c>
      <c r="B290" s="46">
        <v>3003.37</v>
      </c>
      <c r="C290" s="116">
        <f t="shared" si="8"/>
        <v>-2.8107940185681968E-2</v>
      </c>
      <c r="E290" s="115">
        <v>43893</v>
      </c>
      <c r="F290" s="46">
        <v>1908.98999</v>
      </c>
      <c r="G290" s="116">
        <f t="shared" si="9"/>
        <v>-2.3009781277657737E-2</v>
      </c>
    </row>
    <row r="291" spans="1:7" x14ac:dyDescent="0.3">
      <c r="A291" s="115">
        <v>43892</v>
      </c>
      <c r="B291" s="46">
        <v>3090.23</v>
      </c>
      <c r="C291" s="116">
        <f t="shared" si="8"/>
        <v>4.6039225243888371E-2</v>
      </c>
      <c r="E291" s="115">
        <v>43892</v>
      </c>
      <c r="F291" s="46">
        <v>1953.9499510000001</v>
      </c>
      <c r="G291" s="116">
        <f t="shared" si="9"/>
        <v>3.7266065560716655E-2</v>
      </c>
    </row>
    <row r="292" spans="1:7" x14ac:dyDescent="0.3">
      <c r="A292" s="115">
        <v>43889</v>
      </c>
      <c r="B292" s="46">
        <v>2954.22</v>
      </c>
      <c r="C292" s="116">
        <f t="shared" si="8"/>
        <v>-8.2383273576925875E-3</v>
      </c>
      <c r="E292" s="115">
        <v>43889</v>
      </c>
      <c r="F292" s="46">
        <v>1883.75</v>
      </c>
      <c r="G292" s="116">
        <f t="shared" si="9"/>
        <v>-2.9191157761310205E-4</v>
      </c>
    </row>
    <row r="293" spans="1:7" x14ac:dyDescent="0.3">
      <c r="A293" s="115">
        <v>43888</v>
      </c>
      <c r="B293" s="46">
        <v>2978.76</v>
      </c>
      <c r="C293" s="116">
        <f t="shared" si="8"/>
        <v>-4.4163278665378725E-2</v>
      </c>
      <c r="E293" s="115">
        <v>43888</v>
      </c>
      <c r="F293" s="46">
        <v>1884.3000489999999</v>
      </c>
      <c r="G293" s="116">
        <f t="shared" si="9"/>
        <v>-4.8136189128370255E-2</v>
      </c>
    </row>
    <row r="294" spans="1:7" x14ac:dyDescent="0.3">
      <c r="A294" s="115">
        <v>43887</v>
      </c>
      <c r="B294" s="46">
        <v>3116.39</v>
      </c>
      <c r="C294" s="116">
        <f t="shared" si="8"/>
        <v>-3.7785187055856539E-3</v>
      </c>
      <c r="E294" s="115">
        <v>43887</v>
      </c>
      <c r="F294" s="46">
        <v>1979.589966</v>
      </c>
      <c r="G294" s="116">
        <f t="shared" si="9"/>
        <v>3.4723156800811061E-3</v>
      </c>
    </row>
    <row r="295" spans="1:7" x14ac:dyDescent="0.3">
      <c r="A295" s="115">
        <v>43886</v>
      </c>
      <c r="B295" s="46">
        <v>3128.21</v>
      </c>
      <c r="C295" s="116">
        <f t="shared" si="8"/>
        <v>-3.0280015747592093E-2</v>
      </c>
      <c r="E295" s="115">
        <v>43886</v>
      </c>
      <c r="F295" s="46">
        <v>1972.73999</v>
      </c>
      <c r="G295" s="116">
        <f t="shared" si="9"/>
        <v>-1.8190529137441236E-2</v>
      </c>
    </row>
    <row r="296" spans="1:7" x14ac:dyDescent="0.3">
      <c r="A296" s="115">
        <v>43885</v>
      </c>
      <c r="B296" s="46">
        <v>3225.89</v>
      </c>
      <c r="C296" s="116">
        <f t="shared" si="8"/>
        <v>-3.3513594487304399E-2</v>
      </c>
      <c r="E296" s="115">
        <v>43885</v>
      </c>
      <c r="F296" s="46">
        <v>2009.290039</v>
      </c>
      <c r="G296" s="116">
        <f t="shared" si="9"/>
        <v>-4.1355521882140533E-2</v>
      </c>
    </row>
    <row r="297" spans="1:7" x14ac:dyDescent="0.3">
      <c r="A297" s="115">
        <v>43882</v>
      </c>
      <c r="B297" s="46">
        <v>3337.75</v>
      </c>
      <c r="C297" s="116">
        <f t="shared" si="8"/>
        <v>-1.0518108756295885E-2</v>
      </c>
      <c r="E297" s="115">
        <v>43882</v>
      </c>
      <c r="F297" s="46">
        <v>2095.969971</v>
      </c>
      <c r="G297" s="116">
        <f t="shared" si="9"/>
        <v>-2.6533892712683249E-2</v>
      </c>
    </row>
    <row r="298" spans="1:7" x14ac:dyDescent="0.3">
      <c r="A298" s="115">
        <v>43881</v>
      </c>
      <c r="B298" s="46">
        <v>3373.23</v>
      </c>
      <c r="C298" s="116">
        <f t="shared" si="8"/>
        <v>-3.8155427255142094E-3</v>
      </c>
      <c r="E298" s="115">
        <v>43881</v>
      </c>
      <c r="F298" s="46">
        <v>2153.1000979999999</v>
      </c>
      <c r="G298" s="116">
        <f t="shared" si="9"/>
        <v>-7.8885427416427456E-3</v>
      </c>
    </row>
    <row r="299" spans="1:7" x14ac:dyDescent="0.3">
      <c r="A299" s="115">
        <v>43880</v>
      </c>
      <c r="B299" s="46">
        <v>3386.15</v>
      </c>
      <c r="C299" s="116">
        <f t="shared" si="8"/>
        <v>4.7058265015771372E-3</v>
      </c>
      <c r="E299" s="115">
        <v>43880</v>
      </c>
      <c r="F299" s="46">
        <v>2170.219971</v>
      </c>
      <c r="G299" s="116">
        <f t="shared" si="9"/>
        <v>6.7496646177169772E-3</v>
      </c>
    </row>
    <row r="300" spans="1:7" x14ac:dyDescent="0.3">
      <c r="A300" s="115">
        <v>43879</v>
      </c>
      <c r="B300" s="46">
        <v>3370.29</v>
      </c>
      <c r="C300" s="116">
        <f t="shared" si="8"/>
        <v>-2.9199801192842934E-3</v>
      </c>
      <c r="E300" s="115">
        <v>43879</v>
      </c>
      <c r="F300" s="46">
        <v>2155.669922</v>
      </c>
      <c r="G300" s="116">
        <f t="shared" si="9"/>
        <v>9.7428901338638685E-3</v>
      </c>
    </row>
    <row r="301" spans="1:7" x14ac:dyDescent="0.3">
      <c r="A301" s="115">
        <v>43875</v>
      </c>
      <c r="B301" s="46">
        <v>3380.16</v>
      </c>
      <c r="C301" s="116">
        <f t="shared" si="8"/>
        <v>1.8435419717006685E-3</v>
      </c>
      <c r="E301" s="115">
        <v>43875</v>
      </c>
      <c r="F301" s="46">
        <v>2134.8701169999999</v>
      </c>
      <c r="G301" s="116">
        <f t="shared" si="9"/>
        <v>-6.9771656814930916E-3</v>
      </c>
    </row>
    <row r="302" spans="1:7" x14ac:dyDescent="0.3">
      <c r="A302" s="115">
        <v>43874</v>
      </c>
      <c r="B302" s="46">
        <v>3373.94</v>
      </c>
      <c r="C302" s="116">
        <f t="shared" si="8"/>
        <v>-1.6304428235363044E-3</v>
      </c>
      <c r="E302" s="115">
        <v>43874</v>
      </c>
      <c r="F302" s="46">
        <v>2149.8701169999999</v>
      </c>
      <c r="G302" s="116">
        <f t="shared" si="9"/>
        <v>-4.689760648148189E-3</v>
      </c>
    </row>
    <row r="303" spans="1:7" x14ac:dyDescent="0.3">
      <c r="A303" s="115">
        <v>43873</v>
      </c>
      <c r="B303" s="46">
        <v>3379.45</v>
      </c>
      <c r="C303" s="116">
        <f t="shared" si="8"/>
        <v>6.4626610081155444E-3</v>
      </c>
      <c r="E303" s="115">
        <v>43873</v>
      </c>
      <c r="F303" s="46">
        <v>2160</v>
      </c>
      <c r="G303" s="116">
        <f t="shared" si="9"/>
        <v>4.2774552679956113E-3</v>
      </c>
    </row>
    <row r="304" spans="1:7" x14ac:dyDescent="0.3">
      <c r="A304" s="115">
        <v>43872</v>
      </c>
      <c r="B304" s="46">
        <v>3357.75</v>
      </c>
      <c r="C304" s="116">
        <f t="shared" si="8"/>
        <v>1.6884988171557147E-3</v>
      </c>
      <c r="E304" s="115">
        <v>43872</v>
      </c>
      <c r="F304" s="46">
        <v>2150.8000489999999</v>
      </c>
      <c r="G304" s="116">
        <f t="shared" si="9"/>
        <v>7.9151124914029758E-3</v>
      </c>
    </row>
    <row r="305" spans="1:7" x14ac:dyDescent="0.3">
      <c r="A305" s="115">
        <v>43871</v>
      </c>
      <c r="B305" s="46">
        <v>3352.09</v>
      </c>
      <c r="C305" s="116">
        <f t="shared" si="8"/>
        <v>7.3263595685921779E-3</v>
      </c>
      <c r="E305" s="115">
        <v>43871</v>
      </c>
      <c r="F305" s="46">
        <v>2133.9099120000001</v>
      </c>
      <c r="G305" s="116">
        <f t="shared" si="9"/>
        <v>2.627346112022888E-2</v>
      </c>
    </row>
    <row r="306" spans="1:7" x14ac:dyDescent="0.3">
      <c r="A306" s="115">
        <v>43868</v>
      </c>
      <c r="B306" s="46">
        <v>3327.71</v>
      </c>
      <c r="C306" s="116">
        <f t="shared" si="8"/>
        <v>-5.4008332885008281E-3</v>
      </c>
      <c r="E306" s="115">
        <v>43868</v>
      </c>
      <c r="F306" s="46">
        <v>2079.280029</v>
      </c>
      <c r="G306" s="116">
        <f t="shared" si="9"/>
        <v>1.4169166036680503E-2</v>
      </c>
    </row>
    <row r="307" spans="1:7" x14ac:dyDescent="0.3">
      <c r="A307" s="115">
        <v>43867</v>
      </c>
      <c r="B307" s="46">
        <v>3345.78</v>
      </c>
      <c r="C307" s="116">
        <f t="shared" si="8"/>
        <v>3.3256464618900416E-3</v>
      </c>
      <c r="E307" s="115">
        <v>43867</v>
      </c>
      <c r="F307" s="46">
        <v>2050.2299800000001</v>
      </c>
      <c r="G307" s="116">
        <f t="shared" si="9"/>
        <v>5.0787476777411911E-3</v>
      </c>
    </row>
    <row r="308" spans="1:7" x14ac:dyDescent="0.3">
      <c r="A308" s="115">
        <v>43866</v>
      </c>
      <c r="B308" s="46">
        <v>3334.69</v>
      </c>
      <c r="C308" s="116">
        <f t="shared" si="8"/>
        <v>1.1250640619361318E-2</v>
      </c>
      <c r="E308" s="115">
        <v>43866</v>
      </c>
      <c r="F308" s="46">
        <v>2039.869995</v>
      </c>
      <c r="G308" s="116">
        <f t="shared" si="9"/>
        <v>-4.7812220371744596E-3</v>
      </c>
    </row>
    <row r="309" spans="1:7" x14ac:dyDescent="0.3">
      <c r="A309" s="115">
        <v>43865</v>
      </c>
      <c r="B309" s="46">
        <v>3297.59</v>
      </c>
      <c r="C309" s="116">
        <f t="shared" si="8"/>
        <v>1.4980362705145023E-2</v>
      </c>
      <c r="E309" s="115">
        <v>43865</v>
      </c>
      <c r="F309" s="46">
        <v>2049.669922</v>
      </c>
      <c r="G309" s="116">
        <f t="shared" si="9"/>
        <v>2.2687342636303676E-2</v>
      </c>
    </row>
    <row r="310" spans="1:7" x14ac:dyDescent="0.3">
      <c r="A310" s="115">
        <v>43864</v>
      </c>
      <c r="B310" s="46">
        <v>3248.92</v>
      </c>
      <c r="C310" s="116">
        <f t="shared" si="8"/>
        <v>7.2546442124061805E-3</v>
      </c>
      <c r="E310" s="115">
        <v>43864</v>
      </c>
      <c r="F310" s="46">
        <v>2004.1999510000001</v>
      </c>
      <c r="G310" s="116">
        <f t="shared" si="9"/>
        <v>-2.2501991642716046E-3</v>
      </c>
    </row>
    <row r="311" spans="1:7" x14ac:dyDescent="0.3">
      <c r="A311" s="115">
        <v>43861</v>
      </c>
      <c r="B311" s="46">
        <v>3225.52</v>
      </c>
      <c r="C311" s="116">
        <f t="shared" si="8"/>
        <v>-1.7705852615678808E-2</v>
      </c>
      <c r="E311" s="115">
        <v>43861</v>
      </c>
      <c r="F311" s="46">
        <v>2008.719971</v>
      </c>
      <c r="G311" s="116">
        <f t="shared" si="9"/>
        <v>7.3791302101519074E-2</v>
      </c>
    </row>
    <row r="312" spans="1:7" x14ac:dyDescent="0.3">
      <c r="A312" s="115">
        <v>43860</v>
      </c>
      <c r="B312" s="46">
        <v>3283.66</v>
      </c>
      <c r="C312" s="116">
        <f t="shared" si="8"/>
        <v>3.1343557157694768E-3</v>
      </c>
      <c r="E312" s="115">
        <v>43860</v>
      </c>
      <c r="F312" s="46">
        <v>1870.6800539999999</v>
      </c>
      <c r="G312" s="116">
        <f t="shared" si="9"/>
        <v>6.8245715823465058E-3</v>
      </c>
    </row>
    <row r="313" spans="1:7" x14ac:dyDescent="0.3">
      <c r="A313" s="115">
        <v>43859</v>
      </c>
      <c r="B313" s="46">
        <v>3273.4</v>
      </c>
      <c r="C313" s="116">
        <f t="shared" si="8"/>
        <v>-8.6684736160957954E-4</v>
      </c>
      <c r="E313" s="115">
        <v>43859</v>
      </c>
      <c r="F313" s="46">
        <v>1858</v>
      </c>
      <c r="G313" s="116">
        <f t="shared" si="9"/>
        <v>2.5630648860111016E-3</v>
      </c>
    </row>
    <row r="314" spans="1:7" x14ac:dyDescent="0.3">
      <c r="A314" s="115">
        <v>43858</v>
      </c>
      <c r="B314" s="46">
        <v>3276.24</v>
      </c>
      <c r="C314" s="116">
        <f t="shared" si="8"/>
        <v>1.0053551114029613E-2</v>
      </c>
      <c r="E314" s="115">
        <v>43858</v>
      </c>
      <c r="F314" s="46">
        <v>1853.25</v>
      </c>
      <c r="G314" s="116">
        <f t="shared" si="9"/>
        <v>1.3624399435132162E-2</v>
      </c>
    </row>
    <row r="315" spans="1:7" x14ac:dyDescent="0.3">
      <c r="A315" s="115">
        <v>43857</v>
      </c>
      <c r="B315" s="46">
        <v>3243.63</v>
      </c>
      <c r="C315" s="116">
        <f t="shared" si="8"/>
        <v>-1.5730684849202037E-2</v>
      </c>
      <c r="E315" s="115">
        <v>43857</v>
      </c>
      <c r="F315" s="46">
        <v>1828.339966</v>
      </c>
      <c r="G315" s="116">
        <f t="shared" si="9"/>
        <v>-1.7887480249504595E-2</v>
      </c>
    </row>
    <row r="316" spans="1:7" x14ac:dyDescent="0.3">
      <c r="A316" s="115">
        <v>43854</v>
      </c>
      <c r="B316" s="46">
        <v>3295.47</v>
      </c>
      <c r="C316" s="116">
        <f t="shared" si="8"/>
        <v>-9.0421405245464381E-3</v>
      </c>
      <c r="E316" s="115">
        <v>43854</v>
      </c>
      <c r="F316" s="46">
        <v>1861.6400149999999</v>
      </c>
      <c r="G316" s="116">
        <f t="shared" si="9"/>
        <v>-1.2172442419842944E-2</v>
      </c>
    </row>
    <row r="317" spans="1:7" x14ac:dyDescent="0.3">
      <c r="A317" s="115">
        <v>43853</v>
      </c>
      <c r="B317" s="46">
        <v>3325.54</v>
      </c>
      <c r="C317" s="116">
        <f t="shared" si="8"/>
        <v>1.1409648528637462E-3</v>
      </c>
      <c r="E317" s="115">
        <v>43853</v>
      </c>
      <c r="F317" s="46">
        <v>1884.579956</v>
      </c>
      <c r="G317" s="116">
        <f t="shared" si="9"/>
        <v>-1.5258628312698752E-3</v>
      </c>
    </row>
    <row r="318" spans="1:7" x14ac:dyDescent="0.3">
      <c r="A318" s="115">
        <v>43852</v>
      </c>
      <c r="B318" s="46">
        <v>3321.75</v>
      </c>
      <c r="C318" s="116">
        <f t="shared" si="8"/>
        <v>2.8908783753256451E-4</v>
      </c>
      <c r="E318" s="115">
        <v>43852</v>
      </c>
      <c r="F318" s="46">
        <v>1887.459961</v>
      </c>
      <c r="G318" s="116">
        <f t="shared" si="9"/>
        <v>-2.3995977801268831E-3</v>
      </c>
    </row>
    <row r="319" spans="1:7" x14ac:dyDescent="0.3">
      <c r="A319" s="115">
        <v>43851</v>
      </c>
      <c r="B319" s="46">
        <v>3320.79</v>
      </c>
      <c r="C319" s="116">
        <f t="shared" si="8"/>
        <v>-2.6519542770646609E-3</v>
      </c>
      <c r="E319" s="115">
        <v>43851</v>
      </c>
      <c r="F319" s="46">
        <v>1892</v>
      </c>
      <c r="G319" s="116">
        <f t="shared" si="9"/>
        <v>1.4629558016354904E-2</v>
      </c>
    </row>
    <row r="320" spans="1:7" x14ac:dyDescent="0.3">
      <c r="A320" s="115">
        <v>43847</v>
      </c>
      <c r="B320" s="46">
        <v>3329.62</v>
      </c>
      <c r="C320" s="116">
        <f t="shared" si="8"/>
        <v>3.862144651035182E-3</v>
      </c>
      <c r="E320" s="115">
        <v>43847</v>
      </c>
      <c r="F320" s="46">
        <v>1864.719971</v>
      </c>
      <c r="G320" s="116">
        <f t="shared" si="9"/>
        <v>-7.0396127753481474E-3</v>
      </c>
    </row>
    <row r="321" spans="1:7" x14ac:dyDescent="0.3">
      <c r="A321" s="115">
        <v>43846</v>
      </c>
      <c r="B321" s="46">
        <v>3316.81</v>
      </c>
      <c r="C321" s="116">
        <f t="shared" si="8"/>
        <v>8.3665471879950104E-3</v>
      </c>
      <c r="E321" s="115">
        <v>43846</v>
      </c>
      <c r="F321" s="46">
        <v>1877.9399410000001</v>
      </c>
      <c r="G321" s="116">
        <f t="shared" si="9"/>
        <v>8.5498119402604988E-3</v>
      </c>
    </row>
    <row r="322" spans="1:7" x14ac:dyDescent="0.3">
      <c r="A322" s="115">
        <v>43845</v>
      </c>
      <c r="B322" s="46">
        <v>3289.29</v>
      </c>
      <c r="C322" s="116">
        <f t="shared" si="8"/>
        <v>1.870155186330269E-3</v>
      </c>
      <c r="E322" s="115">
        <v>43845</v>
      </c>
      <c r="F322" s="46">
        <v>1862.0200199999999</v>
      </c>
      <c r="G322" s="116">
        <f t="shared" si="9"/>
        <v>-3.9690609135221155E-3</v>
      </c>
    </row>
    <row r="323" spans="1:7" x14ac:dyDescent="0.3">
      <c r="A323" s="115">
        <v>43844</v>
      </c>
      <c r="B323" s="46">
        <v>3283.15</v>
      </c>
      <c r="C323" s="116">
        <f t="shared" si="8"/>
        <v>-1.5145386587512855E-3</v>
      </c>
      <c r="E323" s="115">
        <v>43844</v>
      </c>
      <c r="F323" s="46">
        <v>1869.4399410000001</v>
      </c>
      <c r="G323" s="116">
        <f t="shared" si="9"/>
        <v>-1.1558244294213482E-2</v>
      </c>
    </row>
    <row r="324" spans="1:7" x14ac:dyDescent="0.3">
      <c r="A324" s="115">
        <v>43843</v>
      </c>
      <c r="B324" s="46">
        <v>3288.13</v>
      </c>
      <c r="C324" s="116">
        <f t="shared" ref="C324:C387" si="10">B324/B325-1</f>
        <v>6.9762812562206289E-3</v>
      </c>
      <c r="E324" s="115">
        <v>43843</v>
      </c>
      <c r="F324" s="46">
        <v>1891.3000489999999</v>
      </c>
      <c r="G324" s="116">
        <f t="shared" ref="G324:G387" si="11">F324/F325-1</f>
        <v>4.322529606105574E-3</v>
      </c>
    </row>
    <row r="325" spans="1:7" x14ac:dyDescent="0.3">
      <c r="A325" s="115">
        <v>43840</v>
      </c>
      <c r="B325" s="46">
        <v>3265.35</v>
      </c>
      <c r="C325" s="116">
        <f t="shared" si="10"/>
        <v>-2.8552233792408233E-3</v>
      </c>
      <c r="E325" s="115">
        <v>43840</v>
      </c>
      <c r="F325" s="46">
        <v>1883.160034</v>
      </c>
      <c r="G325" s="116">
        <f t="shared" si="11"/>
        <v>-9.4105965329058794E-3</v>
      </c>
    </row>
    <row r="326" spans="1:7" x14ac:dyDescent="0.3">
      <c r="A326" s="115">
        <v>43839</v>
      </c>
      <c r="B326" s="46">
        <v>3274.7</v>
      </c>
      <c r="C326" s="116">
        <f t="shared" si="10"/>
        <v>6.6552927252885308E-3</v>
      </c>
      <c r="E326" s="115">
        <v>43839</v>
      </c>
      <c r="F326" s="46">
        <v>1901.0500489999999</v>
      </c>
      <c r="G326" s="116">
        <f t="shared" si="11"/>
        <v>4.7992717322045131E-3</v>
      </c>
    </row>
    <row r="327" spans="1:7" x14ac:dyDescent="0.3">
      <c r="A327" s="115">
        <v>43838</v>
      </c>
      <c r="B327" s="46">
        <v>3253.05</v>
      </c>
      <c r="C327" s="116">
        <f t="shared" si="10"/>
        <v>4.9024150649641385E-3</v>
      </c>
      <c r="E327" s="115">
        <v>43838</v>
      </c>
      <c r="F327" s="46">
        <v>1891.969971</v>
      </c>
      <c r="G327" s="116">
        <f t="shared" si="11"/>
        <v>-7.8086561767145568E-3</v>
      </c>
    </row>
    <row r="328" spans="1:7" x14ac:dyDescent="0.3">
      <c r="A328" s="115">
        <v>43837</v>
      </c>
      <c r="B328" s="46">
        <v>3237.18</v>
      </c>
      <c r="C328" s="116">
        <f t="shared" si="10"/>
        <v>-2.8032085956850583E-3</v>
      </c>
      <c r="E328" s="115">
        <v>43837</v>
      </c>
      <c r="F328" s="46">
        <v>1906.8599850000001</v>
      </c>
      <c r="G328" s="116">
        <f t="shared" si="11"/>
        <v>2.0915559517900029E-3</v>
      </c>
    </row>
    <row r="329" spans="1:7" x14ac:dyDescent="0.3">
      <c r="A329" s="115">
        <v>43836</v>
      </c>
      <c r="B329" s="46">
        <v>3246.28</v>
      </c>
      <c r="C329" s="116">
        <f t="shared" si="10"/>
        <v>3.5333941295578875E-3</v>
      </c>
      <c r="E329" s="115">
        <v>43836</v>
      </c>
      <c r="F329" s="46">
        <v>1902.880005</v>
      </c>
      <c r="G329" s="116">
        <f t="shared" si="11"/>
        <v>1.4885589866334925E-2</v>
      </c>
    </row>
    <row r="330" spans="1:7" x14ac:dyDescent="0.3">
      <c r="A330" s="115">
        <v>43833</v>
      </c>
      <c r="B330" s="46">
        <v>3234.85</v>
      </c>
      <c r="C330" s="116">
        <f t="shared" si="10"/>
        <v>-7.059870773669763E-3</v>
      </c>
      <c r="E330" s="115">
        <v>43833</v>
      </c>
      <c r="F330" s="46">
        <v>1874.969971</v>
      </c>
      <c r="G330" s="116">
        <f t="shared" si="11"/>
        <v>-1.2139050309855848E-2</v>
      </c>
    </row>
    <row r="331" spans="1:7" x14ac:dyDescent="0.3">
      <c r="A331" s="115">
        <v>43832</v>
      </c>
      <c r="B331" s="46">
        <v>3257.85</v>
      </c>
      <c r="C331" s="116">
        <f t="shared" si="10"/>
        <v>8.3787815945375321E-3</v>
      </c>
      <c r="E331" s="115">
        <v>43832</v>
      </c>
      <c r="F331" s="46">
        <v>1898.01001</v>
      </c>
      <c r="G331" s="116">
        <f t="shared" si="11"/>
        <v>2.7150643412374276E-2</v>
      </c>
    </row>
    <row r="332" spans="1:7" x14ac:dyDescent="0.3">
      <c r="A332" s="115">
        <v>43830</v>
      </c>
      <c r="B332" s="46">
        <v>3230.78</v>
      </c>
      <c r="C332" s="116">
        <f t="shared" si="10"/>
        <v>2.9460247292234509E-3</v>
      </c>
      <c r="E332" s="115">
        <v>43830</v>
      </c>
      <c r="F332" s="46">
        <v>1847.839966</v>
      </c>
      <c r="G332" s="116">
        <f t="shared" si="11"/>
        <v>5.1435168975122458E-4</v>
      </c>
    </row>
    <row r="333" spans="1:7" x14ac:dyDescent="0.3">
      <c r="A333" s="115">
        <v>43829</v>
      </c>
      <c r="B333" s="46">
        <v>3221.29</v>
      </c>
      <c r="C333" s="116">
        <f t="shared" si="10"/>
        <v>-5.7808285134042237E-3</v>
      </c>
      <c r="E333" s="115">
        <v>43829</v>
      </c>
      <c r="F333" s="46">
        <v>1846.8900149999999</v>
      </c>
      <c r="G333" s="116">
        <f t="shared" si="11"/>
        <v>-1.2252665204631197E-2</v>
      </c>
    </row>
    <row r="334" spans="1:7" x14ac:dyDescent="0.3">
      <c r="A334" s="115">
        <v>43826</v>
      </c>
      <c r="B334" s="46">
        <v>3240.02</v>
      </c>
      <c r="C334" s="116">
        <f t="shared" si="10"/>
        <v>3.3951560382883272E-5</v>
      </c>
      <c r="E334" s="115">
        <v>43826</v>
      </c>
      <c r="F334" s="46">
        <v>1869.8000489999999</v>
      </c>
      <c r="G334" s="116">
        <f t="shared" si="11"/>
        <v>5.5118018213917708E-4</v>
      </c>
    </row>
    <row r="335" spans="1:7" x14ac:dyDescent="0.3">
      <c r="A335" s="115">
        <v>43825</v>
      </c>
      <c r="B335" s="46">
        <v>3239.91</v>
      </c>
      <c r="C335" s="116">
        <f t="shared" si="10"/>
        <v>5.1281573999961694E-3</v>
      </c>
      <c r="E335" s="115">
        <v>43825</v>
      </c>
      <c r="F335" s="46">
        <v>1868.7700199999999</v>
      </c>
      <c r="G335" s="116">
        <f t="shared" si="11"/>
        <v>4.4466586221961979E-2</v>
      </c>
    </row>
    <row r="336" spans="1:7" x14ac:dyDescent="0.3">
      <c r="A336" s="115">
        <v>43823</v>
      </c>
      <c r="B336" s="46">
        <v>3223.38</v>
      </c>
      <c r="C336" s="116">
        <f t="shared" si="10"/>
        <v>-1.9540882317370389E-4</v>
      </c>
      <c r="E336" s="115">
        <v>43823</v>
      </c>
      <c r="F336" s="46">
        <v>1789.209961</v>
      </c>
      <c r="G336" s="116">
        <f t="shared" si="11"/>
        <v>-2.1137975460122638E-3</v>
      </c>
    </row>
    <row r="337" spans="1:7" x14ac:dyDescent="0.3">
      <c r="A337" s="115">
        <v>43822</v>
      </c>
      <c r="B337" s="46">
        <v>3224.01</v>
      </c>
      <c r="C337" s="116">
        <f t="shared" si="10"/>
        <v>8.6613146571812294E-4</v>
      </c>
      <c r="E337" s="115">
        <v>43822</v>
      </c>
      <c r="F337" s="46">
        <v>1793</v>
      </c>
      <c r="G337" s="116">
        <f t="shared" si="11"/>
        <v>3.6383991043940078E-3</v>
      </c>
    </row>
    <row r="338" spans="1:7" x14ac:dyDescent="0.3">
      <c r="A338" s="115">
        <v>43819</v>
      </c>
      <c r="B338" s="46">
        <v>3221.22</v>
      </c>
      <c r="C338" s="116">
        <f t="shared" si="10"/>
        <v>4.9448269622538454E-3</v>
      </c>
      <c r="E338" s="115">
        <v>43819</v>
      </c>
      <c r="F338" s="46">
        <v>1786.5</v>
      </c>
      <c r="G338" s="116">
        <f t="shared" si="11"/>
        <v>-3.2249586596269086E-3</v>
      </c>
    </row>
    <row r="339" spans="1:7" x14ac:dyDescent="0.3">
      <c r="A339" s="115">
        <v>43818</v>
      </c>
      <c r="B339" s="46">
        <v>3205.37</v>
      </c>
      <c r="C339" s="116">
        <f t="shared" si="10"/>
        <v>4.4592214694434418E-3</v>
      </c>
      <c r="E339" s="115">
        <v>43818</v>
      </c>
      <c r="F339" s="46">
        <v>1792.280029</v>
      </c>
      <c r="G339" s="116">
        <f t="shared" si="11"/>
        <v>4.6243616227830131E-3</v>
      </c>
    </row>
    <row r="340" spans="1:7" x14ac:dyDescent="0.3">
      <c r="A340" s="115">
        <v>43817</v>
      </c>
      <c r="B340" s="46">
        <v>3191.14</v>
      </c>
      <c r="C340" s="116">
        <f t="shared" si="10"/>
        <v>-4.3226040870536497E-4</v>
      </c>
      <c r="E340" s="115">
        <v>43817</v>
      </c>
      <c r="F340" s="46">
        <v>1784.030029</v>
      </c>
      <c r="G340" s="116">
        <f t="shared" si="11"/>
        <v>-3.7025481521413273E-3</v>
      </c>
    </row>
    <row r="341" spans="1:7" x14ac:dyDescent="0.3">
      <c r="A341" s="115">
        <v>43816</v>
      </c>
      <c r="B341" s="46">
        <v>3192.52</v>
      </c>
      <c r="C341" s="116">
        <f t="shared" si="10"/>
        <v>3.3527080167328194E-4</v>
      </c>
      <c r="E341" s="115">
        <v>43816</v>
      </c>
      <c r="F341" s="46">
        <v>1790.660034</v>
      </c>
      <c r="G341" s="116">
        <f t="shared" si="11"/>
        <v>1.2124096897959902E-2</v>
      </c>
    </row>
    <row r="342" spans="1:7" x14ac:dyDescent="0.3">
      <c r="A342" s="115">
        <v>43815</v>
      </c>
      <c r="B342" s="46">
        <v>3191.45</v>
      </c>
      <c r="C342" s="116">
        <f t="shared" si="10"/>
        <v>7.1478162080280683E-3</v>
      </c>
      <c r="E342" s="115">
        <v>43815</v>
      </c>
      <c r="F342" s="46">
        <v>1769.209961</v>
      </c>
      <c r="G342" s="116">
        <f t="shared" si="11"/>
        <v>4.6963668705837236E-3</v>
      </c>
    </row>
    <row r="343" spans="1:7" x14ac:dyDescent="0.3">
      <c r="A343" s="115">
        <v>43812</v>
      </c>
      <c r="B343" s="46">
        <v>3168.8</v>
      </c>
      <c r="C343" s="116">
        <f t="shared" si="10"/>
        <v>7.258794976916505E-5</v>
      </c>
      <c r="E343" s="115">
        <v>43812</v>
      </c>
      <c r="F343" s="46">
        <v>1760.9399410000001</v>
      </c>
      <c r="G343" s="116">
        <f t="shared" si="11"/>
        <v>3.4651742300972899E-4</v>
      </c>
    </row>
    <row r="344" spans="1:7" x14ac:dyDescent="0.3">
      <c r="A344" s="115">
        <v>43811</v>
      </c>
      <c r="B344" s="46">
        <v>3168.57</v>
      </c>
      <c r="C344" s="116">
        <f t="shared" si="10"/>
        <v>8.5751663945150547E-3</v>
      </c>
      <c r="E344" s="115">
        <v>43811</v>
      </c>
      <c r="F344" s="46">
        <v>1760.329956</v>
      </c>
      <c r="G344" s="116">
        <f t="shared" si="11"/>
        <v>6.6391333046655898E-3</v>
      </c>
    </row>
    <row r="345" spans="1:7" x14ac:dyDescent="0.3">
      <c r="A345" s="115">
        <v>43810</v>
      </c>
      <c r="B345" s="46">
        <v>3141.63</v>
      </c>
      <c r="C345" s="116">
        <f t="shared" si="10"/>
        <v>2.9082017034209873E-3</v>
      </c>
      <c r="E345" s="115">
        <v>43810</v>
      </c>
      <c r="F345" s="46">
        <v>1748.719971</v>
      </c>
      <c r="G345" s="116">
        <f t="shared" si="11"/>
        <v>5.4680057113587477E-3</v>
      </c>
    </row>
    <row r="346" spans="1:7" x14ac:dyDescent="0.3">
      <c r="A346" s="115">
        <v>43809</v>
      </c>
      <c r="B346" s="46">
        <v>3132.52</v>
      </c>
      <c r="C346" s="116">
        <f t="shared" si="10"/>
        <v>-1.0969527672547441E-3</v>
      </c>
      <c r="E346" s="115">
        <v>43809</v>
      </c>
      <c r="F346" s="46">
        <v>1739.209961</v>
      </c>
      <c r="G346" s="116">
        <f t="shared" si="11"/>
        <v>-5.8873907214740395E-3</v>
      </c>
    </row>
    <row r="347" spans="1:7" x14ac:dyDescent="0.3">
      <c r="A347" s="115">
        <v>43808</v>
      </c>
      <c r="B347" s="46">
        <v>3135.96</v>
      </c>
      <c r="C347" s="116">
        <f t="shared" si="10"/>
        <v>-3.1628368262283102E-3</v>
      </c>
      <c r="E347" s="115">
        <v>43808</v>
      </c>
      <c r="F347" s="46">
        <v>1749.51001</v>
      </c>
      <c r="G347" s="116">
        <f t="shared" si="11"/>
        <v>-1.1931753988559946E-3</v>
      </c>
    </row>
    <row r="348" spans="1:7" x14ac:dyDescent="0.3">
      <c r="A348" s="115">
        <v>43805</v>
      </c>
      <c r="B348" s="46">
        <v>3145.91</v>
      </c>
      <c r="C348" s="116">
        <f t="shared" si="10"/>
        <v>9.1357303933048417E-3</v>
      </c>
      <c r="E348" s="115">
        <v>43805</v>
      </c>
      <c r="F348" s="46">
        <v>1751.599976</v>
      </c>
      <c r="G348" s="116">
        <f t="shared" si="11"/>
        <v>6.3890398785282354E-3</v>
      </c>
    </row>
    <row r="349" spans="1:7" x14ac:dyDescent="0.3">
      <c r="A349" s="115">
        <v>43804</v>
      </c>
      <c r="B349" s="46">
        <v>3117.43</v>
      </c>
      <c r="C349" s="116">
        <f t="shared" si="10"/>
        <v>1.500276282141666E-3</v>
      </c>
      <c r="E349" s="115">
        <v>43804</v>
      </c>
      <c r="F349" s="46">
        <v>1740.4799800000001</v>
      </c>
      <c r="G349" s="116">
        <f t="shared" si="11"/>
        <v>-1.1478432703785235E-2</v>
      </c>
    </row>
    <row r="350" spans="1:7" x14ac:dyDescent="0.3">
      <c r="A350" s="115">
        <v>43803</v>
      </c>
      <c r="B350" s="46">
        <v>3112.76</v>
      </c>
      <c r="C350" s="116">
        <f t="shared" si="10"/>
        <v>6.323548428811776E-3</v>
      </c>
      <c r="E350" s="115">
        <v>43803</v>
      </c>
      <c r="F350" s="46">
        <v>1760.6899410000001</v>
      </c>
      <c r="G350" s="116">
        <f t="shared" si="11"/>
        <v>-5.2374179101557505E-3</v>
      </c>
    </row>
    <row r="351" spans="1:7" x14ac:dyDescent="0.3">
      <c r="A351" s="115">
        <v>43802</v>
      </c>
      <c r="B351" s="46">
        <v>3093.2</v>
      </c>
      <c r="C351" s="116">
        <f t="shared" si="10"/>
        <v>-6.6380420505672832E-3</v>
      </c>
      <c r="E351" s="115">
        <v>43802</v>
      </c>
      <c r="F351" s="46">
        <v>1769.959961</v>
      </c>
      <c r="G351" s="116">
        <f t="shared" si="11"/>
        <v>-6.5334615832975951E-3</v>
      </c>
    </row>
    <row r="352" spans="1:7" x14ac:dyDescent="0.3">
      <c r="A352" s="115">
        <v>43801</v>
      </c>
      <c r="B352" s="46">
        <v>3113.87</v>
      </c>
      <c r="C352" s="116">
        <f t="shared" si="10"/>
        <v>-8.6310641901572449E-3</v>
      </c>
      <c r="E352" s="115">
        <v>43801</v>
      </c>
      <c r="F352" s="46">
        <v>1781.599976</v>
      </c>
      <c r="G352" s="116">
        <f t="shared" si="11"/>
        <v>-1.0661968279411127E-2</v>
      </c>
    </row>
    <row r="353" spans="1:7" x14ac:dyDescent="0.3">
      <c r="A353" s="115">
        <v>43798</v>
      </c>
      <c r="B353" s="46">
        <v>3140.98</v>
      </c>
      <c r="C353" s="116">
        <f t="shared" si="10"/>
        <v>-4.0112505271703291E-3</v>
      </c>
      <c r="E353" s="115">
        <v>43798</v>
      </c>
      <c r="F353" s="46">
        <v>1800.8000489999999</v>
      </c>
      <c r="G353" s="116">
        <f t="shared" si="11"/>
        <v>-9.7387206573583684E-3</v>
      </c>
    </row>
    <row r="354" spans="1:7" x14ac:dyDescent="0.3">
      <c r="A354" s="115">
        <v>43796</v>
      </c>
      <c r="B354" s="46">
        <v>3153.63</v>
      </c>
      <c r="C354" s="116">
        <f t="shared" si="10"/>
        <v>4.1744679225097503E-3</v>
      </c>
      <c r="E354" s="115">
        <v>43796</v>
      </c>
      <c r="F354" s="46">
        <v>1818.51001</v>
      </c>
      <c r="G354" s="116">
        <f t="shared" si="11"/>
        <v>1.2003778483545835E-2</v>
      </c>
    </row>
    <row r="355" spans="1:7" x14ac:dyDescent="0.3">
      <c r="A355" s="115">
        <v>43795</v>
      </c>
      <c r="B355" s="46">
        <v>3140.52</v>
      </c>
      <c r="C355" s="116">
        <f t="shared" si="10"/>
        <v>2.1955297992111156E-3</v>
      </c>
      <c r="E355" s="115">
        <v>43795</v>
      </c>
      <c r="F355" s="46">
        <v>1796.9399410000001</v>
      </c>
      <c r="G355" s="116">
        <f t="shared" si="11"/>
        <v>1.3022581203923522E-2</v>
      </c>
    </row>
    <row r="356" spans="1:7" x14ac:dyDescent="0.3">
      <c r="A356" s="115">
        <v>43794</v>
      </c>
      <c r="B356" s="46">
        <v>3133.64</v>
      </c>
      <c r="C356" s="116">
        <f t="shared" si="10"/>
        <v>7.5073385439943241E-3</v>
      </c>
      <c r="E356" s="115">
        <v>43794</v>
      </c>
      <c r="F356" s="46">
        <v>1773.839966</v>
      </c>
      <c r="G356" s="116">
        <f t="shared" si="11"/>
        <v>1.6107964316803836E-2</v>
      </c>
    </row>
    <row r="357" spans="1:7" x14ac:dyDescent="0.3">
      <c r="A357" s="115">
        <v>43791</v>
      </c>
      <c r="B357" s="46">
        <v>3110.29</v>
      </c>
      <c r="C357" s="116">
        <f t="shared" si="10"/>
        <v>2.1749357185665286E-3</v>
      </c>
      <c r="E357" s="115">
        <v>43791</v>
      </c>
      <c r="F357" s="46">
        <v>1745.719971</v>
      </c>
      <c r="G357" s="116">
        <f t="shared" si="11"/>
        <v>6.3468880951447204E-3</v>
      </c>
    </row>
    <row r="358" spans="1:7" x14ac:dyDescent="0.3">
      <c r="A358" s="115">
        <v>43790</v>
      </c>
      <c r="B358" s="46">
        <v>3103.54</v>
      </c>
      <c r="C358" s="116">
        <f t="shared" si="10"/>
        <v>-1.5827773238195064E-3</v>
      </c>
      <c r="E358" s="115">
        <v>43790</v>
      </c>
      <c r="F358" s="46">
        <v>1734.709961</v>
      </c>
      <c r="G358" s="116">
        <f t="shared" si="11"/>
        <v>-6.1987292227786428E-3</v>
      </c>
    </row>
    <row r="359" spans="1:7" x14ac:dyDescent="0.3">
      <c r="A359" s="115">
        <v>43789</v>
      </c>
      <c r="B359" s="46">
        <v>3108.46</v>
      </c>
      <c r="C359" s="116">
        <f t="shared" si="10"/>
        <v>-3.7561935529359936E-3</v>
      </c>
      <c r="E359" s="115">
        <v>43789</v>
      </c>
      <c r="F359" s="46">
        <v>1745.530029</v>
      </c>
      <c r="G359" s="116">
        <f t="shared" si="11"/>
        <v>-4.1419735612725495E-3</v>
      </c>
    </row>
    <row r="360" spans="1:7" x14ac:dyDescent="0.3">
      <c r="A360" s="115">
        <v>43788</v>
      </c>
      <c r="B360" s="46">
        <v>3120.18</v>
      </c>
      <c r="C360" s="116">
        <f t="shared" si="10"/>
        <v>-5.9256317203881803E-4</v>
      </c>
      <c r="E360" s="115">
        <v>43788</v>
      </c>
      <c r="F360" s="46">
        <v>1752.790039</v>
      </c>
      <c r="G360" s="116">
        <f t="shared" si="11"/>
        <v>1.4836265039530616E-4</v>
      </c>
    </row>
    <row r="361" spans="1:7" x14ac:dyDescent="0.3">
      <c r="A361" s="115">
        <v>43787</v>
      </c>
      <c r="B361" s="46">
        <v>3122.03</v>
      </c>
      <c r="C361" s="116">
        <f t="shared" si="10"/>
        <v>5.0313094864229413E-4</v>
      </c>
      <c r="E361" s="115">
        <v>43787</v>
      </c>
      <c r="F361" s="46">
        <v>1752.530029</v>
      </c>
      <c r="G361" s="116">
        <f t="shared" si="11"/>
        <v>7.4964725724002701E-3</v>
      </c>
    </row>
    <row r="362" spans="1:7" x14ac:dyDescent="0.3">
      <c r="A362" s="115">
        <v>43784</v>
      </c>
      <c r="B362" s="46">
        <v>3120.46</v>
      </c>
      <c r="C362" s="116">
        <f t="shared" si="10"/>
        <v>7.6954624866387711E-3</v>
      </c>
      <c r="E362" s="115">
        <v>43784</v>
      </c>
      <c r="F362" s="46">
        <v>1739.48999</v>
      </c>
      <c r="G362" s="116">
        <f t="shared" si="11"/>
        <v>-8.6116415175421235E-3</v>
      </c>
    </row>
    <row r="363" spans="1:7" x14ac:dyDescent="0.3">
      <c r="A363" s="115">
        <v>43783</v>
      </c>
      <c r="B363" s="46">
        <v>3096.63</v>
      </c>
      <c r="C363" s="116">
        <f t="shared" si="10"/>
        <v>8.3709325024883263E-4</v>
      </c>
      <c r="E363" s="115">
        <v>43783</v>
      </c>
      <c r="F363" s="46">
        <v>1754.599976</v>
      </c>
      <c r="G363" s="116">
        <f t="shared" si="11"/>
        <v>8.4991301900538829E-4</v>
      </c>
    </row>
    <row r="364" spans="1:7" x14ac:dyDescent="0.3">
      <c r="A364" s="115">
        <v>43782</v>
      </c>
      <c r="B364" s="46">
        <v>3094.04</v>
      </c>
      <c r="C364" s="116">
        <f t="shared" si="10"/>
        <v>7.1155040364301314E-4</v>
      </c>
      <c r="E364" s="115">
        <v>43782</v>
      </c>
      <c r="F364" s="46">
        <v>1753.1099850000001</v>
      </c>
      <c r="G364" s="116">
        <f t="shared" si="11"/>
        <v>-1.3998883577052812E-2</v>
      </c>
    </row>
    <row r="365" spans="1:7" x14ac:dyDescent="0.3">
      <c r="A365" s="115">
        <v>43781</v>
      </c>
      <c r="B365" s="46">
        <v>3091.84</v>
      </c>
      <c r="C365" s="116">
        <f t="shared" si="10"/>
        <v>1.5646207819215441E-3</v>
      </c>
      <c r="E365" s="115">
        <v>43781</v>
      </c>
      <c r="F365" s="46">
        <v>1778</v>
      </c>
      <c r="G365" s="116">
        <f t="shared" si="11"/>
        <v>3.5842157954328879E-3</v>
      </c>
    </row>
    <row r="366" spans="1:7" x14ac:dyDescent="0.3">
      <c r="A366" s="115">
        <v>43780</v>
      </c>
      <c r="B366" s="46">
        <v>3087.01</v>
      </c>
      <c r="C366" s="116">
        <f t="shared" si="10"/>
        <v>-1.9624452002533488E-3</v>
      </c>
      <c r="E366" s="115">
        <v>43780</v>
      </c>
      <c r="F366" s="46">
        <v>1771.650024</v>
      </c>
      <c r="G366" s="116">
        <f t="shared" si="11"/>
        <v>-7.9680499026584251E-3</v>
      </c>
    </row>
    <row r="367" spans="1:7" x14ac:dyDescent="0.3">
      <c r="A367" s="115">
        <v>43777</v>
      </c>
      <c r="B367" s="46">
        <v>3093.08</v>
      </c>
      <c r="C367" s="116">
        <f t="shared" si="10"/>
        <v>2.5606285532773221E-3</v>
      </c>
      <c r="E367" s="115">
        <v>43777</v>
      </c>
      <c r="F367" s="46">
        <v>1785.880005</v>
      </c>
      <c r="G367" s="116">
        <f t="shared" si="11"/>
        <v>-1.2973638650994879E-3</v>
      </c>
    </row>
    <row r="368" spans="1:7" x14ac:dyDescent="0.3">
      <c r="A368" s="115">
        <v>43776</v>
      </c>
      <c r="B368" s="46">
        <v>3085.18</v>
      </c>
      <c r="C368" s="116">
        <f t="shared" si="10"/>
        <v>2.7301269509030224E-3</v>
      </c>
      <c r="E368" s="115">
        <v>43776</v>
      </c>
      <c r="F368" s="46">
        <v>1788.1999510000001</v>
      </c>
      <c r="G368" s="116">
        <f t="shared" si="11"/>
        <v>-4.2155002676790287E-3</v>
      </c>
    </row>
    <row r="369" spans="1:7" x14ac:dyDescent="0.3">
      <c r="A369" s="115">
        <v>43775</v>
      </c>
      <c r="B369" s="46">
        <v>3076.78</v>
      </c>
      <c r="C369" s="116">
        <f t="shared" si="10"/>
        <v>7.0252584059171674E-4</v>
      </c>
      <c r="E369" s="115">
        <v>43775</v>
      </c>
      <c r="F369" s="46">
        <v>1795.7700199999999</v>
      </c>
      <c r="G369" s="116">
        <f t="shared" si="11"/>
        <v>-3.2968353001185946E-3</v>
      </c>
    </row>
    <row r="370" spans="1:7" x14ac:dyDescent="0.3">
      <c r="A370" s="115">
        <v>43774</v>
      </c>
      <c r="B370" s="46">
        <v>3074.62</v>
      </c>
      <c r="C370" s="116">
        <f t="shared" si="10"/>
        <v>-1.1857309462782739E-3</v>
      </c>
      <c r="E370" s="115">
        <v>43774</v>
      </c>
      <c r="F370" s="46">
        <v>1801.709961</v>
      </c>
      <c r="G370" s="116">
        <f t="shared" si="11"/>
        <v>-1.6346973637251239E-3</v>
      </c>
    </row>
    <row r="371" spans="1:7" x14ac:dyDescent="0.3">
      <c r="A371" s="115">
        <v>43773</v>
      </c>
      <c r="B371" s="46">
        <v>3078.27</v>
      </c>
      <c r="C371" s="116">
        <f t="shared" si="10"/>
        <v>3.70405391746087E-3</v>
      </c>
      <c r="E371" s="115">
        <v>43773</v>
      </c>
      <c r="F371" s="46">
        <v>1804.660034</v>
      </c>
      <c r="G371" s="116">
        <f t="shared" si="11"/>
        <v>7.3795904051465744E-3</v>
      </c>
    </row>
    <row r="372" spans="1:7" x14ac:dyDescent="0.3">
      <c r="A372" s="115">
        <v>43770</v>
      </c>
      <c r="B372" s="46">
        <v>3066.91</v>
      </c>
      <c r="C372" s="116">
        <f t="shared" si="10"/>
        <v>9.6623605788856981E-3</v>
      </c>
      <c r="E372" s="115">
        <v>43770</v>
      </c>
      <c r="F372" s="46">
        <v>1791.4399410000001</v>
      </c>
      <c r="G372" s="116">
        <f t="shared" si="11"/>
        <v>8.3189280544146982E-3</v>
      </c>
    </row>
    <row r="373" spans="1:7" x14ac:dyDescent="0.3">
      <c r="A373" s="115">
        <v>43769</v>
      </c>
      <c r="B373" s="46">
        <v>3037.56</v>
      </c>
      <c r="C373" s="116">
        <f t="shared" si="10"/>
        <v>-3.0228734036372717E-3</v>
      </c>
      <c r="E373" s="115">
        <v>43769</v>
      </c>
      <c r="F373" s="46">
        <v>1776.660034</v>
      </c>
      <c r="G373" s="116">
        <f t="shared" si="11"/>
        <v>-1.8707723182196379E-3</v>
      </c>
    </row>
    <row r="374" spans="1:7" x14ac:dyDescent="0.3">
      <c r="A374" s="115">
        <v>43768</v>
      </c>
      <c r="B374" s="46">
        <v>3046.77</v>
      </c>
      <c r="C374" s="116">
        <f t="shared" si="10"/>
        <v>3.2533282404039188E-3</v>
      </c>
      <c r="E374" s="115">
        <v>43768</v>
      </c>
      <c r="F374" s="46">
        <v>1779.98999</v>
      </c>
      <c r="G374" s="116">
        <f t="shared" si="11"/>
        <v>9.8031039605612769E-3</v>
      </c>
    </row>
    <row r="375" spans="1:7" x14ac:dyDescent="0.3">
      <c r="A375" s="115">
        <v>43767</v>
      </c>
      <c r="B375" s="46">
        <v>3036.89</v>
      </c>
      <c r="C375" s="116">
        <f t="shared" si="10"/>
        <v>-8.323956544341593E-4</v>
      </c>
      <c r="E375" s="115">
        <v>43767</v>
      </c>
      <c r="F375" s="46">
        <v>1762.709961</v>
      </c>
      <c r="G375" s="116">
        <f t="shared" si="11"/>
        <v>-8.0862962589174359E-3</v>
      </c>
    </row>
    <row r="376" spans="1:7" x14ac:dyDescent="0.3">
      <c r="A376" s="115">
        <v>43766</v>
      </c>
      <c r="B376" s="46">
        <v>3039.42</v>
      </c>
      <c r="C376" s="116">
        <f t="shared" si="10"/>
        <v>5.5813799606292402E-3</v>
      </c>
      <c r="E376" s="115">
        <v>43766</v>
      </c>
      <c r="F376" s="46">
        <v>1777.079956</v>
      </c>
      <c r="G376" s="116">
        <f t="shared" si="11"/>
        <v>8.9421064726387112E-3</v>
      </c>
    </row>
    <row r="377" spans="1:7" x14ac:dyDescent="0.3">
      <c r="A377" s="115">
        <v>43763</v>
      </c>
      <c r="B377" s="46">
        <v>3022.55</v>
      </c>
      <c r="C377" s="116">
        <f t="shared" si="10"/>
        <v>4.0726973148768053E-3</v>
      </c>
      <c r="E377" s="115">
        <v>43763</v>
      </c>
      <c r="F377" s="46">
        <v>1761.329956</v>
      </c>
      <c r="G377" s="116">
        <f t="shared" si="11"/>
        <v>-1.0922220983645148E-2</v>
      </c>
    </row>
    <row r="378" spans="1:7" x14ac:dyDescent="0.3">
      <c r="A378" s="115">
        <v>43762</v>
      </c>
      <c r="B378" s="46">
        <v>3010.29</v>
      </c>
      <c r="C378" s="116">
        <f t="shared" si="10"/>
        <v>1.920439870594981E-3</v>
      </c>
      <c r="E378" s="115">
        <v>43762</v>
      </c>
      <c r="F378" s="46">
        <v>1780.780029</v>
      </c>
      <c r="G378" s="116">
        <f t="shared" si="11"/>
        <v>1.0560833821551485E-2</v>
      </c>
    </row>
    <row r="379" spans="1:7" x14ac:dyDescent="0.3">
      <c r="A379" s="115">
        <v>43761</v>
      </c>
      <c r="B379" s="46">
        <v>3004.52</v>
      </c>
      <c r="C379" s="116">
        <f t="shared" si="10"/>
        <v>2.8471390091422411E-3</v>
      </c>
      <c r="E379" s="115">
        <v>43761</v>
      </c>
      <c r="F379" s="46">
        <v>1762.170044</v>
      </c>
      <c r="G379" s="116">
        <f t="shared" si="11"/>
        <v>-2.0161270637768514E-3</v>
      </c>
    </row>
    <row r="380" spans="1:7" x14ac:dyDescent="0.3">
      <c r="A380" s="115">
        <v>43760</v>
      </c>
      <c r="B380" s="46">
        <v>2995.99</v>
      </c>
      <c r="C380" s="116">
        <f t="shared" si="10"/>
        <v>-3.5686728395061262E-3</v>
      </c>
      <c r="E380" s="115">
        <v>43760</v>
      </c>
      <c r="F380" s="46">
        <v>1765.7299800000001</v>
      </c>
      <c r="G380" s="116">
        <f t="shared" si="11"/>
        <v>-1.1161169327038811E-2</v>
      </c>
    </row>
    <row r="381" spans="1:7" x14ac:dyDescent="0.3">
      <c r="A381" s="115">
        <v>43759</v>
      </c>
      <c r="B381" s="46">
        <v>3006.72</v>
      </c>
      <c r="C381" s="116">
        <f t="shared" si="10"/>
        <v>6.8716094032550412E-3</v>
      </c>
      <c r="E381" s="115">
        <v>43759</v>
      </c>
      <c r="F381" s="46">
        <v>1785.660034</v>
      </c>
      <c r="G381" s="116">
        <f t="shared" si="11"/>
        <v>1.6016992130815755E-2</v>
      </c>
    </row>
    <row r="382" spans="1:7" x14ac:dyDescent="0.3">
      <c r="A382" s="115">
        <v>43756</v>
      </c>
      <c r="B382" s="46">
        <v>2986.2</v>
      </c>
      <c r="C382" s="116">
        <f t="shared" si="10"/>
        <v>-3.919344885671916E-3</v>
      </c>
      <c r="E382" s="115">
        <v>43756</v>
      </c>
      <c r="F382" s="46">
        <v>1757.51001</v>
      </c>
      <c r="G382" s="116">
        <f t="shared" si="11"/>
        <v>-1.6766604569187993E-2</v>
      </c>
    </row>
    <row r="383" spans="1:7" x14ac:dyDescent="0.3">
      <c r="A383" s="115">
        <v>43755</v>
      </c>
      <c r="B383" s="46">
        <v>2997.95</v>
      </c>
      <c r="C383" s="116">
        <f t="shared" si="10"/>
        <v>2.7628282530964832E-3</v>
      </c>
      <c r="E383" s="115">
        <v>43755</v>
      </c>
      <c r="F383" s="46">
        <v>1787.4799800000001</v>
      </c>
      <c r="G383" s="116">
        <f t="shared" si="11"/>
        <v>5.6541893040367164E-3</v>
      </c>
    </row>
    <row r="384" spans="1:7" x14ac:dyDescent="0.3">
      <c r="A384" s="115">
        <v>43754</v>
      </c>
      <c r="B384" s="46">
        <v>2989.69</v>
      </c>
      <c r="C384" s="116">
        <f t="shared" si="10"/>
        <v>-1.9995460129251796E-3</v>
      </c>
      <c r="E384" s="115">
        <v>43754</v>
      </c>
      <c r="F384" s="46">
        <v>1777.4300539999999</v>
      </c>
      <c r="G384" s="116">
        <f t="shared" si="11"/>
        <v>5.686410942506992E-3</v>
      </c>
    </row>
    <row r="385" spans="1:7" x14ac:dyDescent="0.3">
      <c r="A385" s="115">
        <v>43753</v>
      </c>
      <c r="B385" s="46">
        <v>2995.68</v>
      </c>
      <c r="C385" s="116">
        <f t="shared" si="10"/>
        <v>9.9556664362894232E-3</v>
      </c>
      <c r="E385" s="115">
        <v>43753</v>
      </c>
      <c r="F385" s="46">
        <v>1767.380005</v>
      </c>
      <c r="G385" s="116">
        <f t="shared" si="11"/>
        <v>1.7823897328144378E-2</v>
      </c>
    </row>
    <row r="386" spans="1:7" x14ac:dyDescent="0.3">
      <c r="A386" s="115">
        <v>43752</v>
      </c>
      <c r="B386" s="46">
        <v>2966.15</v>
      </c>
      <c r="C386" s="116">
        <f t="shared" si="10"/>
        <v>-1.3870792890882111E-3</v>
      </c>
      <c r="E386" s="115">
        <v>43752</v>
      </c>
      <c r="F386" s="46">
        <v>1736.4300539999999</v>
      </c>
      <c r="G386" s="116">
        <f t="shared" si="11"/>
        <v>2.6040520840580061E-3</v>
      </c>
    </row>
    <row r="387" spans="1:7" x14ac:dyDescent="0.3">
      <c r="A387" s="115">
        <v>43749</v>
      </c>
      <c r="B387" s="46">
        <v>2970.27</v>
      </c>
      <c r="C387" s="116">
        <f t="shared" si="10"/>
        <v>1.0938930544257763E-2</v>
      </c>
      <c r="E387" s="115">
        <v>43749</v>
      </c>
      <c r="F387" s="46">
        <v>1731.920044</v>
      </c>
      <c r="G387" s="116">
        <f t="shared" si="11"/>
        <v>6.7780649042699093E-3</v>
      </c>
    </row>
    <row r="388" spans="1:7" x14ac:dyDescent="0.3">
      <c r="A388" s="115">
        <v>43748</v>
      </c>
      <c r="B388" s="46">
        <v>2938.13</v>
      </c>
      <c r="C388" s="116">
        <f t="shared" ref="C388:C451" si="12">B388/B389-1</f>
        <v>6.4157018565458301E-3</v>
      </c>
      <c r="E388" s="115">
        <v>43748</v>
      </c>
      <c r="F388" s="46">
        <v>1720.26001</v>
      </c>
      <c r="G388" s="116">
        <f t="shared" ref="G388:G451" si="13">F388/F389-1</f>
        <v>-1.0046399863219424E-3</v>
      </c>
    </row>
    <row r="389" spans="1:7" x14ac:dyDescent="0.3">
      <c r="A389" s="115">
        <v>43747</v>
      </c>
      <c r="B389" s="46">
        <v>2919.4</v>
      </c>
      <c r="C389" s="116">
        <f t="shared" si="12"/>
        <v>9.104546742895181E-3</v>
      </c>
      <c r="E389" s="115">
        <v>43747</v>
      </c>
      <c r="F389" s="46">
        <v>1721.98999</v>
      </c>
      <c r="G389" s="116">
        <f t="shared" si="13"/>
        <v>9.6627870275589611E-3</v>
      </c>
    </row>
    <row r="390" spans="1:7" x14ac:dyDescent="0.3">
      <c r="A390" s="115">
        <v>43746</v>
      </c>
      <c r="B390" s="46">
        <v>2893.06</v>
      </c>
      <c r="C390" s="116">
        <f t="shared" si="12"/>
        <v>-1.5560826054260457E-2</v>
      </c>
      <c r="E390" s="115">
        <v>43746</v>
      </c>
      <c r="F390" s="46">
        <v>1705.51001</v>
      </c>
      <c r="G390" s="116">
        <f t="shared" si="13"/>
        <v>-1.566956209945114E-2</v>
      </c>
    </row>
    <row r="391" spans="1:7" x14ac:dyDescent="0.3">
      <c r="A391" s="115">
        <v>43745</v>
      </c>
      <c r="B391" s="46">
        <v>2938.79</v>
      </c>
      <c r="C391" s="116">
        <f t="shared" si="12"/>
        <v>-4.4783046127893078E-3</v>
      </c>
      <c r="E391" s="115">
        <v>43745</v>
      </c>
      <c r="F391" s="46">
        <v>1732.660034</v>
      </c>
      <c r="G391" s="116">
        <f t="shared" si="13"/>
        <v>-4.0180438039645328E-3</v>
      </c>
    </row>
    <row r="392" spans="1:7" x14ac:dyDescent="0.3">
      <c r="A392" s="115">
        <v>43742</v>
      </c>
      <c r="B392" s="46">
        <v>2952.01</v>
      </c>
      <c r="C392" s="116">
        <f t="shared" si="12"/>
        <v>1.4216853396000317E-2</v>
      </c>
      <c r="E392" s="115">
        <v>43742</v>
      </c>
      <c r="F392" s="46">
        <v>1739.650024</v>
      </c>
      <c r="G392" s="116">
        <f t="shared" si="13"/>
        <v>8.831943268690079E-3</v>
      </c>
    </row>
    <row r="393" spans="1:7" x14ac:dyDescent="0.3">
      <c r="A393" s="115">
        <v>43741</v>
      </c>
      <c r="B393" s="46">
        <v>2910.63</v>
      </c>
      <c r="C393" s="116">
        <f t="shared" si="12"/>
        <v>7.9719906774113891E-3</v>
      </c>
      <c r="E393" s="115">
        <v>43741</v>
      </c>
      <c r="F393" s="46">
        <v>1724.420044</v>
      </c>
      <c r="G393" s="116">
        <f t="shared" si="13"/>
        <v>6.5315597617547905E-3</v>
      </c>
    </row>
    <row r="394" spans="1:7" x14ac:dyDescent="0.3">
      <c r="A394" s="115">
        <v>43740</v>
      </c>
      <c r="B394" s="46">
        <v>2887.61</v>
      </c>
      <c r="C394" s="116">
        <f t="shared" si="12"/>
        <v>-1.7903239520448921E-2</v>
      </c>
      <c r="E394" s="115">
        <v>43740</v>
      </c>
      <c r="F394" s="46">
        <v>1713.2299800000001</v>
      </c>
      <c r="G394" s="116">
        <f t="shared" si="13"/>
        <v>-1.2917376020501248E-2</v>
      </c>
    </row>
    <row r="395" spans="1:7" x14ac:dyDescent="0.3">
      <c r="A395" s="115">
        <v>43739</v>
      </c>
      <c r="B395" s="46">
        <v>2940.25</v>
      </c>
      <c r="C395" s="116">
        <f t="shared" si="12"/>
        <v>-1.2258376613342059E-2</v>
      </c>
      <c r="E395" s="115">
        <v>43739</v>
      </c>
      <c r="F395" s="46">
        <v>1735.650024</v>
      </c>
      <c r="G395" s="116">
        <f t="shared" si="13"/>
        <v>-1.4978310794189209E-4</v>
      </c>
    </row>
    <row r="396" spans="1:7" x14ac:dyDescent="0.3">
      <c r="A396" s="115">
        <v>43738</v>
      </c>
      <c r="B396" s="46">
        <v>2976.74</v>
      </c>
      <c r="C396" s="116">
        <f t="shared" si="12"/>
        <v>5.0476232278453548E-3</v>
      </c>
      <c r="E396" s="115">
        <v>43738</v>
      </c>
      <c r="F396" s="46">
        <v>1735.910034</v>
      </c>
      <c r="G396" s="116">
        <f t="shared" si="13"/>
        <v>6.0622349514904972E-3</v>
      </c>
    </row>
    <row r="397" spans="1:7" x14ac:dyDescent="0.3">
      <c r="A397" s="115">
        <v>43735</v>
      </c>
      <c r="B397" s="46">
        <v>2961.79</v>
      </c>
      <c r="C397" s="116">
        <f t="shared" si="12"/>
        <v>-5.316326462073695E-3</v>
      </c>
      <c r="E397" s="115">
        <v>43735</v>
      </c>
      <c r="F397" s="46">
        <v>1725.4499510000001</v>
      </c>
      <c r="G397" s="116">
        <f t="shared" si="13"/>
        <v>-8.2708842659152682E-3</v>
      </c>
    </row>
    <row r="398" spans="1:7" x14ac:dyDescent="0.3">
      <c r="A398" s="115">
        <v>43734</v>
      </c>
      <c r="B398" s="46">
        <v>2977.62</v>
      </c>
      <c r="C398" s="116">
        <f t="shared" si="12"/>
        <v>-2.4289165022262083E-3</v>
      </c>
      <c r="E398" s="115">
        <v>43734</v>
      </c>
      <c r="F398" s="46">
        <v>1739.839966</v>
      </c>
      <c r="G398" s="116">
        <f t="shared" si="13"/>
        <v>-1.611124094987626E-2</v>
      </c>
    </row>
    <row r="399" spans="1:7" x14ac:dyDescent="0.3">
      <c r="A399" s="115">
        <v>43733</v>
      </c>
      <c r="B399" s="46">
        <v>2984.87</v>
      </c>
      <c r="C399" s="116">
        <f t="shared" si="12"/>
        <v>6.1585653610194413E-3</v>
      </c>
      <c r="E399" s="115">
        <v>43733</v>
      </c>
      <c r="F399" s="46">
        <v>1768.329956</v>
      </c>
      <c r="G399" s="116">
        <f t="shared" si="13"/>
        <v>1.5342109444784757E-2</v>
      </c>
    </row>
    <row r="400" spans="1:7" x14ac:dyDescent="0.3">
      <c r="A400" s="115">
        <v>43732</v>
      </c>
      <c r="B400" s="46">
        <v>2966.6</v>
      </c>
      <c r="C400" s="116">
        <f t="shared" si="12"/>
        <v>-8.4163942535883107E-3</v>
      </c>
      <c r="E400" s="115">
        <v>43732</v>
      </c>
      <c r="F400" s="46">
        <v>1741.6099850000001</v>
      </c>
      <c r="G400" s="116">
        <f t="shared" si="13"/>
        <v>-2.4472112698631254E-2</v>
      </c>
    </row>
    <row r="401" spans="1:7" x14ac:dyDescent="0.3">
      <c r="A401" s="115">
        <v>43731</v>
      </c>
      <c r="B401" s="46">
        <v>2991.78</v>
      </c>
      <c r="C401" s="116">
        <f t="shared" si="12"/>
        <v>-9.6922866109405703E-5</v>
      </c>
      <c r="E401" s="115">
        <v>43731</v>
      </c>
      <c r="F401" s="46">
        <v>1785.3000489999999</v>
      </c>
      <c r="G401" s="116">
        <f t="shared" si="13"/>
        <v>-4.9382356267557714E-3</v>
      </c>
    </row>
    <row r="402" spans="1:7" x14ac:dyDescent="0.3">
      <c r="A402" s="115">
        <v>43728</v>
      </c>
      <c r="B402" s="46">
        <v>2992.07</v>
      </c>
      <c r="C402" s="116">
        <f t="shared" si="12"/>
        <v>-4.895586322955614E-3</v>
      </c>
      <c r="E402" s="115">
        <v>43728</v>
      </c>
      <c r="F402" s="46">
        <v>1794.160034</v>
      </c>
      <c r="G402" s="116">
        <f t="shared" si="13"/>
        <v>-1.5009588800439233E-2</v>
      </c>
    </row>
    <row r="403" spans="1:7" x14ac:dyDescent="0.3">
      <c r="A403" s="115">
        <v>43727</v>
      </c>
      <c r="B403" s="46">
        <v>3006.79</v>
      </c>
      <c r="C403" s="116">
        <f t="shared" si="12"/>
        <v>1.9955233758972568E-5</v>
      </c>
      <c r="E403" s="115">
        <v>43727</v>
      </c>
      <c r="F403" s="46">
        <v>1821.5</v>
      </c>
      <c r="G403" s="116">
        <f t="shared" si="13"/>
        <v>2.2229039905654613E-3</v>
      </c>
    </row>
    <row r="404" spans="1:7" x14ac:dyDescent="0.3">
      <c r="A404" s="115">
        <v>43726</v>
      </c>
      <c r="B404" s="46">
        <v>3006.73</v>
      </c>
      <c r="C404" s="116">
        <f t="shared" si="12"/>
        <v>3.4268223708289192E-4</v>
      </c>
      <c r="E404" s="115">
        <v>43726</v>
      </c>
      <c r="F404" s="46">
        <v>1817.459961</v>
      </c>
      <c r="G404" s="116">
        <f t="shared" si="13"/>
        <v>-2.79283853016421E-3</v>
      </c>
    </row>
    <row r="405" spans="1:7" x14ac:dyDescent="0.3">
      <c r="A405" s="115">
        <v>43725</v>
      </c>
      <c r="B405" s="46">
        <v>3005.7</v>
      </c>
      <c r="C405" s="116">
        <f t="shared" si="12"/>
        <v>2.5817555938036918E-3</v>
      </c>
      <c r="E405" s="115">
        <v>43725</v>
      </c>
      <c r="F405" s="46">
        <v>1822.5500489999999</v>
      </c>
      <c r="G405" s="116">
        <f t="shared" si="13"/>
        <v>8.1368280802793791E-3</v>
      </c>
    </row>
    <row r="406" spans="1:7" x14ac:dyDescent="0.3">
      <c r="A406" s="115">
        <v>43724</v>
      </c>
      <c r="B406" s="46">
        <v>2997.96</v>
      </c>
      <c r="C406" s="116">
        <f t="shared" si="12"/>
        <v>-3.1356092824674775E-3</v>
      </c>
      <c r="E406" s="115">
        <v>43724</v>
      </c>
      <c r="F406" s="46">
        <v>1807.839966</v>
      </c>
      <c r="G406" s="116">
        <f t="shared" si="13"/>
        <v>-1.7125708451006361E-2</v>
      </c>
    </row>
    <row r="407" spans="1:7" x14ac:dyDescent="0.3">
      <c r="A407" s="115">
        <v>43721</v>
      </c>
      <c r="B407" s="46">
        <v>3007.39</v>
      </c>
      <c r="C407" s="116">
        <f t="shared" si="12"/>
        <v>-7.2435597111886185E-4</v>
      </c>
      <c r="E407" s="115">
        <v>43721</v>
      </c>
      <c r="F407" s="46">
        <v>1839.339966</v>
      </c>
      <c r="G407" s="116">
        <f t="shared" si="13"/>
        <v>-2.2836825082582779E-3</v>
      </c>
    </row>
    <row r="408" spans="1:7" x14ac:dyDescent="0.3">
      <c r="A408" s="115">
        <v>43720</v>
      </c>
      <c r="B408" s="46">
        <v>3009.57</v>
      </c>
      <c r="C408" s="116">
        <f t="shared" si="12"/>
        <v>2.8791074766822966E-3</v>
      </c>
      <c r="E408" s="115">
        <v>43720</v>
      </c>
      <c r="F408" s="46">
        <v>1843.5500489999999</v>
      </c>
      <c r="G408" s="116">
        <f t="shared" si="13"/>
        <v>1.1278207292844122E-2</v>
      </c>
    </row>
    <row r="409" spans="1:7" x14ac:dyDescent="0.3">
      <c r="A409" s="115">
        <v>43719</v>
      </c>
      <c r="B409" s="46">
        <v>3000.93</v>
      </c>
      <c r="C409" s="116">
        <f t="shared" si="12"/>
        <v>7.2296678179091245E-3</v>
      </c>
      <c r="E409" s="115">
        <v>43719</v>
      </c>
      <c r="F409" s="46">
        <v>1822.98999</v>
      </c>
      <c r="G409" s="116">
        <f t="shared" si="13"/>
        <v>1.3402218748890249E-3</v>
      </c>
    </row>
    <row r="410" spans="1:7" x14ac:dyDescent="0.3">
      <c r="A410" s="115">
        <v>43718</v>
      </c>
      <c r="B410" s="46">
        <v>2979.39</v>
      </c>
      <c r="C410" s="116">
        <f t="shared" si="12"/>
        <v>3.2231746255573235E-4</v>
      </c>
      <c r="E410" s="115">
        <v>43718</v>
      </c>
      <c r="F410" s="46">
        <v>1820.5500489999999</v>
      </c>
      <c r="G410" s="116">
        <f t="shared" si="13"/>
        <v>-5.8972491012280193E-3</v>
      </c>
    </row>
    <row r="411" spans="1:7" x14ac:dyDescent="0.3">
      <c r="A411" s="115">
        <v>43717</v>
      </c>
      <c r="B411" s="46">
        <v>2978.43</v>
      </c>
      <c r="C411" s="116">
        <f t="shared" si="12"/>
        <v>-9.4000423002005284E-5</v>
      </c>
      <c r="E411" s="115">
        <v>43717</v>
      </c>
      <c r="F411" s="46">
        <v>1831.349976</v>
      </c>
      <c r="G411" s="116">
        <f t="shared" si="13"/>
        <v>-1.1780868324793303E-3</v>
      </c>
    </row>
    <row r="412" spans="1:7" x14ac:dyDescent="0.3">
      <c r="A412" s="115">
        <v>43714</v>
      </c>
      <c r="B412" s="46">
        <v>2978.71</v>
      </c>
      <c r="C412" s="116">
        <f t="shared" si="12"/>
        <v>9.1061827956995245E-4</v>
      </c>
      <c r="E412" s="115">
        <v>43714</v>
      </c>
      <c r="F412" s="46">
        <v>1833.51001</v>
      </c>
      <c r="G412" s="116">
        <f t="shared" si="13"/>
        <v>-3.9169244173968831E-3</v>
      </c>
    </row>
    <row r="413" spans="1:7" x14ac:dyDescent="0.3">
      <c r="A413" s="115">
        <v>43713</v>
      </c>
      <c r="B413" s="46">
        <v>2976</v>
      </c>
      <c r="C413" s="116">
        <f t="shared" si="12"/>
        <v>1.3009823744460025E-2</v>
      </c>
      <c r="E413" s="115">
        <v>43713</v>
      </c>
      <c r="F413" s="46">
        <v>1840.719971</v>
      </c>
      <c r="G413" s="116">
        <f t="shared" si="13"/>
        <v>2.2270093696254767E-2</v>
      </c>
    </row>
    <row r="414" spans="1:7" x14ac:dyDescent="0.3">
      <c r="A414" s="115">
        <v>43712</v>
      </c>
      <c r="B414" s="46">
        <v>2937.78</v>
      </c>
      <c r="C414" s="116">
        <f t="shared" si="12"/>
        <v>1.0842075925499017E-2</v>
      </c>
      <c r="E414" s="115">
        <v>43712</v>
      </c>
      <c r="F414" s="46">
        <v>1800.619995</v>
      </c>
      <c r="G414" s="116">
        <f t="shared" si="13"/>
        <v>6.0229010441037456E-3</v>
      </c>
    </row>
    <row r="415" spans="1:7" x14ac:dyDescent="0.3">
      <c r="A415" s="115">
        <v>43711</v>
      </c>
      <c r="B415" s="46">
        <v>2906.27</v>
      </c>
      <c r="C415" s="116">
        <f t="shared" si="12"/>
        <v>-6.8991204390287386E-3</v>
      </c>
      <c r="E415" s="115">
        <v>43711</v>
      </c>
      <c r="F415" s="46">
        <v>1789.839966</v>
      </c>
      <c r="G415" s="116">
        <f t="shared" si="13"/>
        <v>7.6282176347890474E-3</v>
      </c>
    </row>
    <row r="416" spans="1:7" x14ac:dyDescent="0.3">
      <c r="A416" s="115">
        <v>43707</v>
      </c>
      <c r="B416" s="46">
        <v>2926.46</v>
      </c>
      <c r="C416" s="116">
        <f t="shared" si="12"/>
        <v>6.4282734614895531E-4</v>
      </c>
      <c r="E416" s="115">
        <v>43707</v>
      </c>
      <c r="F416" s="46">
        <v>1776.290039</v>
      </c>
      <c r="G416" s="116">
        <f t="shared" si="13"/>
        <v>-5.6594183073074289E-3</v>
      </c>
    </row>
    <row r="417" spans="1:7" x14ac:dyDescent="0.3">
      <c r="A417" s="115">
        <v>43706</v>
      </c>
      <c r="B417" s="46">
        <v>2924.58</v>
      </c>
      <c r="C417" s="116">
        <f t="shared" si="12"/>
        <v>1.2687244194824032E-2</v>
      </c>
      <c r="E417" s="115">
        <v>43706</v>
      </c>
      <c r="F417" s="46">
        <v>1786.400024</v>
      </c>
      <c r="G417" s="116">
        <f t="shared" si="13"/>
        <v>1.2554923621935776E-2</v>
      </c>
    </row>
    <row r="418" spans="1:7" x14ac:dyDescent="0.3">
      <c r="A418" s="115">
        <v>43705</v>
      </c>
      <c r="B418" s="46">
        <v>2887.94</v>
      </c>
      <c r="C418" s="116">
        <f t="shared" si="12"/>
        <v>6.545469754213773E-3</v>
      </c>
      <c r="E418" s="115">
        <v>43705</v>
      </c>
      <c r="F418" s="46">
        <v>1764.25</v>
      </c>
      <c r="G418" s="116">
        <f t="shared" si="13"/>
        <v>1.3735968058428139E-3</v>
      </c>
    </row>
    <row r="419" spans="1:7" x14ac:dyDescent="0.3">
      <c r="A419" s="115">
        <v>43704</v>
      </c>
      <c r="B419" s="46">
        <v>2869.16</v>
      </c>
      <c r="C419" s="116">
        <f t="shared" si="12"/>
        <v>-3.2031906836484936E-3</v>
      </c>
      <c r="E419" s="115">
        <v>43704</v>
      </c>
      <c r="F419" s="46">
        <v>1761.829956</v>
      </c>
      <c r="G419" s="116">
        <f t="shared" si="13"/>
        <v>-3.9799640560922445E-3</v>
      </c>
    </row>
    <row r="420" spans="1:7" x14ac:dyDescent="0.3">
      <c r="A420" s="115">
        <v>43703</v>
      </c>
      <c r="B420" s="46">
        <v>2878.38</v>
      </c>
      <c r="C420" s="116">
        <f t="shared" si="12"/>
        <v>1.0983067039910699E-2</v>
      </c>
      <c r="E420" s="115">
        <v>43703</v>
      </c>
      <c r="F420" s="46">
        <v>1768.869995</v>
      </c>
      <c r="G420" s="116">
        <f t="shared" si="13"/>
        <v>1.100238912164464E-2</v>
      </c>
    </row>
    <row r="421" spans="1:7" x14ac:dyDescent="0.3">
      <c r="A421" s="115">
        <v>43700</v>
      </c>
      <c r="B421" s="46">
        <v>2847.11</v>
      </c>
      <c r="C421" s="116">
        <f t="shared" si="12"/>
        <v>-2.5946389777450785E-2</v>
      </c>
      <c r="E421" s="115">
        <v>43700</v>
      </c>
      <c r="F421" s="46">
        <v>1749.619995</v>
      </c>
      <c r="G421" s="116">
        <f t="shared" si="13"/>
        <v>-3.0498840758391821E-2</v>
      </c>
    </row>
    <row r="422" spans="1:7" x14ac:dyDescent="0.3">
      <c r="A422" s="115">
        <v>43699</v>
      </c>
      <c r="B422" s="46">
        <v>2922.95</v>
      </c>
      <c r="C422" s="116">
        <f t="shared" si="12"/>
        <v>-5.0608152699838094E-4</v>
      </c>
      <c r="E422" s="115">
        <v>43699</v>
      </c>
      <c r="F422" s="46">
        <v>1804.660034</v>
      </c>
      <c r="G422" s="116">
        <f t="shared" si="13"/>
        <v>-1.0353490790557807E-2</v>
      </c>
    </row>
    <row r="423" spans="1:7" x14ac:dyDescent="0.3">
      <c r="A423" s="115">
        <v>43698</v>
      </c>
      <c r="B423" s="46">
        <v>2924.43</v>
      </c>
      <c r="C423" s="116">
        <f t="shared" si="12"/>
        <v>8.2468255582637262E-3</v>
      </c>
      <c r="E423" s="115">
        <v>43698</v>
      </c>
      <c r="F423" s="46">
        <v>1823.540039</v>
      </c>
      <c r="G423" s="116">
        <f t="shared" si="13"/>
        <v>1.2301698663519822E-2</v>
      </c>
    </row>
    <row r="424" spans="1:7" x14ac:dyDescent="0.3">
      <c r="A424" s="115">
        <v>43697</v>
      </c>
      <c r="B424" s="46">
        <v>2900.51</v>
      </c>
      <c r="C424" s="116">
        <f t="shared" si="12"/>
        <v>-7.9147640791475959E-3</v>
      </c>
      <c r="E424" s="115">
        <v>43697</v>
      </c>
      <c r="F424" s="46">
        <v>1801.380005</v>
      </c>
      <c r="G424" s="116">
        <f t="shared" si="13"/>
        <v>-8.1161982911817088E-3</v>
      </c>
    </row>
    <row r="425" spans="1:7" x14ac:dyDescent="0.3">
      <c r="A425" s="115">
        <v>43696</v>
      </c>
      <c r="B425" s="46">
        <v>2923.65</v>
      </c>
      <c r="C425" s="116">
        <f t="shared" si="12"/>
        <v>1.2105875347909967E-2</v>
      </c>
      <c r="E425" s="115">
        <v>43696</v>
      </c>
      <c r="F425" s="46">
        <v>1816.119995</v>
      </c>
      <c r="G425" s="116">
        <f t="shared" si="13"/>
        <v>1.313759000174608E-2</v>
      </c>
    </row>
    <row r="426" spans="1:7" x14ac:dyDescent="0.3">
      <c r="A426" s="115">
        <v>43693</v>
      </c>
      <c r="B426" s="46">
        <v>2888.68</v>
      </c>
      <c r="C426" s="116">
        <f t="shared" si="12"/>
        <v>1.4426183452732166E-2</v>
      </c>
      <c r="E426" s="115">
        <v>43693</v>
      </c>
      <c r="F426" s="46">
        <v>1792.5699460000001</v>
      </c>
      <c r="G426" s="116">
        <f t="shared" si="13"/>
        <v>9.2617340305320983E-3</v>
      </c>
    </row>
    <row r="427" spans="1:7" x14ac:dyDescent="0.3">
      <c r="A427" s="115">
        <v>43692</v>
      </c>
      <c r="B427" s="46">
        <v>2847.6</v>
      </c>
      <c r="C427" s="116">
        <f t="shared" si="12"/>
        <v>2.464268112370549E-3</v>
      </c>
      <c r="E427" s="115">
        <v>43692</v>
      </c>
      <c r="F427" s="46">
        <v>1776.119995</v>
      </c>
      <c r="G427" s="116">
        <f t="shared" si="13"/>
        <v>7.4647378789789443E-3</v>
      </c>
    </row>
    <row r="428" spans="1:7" x14ac:dyDescent="0.3">
      <c r="A428" s="115">
        <v>43691</v>
      </c>
      <c r="B428" s="46">
        <v>2840.6</v>
      </c>
      <c r="C428" s="116">
        <f t="shared" si="12"/>
        <v>-2.9292763607534411E-2</v>
      </c>
      <c r="E428" s="115">
        <v>43691</v>
      </c>
      <c r="F428" s="46">
        <v>1762.959961</v>
      </c>
      <c r="G428" s="116">
        <f t="shared" si="13"/>
        <v>-3.3645047602931299E-2</v>
      </c>
    </row>
    <row r="429" spans="1:7" x14ac:dyDescent="0.3">
      <c r="A429" s="115">
        <v>43690</v>
      </c>
      <c r="B429" s="46">
        <v>2926.32</v>
      </c>
      <c r="C429" s="116">
        <f t="shared" si="12"/>
        <v>1.4762028608582556E-2</v>
      </c>
      <c r="E429" s="115">
        <v>43690</v>
      </c>
      <c r="F429" s="46">
        <v>1824.339966</v>
      </c>
      <c r="G429" s="116">
        <f t="shared" si="13"/>
        <v>2.208497917456298E-2</v>
      </c>
    </row>
    <row r="430" spans="1:7" x14ac:dyDescent="0.3">
      <c r="A430" s="115">
        <v>43689</v>
      </c>
      <c r="B430" s="46">
        <v>2883.75</v>
      </c>
      <c r="C430" s="116">
        <f t="shared" si="12"/>
        <v>-1.1957583129186489E-2</v>
      </c>
      <c r="E430" s="115">
        <v>43689</v>
      </c>
      <c r="F430" s="46">
        <v>1784.920044</v>
      </c>
      <c r="G430" s="116">
        <f t="shared" si="13"/>
        <v>-1.2536049608640409E-2</v>
      </c>
    </row>
    <row r="431" spans="1:7" x14ac:dyDescent="0.3">
      <c r="A431" s="115">
        <v>43686</v>
      </c>
      <c r="B431" s="46">
        <v>2918.65</v>
      </c>
      <c r="C431" s="116">
        <f t="shared" si="12"/>
        <v>-6.6165434006446588E-3</v>
      </c>
      <c r="E431" s="115">
        <v>43686</v>
      </c>
      <c r="F431" s="46">
        <v>1807.579956</v>
      </c>
      <c r="G431" s="116">
        <f t="shared" si="13"/>
        <v>-1.3808825839448868E-2</v>
      </c>
    </row>
    <row r="432" spans="1:7" x14ac:dyDescent="0.3">
      <c r="A432" s="115">
        <v>43685</v>
      </c>
      <c r="B432" s="46">
        <v>2938.09</v>
      </c>
      <c r="C432" s="116">
        <f t="shared" si="12"/>
        <v>1.8762266035132091E-2</v>
      </c>
      <c r="E432" s="115">
        <v>43685</v>
      </c>
      <c r="F432" s="46">
        <v>1832.8900149999999</v>
      </c>
      <c r="G432" s="116">
        <f t="shared" si="13"/>
        <v>2.2019622210064149E-2</v>
      </c>
    </row>
    <row r="433" spans="1:7" x14ac:dyDescent="0.3">
      <c r="A433" s="115">
        <v>43684</v>
      </c>
      <c r="B433" s="46">
        <v>2883.98</v>
      </c>
      <c r="C433" s="116">
        <f t="shared" si="12"/>
        <v>7.6688979342565133E-4</v>
      </c>
      <c r="E433" s="115">
        <v>43684</v>
      </c>
      <c r="F433" s="46">
        <v>1793.400024</v>
      </c>
      <c r="G433" s="116">
        <f t="shared" si="13"/>
        <v>3.1155468568511147E-3</v>
      </c>
    </row>
    <row r="434" spans="1:7" x14ac:dyDescent="0.3">
      <c r="A434" s="115">
        <v>43683</v>
      </c>
      <c r="B434" s="46">
        <v>2881.77</v>
      </c>
      <c r="C434" s="116">
        <f t="shared" si="12"/>
        <v>1.3017006826634425E-2</v>
      </c>
      <c r="E434" s="115">
        <v>43683</v>
      </c>
      <c r="F434" s="46">
        <v>1787.829956</v>
      </c>
      <c r="G434" s="116">
        <f t="shared" si="13"/>
        <v>1.2860214791940994E-2</v>
      </c>
    </row>
    <row r="435" spans="1:7" x14ac:dyDescent="0.3">
      <c r="A435" s="115">
        <v>43682</v>
      </c>
      <c r="B435" s="46">
        <v>2844.74</v>
      </c>
      <c r="C435" s="116">
        <f t="shared" si="12"/>
        <v>-2.9777800514998121E-2</v>
      </c>
      <c r="E435" s="115">
        <v>43682</v>
      </c>
      <c r="F435" s="46">
        <v>1765.130005</v>
      </c>
      <c r="G435" s="116">
        <f t="shared" si="13"/>
        <v>-3.187182450950965E-2</v>
      </c>
    </row>
    <row r="436" spans="1:7" x14ac:dyDescent="0.3">
      <c r="A436" s="115">
        <v>43679</v>
      </c>
      <c r="B436" s="46">
        <v>2932.05</v>
      </c>
      <c r="C436" s="116">
        <f t="shared" si="12"/>
        <v>-7.2827367651240316E-3</v>
      </c>
      <c r="E436" s="115">
        <v>43679</v>
      </c>
      <c r="F436" s="46">
        <v>1823.23999</v>
      </c>
      <c r="G436" s="116">
        <f t="shared" si="13"/>
        <v>-1.7290794544177257E-2</v>
      </c>
    </row>
    <row r="437" spans="1:7" x14ac:dyDescent="0.3">
      <c r="A437" s="115">
        <v>43678</v>
      </c>
      <c r="B437" s="46">
        <v>2953.56</v>
      </c>
      <c r="C437" s="116">
        <f t="shared" si="12"/>
        <v>-8.9988524953193982E-3</v>
      </c>
      <c r="E437" s="115">
        <v>43678</v>
      </c>
      <c r="F437" s="46">
        <v>1855.3199460000001</v>
      </c>
      <c r="G437" s="116">
        <f t="shared" si="13"/>
        <v>-6.1389573607870673E-3</v>
      </c>
    </row>
    <row r="438" spans="1:7" x14ac:dyDescent="0.3">
      <c r="A438" s="115">
        <v>43677</v>
      </c>
      <c r="B438" s="46">
        <v>2980.38</v>
      </c>
      <c r="C438" s="116">
        <f t="shared" si="12"/>
        <v>-1.0885509660889747E-2</v>
      </c>
      <c r="E438" s="115">
        <v>43677</v>
      </c>
      <c r="F438" s="46">
        <v>1866.780029</v>
      </c>
      <c r="G438" s="116">
        <f t="shared" si="13"/>
        <v>-1.6723464741152161E-2</v>
      </c>
    </row>
    <row r="439" spans="1:7" x14ac:dyDescent="0.3">
      <c r="A439" s="115">
        <v>43676</v>
      </c>
      <c r="B439" s="46">
        <v>3013.18</v>
      </c>
      <c r="C439" s="116">
        <f t="shared" si="12"/>
        <v>-2.5786419593706311E-3</v>
      </c>
      <c r="E439" s="115">
        <v>43676</v>
      </c>
      <c r="F439" s="46">
        <v>1898.530029</v>
      </c>
      <c r="G439" s="116">
        <f t="shared" si="13"/>
        <v>-7.2785810644202531E-3</v>
      </c>
    </row>
    <row r="440" spans="1:7" x14ac:dyDescent="0.3">
      <c r="A440" s="115">
        <v>43675</v>
      </c>
      <c r="B440" s="46">
        <v>3020.97</v>
      </c>
      <c r="C440" s="116">
        <f t="shared" si="12"/>
        <v>-1.6160694810732901E-3</v>
      </c>
      <c r="E440" s="115">
        <v>43675</v>
      </c>
      <c r="F440" s="46">
        <v>1912.4499510000001</v>
      </c>
      <c r="G440" s="116">
        <f t="shared" si="13"/>
        <v>-1.5748486775082449E-2</v>
      </c>
    </row>
    <row r="441" spans="1:7" x14ac:dyDescent="0.3">
      <c r="A441" s="115">
        <v>43672</v>
      </c>
      <c r="B441" s="46">
        <v>3025.86</v>
      </c>
      <c r="C441" s="116">
        <f t="shared" si="12"/>
        <v>7.3876291336931743E-3</v>
      </c>
      <c r="E441" s="115">
        <v>43672</v>
      </c>
      <c r="F441" s="46">
        <v>1943.0500489999999</v>
      </c>
      <c r="G441" s="116">
        <f t="shared" si="13"/>
        <v>-1.5589009049359448E-2</v>
      </c>
    </row>
    <row r="442" spans="1:7" x14ac:dyDescent="0.3">
      <c r="A442" s="115">
        <v>43671</v>
      </c>
      <c r="B442" s="46">
        <v>3003.67</v>
      </c>
      <c r="C442" s="116">
        <f t="shared" si="12"/>
        <v>-5.2623561048629197E-3</v>
      </c>
      <c r="E442" s="115">
        <v>43671</v>
      </c>
      <c r="F442" s="46">
        <v>1973.8199460000001</v>
      </c>
      <c r="G442" s="116">
        <f t="shared" si="13"/>
        <v>-1.3489592816966045E-2</v>
      </c>
    </row>
    <row r="443" spans="1:7" x14ac:dyDescent="0.3">
      <c r="A443" s="115">
        <v>43670</v>
      </c>
      <c r="B443" s="46">
        <v>3019.56</v>
      </c>
      <c r="C443" s="116">
        <f t="shared" si="12"/>
        <v>4.68811866363672E-3</v>
      </c>
      <c r="E443" s="115">
        <v>43670</v>
      </c>
      <c r="F443" s="46">
        <v>2000.8100589999999</v>
      </c>
      <c r="G443" s="116">
        <f t="shared" si="13"/>
        <v>3.1687644619364796E-3</v>
      </c>
    </row>
    <row r="444" spans="1:7" x14ac:dyDescent="0.3">
      <c r="A444" s="115">
        <v>43669</v>
      </c>
      <c r="B444" s="46">
        <v>3005.47</v>
      </c>
      <c r="C444" s="116">
        <f t="shared" si="12"/>
        <v>6.8475023701604076E-3</v>
      </c>
      <c r="E444" s="115">
        <v>43669</v>
      </c>
      <c r="F444" s="46">
        <v>1994.48999</v>
      </c>
      <c r="G444" s="116">
        <f t="shared" si="13"/>
        <v>4.4620523348708474E-3</v>
      </c>
    </row>
    <row r="445" spans="1:7" x14ac:dyDescent="0.3">
      <c r="A445" s="115">
        <v>43668</v>
      </c>
      <c r="B445" s="46">
        <v>2985.03</v>
      </c>
      <c r="C445" s="116">
        <f t="shared" si="12"/>
        <v>2.8287212634507952E-3</v>
      </c>
      <c r="E445" s="115">
        <v>43668</v>
      </c>
      <c r="F445" s="46">
        <v>1985.630005</v>
      </c>
      <c r="G445" s="116">
        <f t="shared" si="13"/>
        <v>1.074561968576937E-2</v>
      </c>
    </row>
    <row r="446" spans="1:7" x14ac:dyDescent="0.3">
      <c r="A446" s="115">
        <v>43665</v>
      </c>
      <c r="B446" s="46">
        <v>2976.61</v>
      </c>
      <c r="C446" s="116">
        <f t="shared" si="12"/>
        <v>-6.1767347442999165E-3</v>
      </c>
      <c r="E446" s="115">
        <v>43665</v>
      </c>
      <c r="F446" s="46">
        <v>1964.5200199999999</v>
      </c>
      <c r="G446" s="116">
        <f t="shared" si="13"/>
        <v>-6.7647524332099529E-3</v>
      </c>
    </row>
    <row r="447" spans="1:7" x14ac:dyDescent="0.3">
      <c r="A447" s="115">
        <v>43664</v>
      </c>
      <c r="B447" s="46">
        <v>2995.11</v>
      </c>
      <c r="C447" s="116">
        <f t="shared" si="12"/>
        <v>3.5819355184592006E-3</v>
      </c>
      <c r="E447" s="115">
        <v>43664</v>
      </c>
      <c r="F447" s="46">
        <v>1977.900024</v>
      </c>
      <c r="G447" s="116">
        <f t="shared" si="13"/>
        <v>-7.0932690744091031E-3</v>
      </c>
    </row>
    <row r="448" spans="1:7" x14ac:dyDescent="0.3">
      <c r="A448" s="115">
        <v>43663</v>
      </c>
      <c r="B448" s="46">
        <v>2984.42</v>
      </c>
      <c r="C448" s="116">
        <f t="shared" si="12"/>
        <v>-6.5312046444121474E-3</v>
      </c>
      <c r="E448" s="115">
        <v>43663</v>
      </c>
      <c r="F448" s="46">
        <v>1992.030029</v>
      </c>
      <c r="G448" s="116">
        <f t="shared" si="13"/>
        <v>-8.8909870076204767E-3</v>
      </c>
    </row>
    <row r="449" spans="1:7" x14ac:dyDescent="0.3">
      <c r="A449" s="115">
        <v>43662</v>
      </c>
      <c r="B449" s="46">
        <v>3004.04</v>
      </c>
      <c r="C449" s="116">
        <f t="shared" si="12"/>
        <v>-3.4037753375577573E-3</v>
      </c>
      <c r="E449" s="115">
        <v>43662</v>
      </c>
      <c r="F449" s="46">
        <v>2009.900024</v>
      </c>
      <c r="G449" s="116">
        <f t="shared" si="13"/>
        <v>-5.4873928395855476E-3</v>
      </c>
    </row>
    <row r="450" spans="1:7" x14ac:dyDescent="0.3">
      <c r="A450" s="115">
        <v>43661</v>
      </c>
      <c r="B450" s="46">
        <v>3014.3</v>
      </c>
      <c r="C450" s="116">
        <f t="shared" si="12"/>
        <v>1.7585947169163063E-4</v>
      </c>
      <c r="E450" s="115">
        <v>43661</v>
      </c>
      <c r="F450" s="46">
        <v>2020.98999</v>
      </c>
      <c r="G450" s="116">
        <f t="shared" si="13"/>
        <v>4.9676727996021963E-3</v>
      </c>
    </row>
    <row r="451" spans="1:7" x14ac:dyDescent="0.3">
      <c r="A451" s="115">
        <v>43658</v>
      </c>
      <c r="B451" s="46">
        <v>3013.77</v>
      </c>
      <c r="C451" s="116">
        <f t="shared" si="12"/>
        <v>4.6201386041582193E-3</v>
      </c>
      <c r="E451" s="115">
        <v>43658</v>
      </c>
      <c r="F451" s="46">
        <v>2011</v>
      </c>
      <c r="G451" s="116">
        <f t="shared" si="13"/>
        <v>4.9623722648224344E-3</v>
      </c>
    </row>
    <row r="452" spans="1:7" x14ac:dyDescent="0.3">
      <c r="A452" s="115">
        <v>43657</v>
      </c>
      <c r="B452" s="46">
        <v>2999.91</v>
      </c>
      <c r="C452" s="116">
        <f t="shared" ref="C452:C515" si="14">B452/B453-1</f>
        <v>2.285278994477169E-3</v>
      </c>
      <c r="E452" s="115">
        <v>43657</v>
      </c>
      <c r="F452" s="46">
        <v>2001.0699460000001</v>
      </c>
      <c r="G452" s="116">
        <f t="shared" ref="G452:G515" si="15">F452/F453-1</f>
        <v>-8.0995373893336664E-3</v>
      </c>
    </row>
    <row r="453" spans="1:7" x14ac:dyDescent="0.3">
      <c r="A453" s="115">
        <v>43656</v>
      </c>
      <c r="B453" s="46">
        <v>2993.07</v>
      </c>
      <c r="C453" s="116">
        <f t="shared" si="14"/>
        <v>4.5106271584056667E-3</v>
      </c>
      <c r="E453" s="115">
        <v>43656</v>
      </c>
      <c r="F453" s="46">
        <v>2017.410034</v>
      </c>
      <c r="G453" s="116">
        <f t="shared" si="15"/>
        <v>1.4640639884629492E-2</v>
      </c>
    </row>
    <row r="454" spans="1:7" x14ac:dyDescent="0.3">
      <c r="A454" s="115">
        <v>43655</v>
      </c>
      <c r="B454" s="46">
        <v>2979.63</v>
      </c>
      <c r="C454" s="116">
        <f t="shared" si="14"/>
        <v>1.2365799156572876E-3</v>
      </c>
      <c r="E454" s="115">
        <v>43655</v>
      </c>
      <c r="F454" s="46">
        <v>1988.3000489999999</v>
      </c>
      <c r="G454" s="116">
        <f t="shared" si="15"/>
        <v>1.842940911079527E-2</v>
      </c>
    </row>
    <row r="455" spans="1:7" x14ac:dyDescent="0.3">
      <c r="A455" s="115">
        <v>43654</v>
      </c>
      <c r="B455" s="46">
        <v>2975.95</v>
      </c>
      <c r="C455" s="116">
        <f t="shared" si="14"/>
        <v>-4.8354573453138761E-3</v>
      </c>
      <c r="E455" s="115">
        <v>43654</v>
      </c>
      <c r="F455" s="46">
        <v>1952.3199460000001</v>
      </c>
      <c r="G455" s="116">
        <f t="shared" si="15"/>
        <v>4.8432052103963841E-3</v>
      </c>
    </row>
    <row r="456" spans="1:7" x14ac:dyDescent="0.3">
      <c r="A456" s="115">
        <v>43651</v>
      </c>
      <c r="B456" s="46">
        <v>2990.41</v>
      </c>
      <c r="C456" s="116">
        <f t="shared" si="14"/>
        <v>-1.8058494836139527E-3</v>
      </c>
      <c r="E456" s="115">
        <v>43651</v>
      </c>
      <c r="F456" s="46">
        <v>1942.910034</v>
      </c>
      <c r="G456" s="116">
        <f t="shared" si="15"/>
        <v>2.0165208870552842E-3</v>
      </c>
    </row>
    <row r="457" spans="1:7" x14ac:dyDescent="0.3">
      <c r="A457" s="115">
        <v>43649</v>
      </c>
      <c r="B457" s="46">
        <v>2995.82</v>
      </c>
      <c r="C457" s="116">
        <f t="shared" si="14"/>
        <v>7.672358989710748E-3</v>
      </c>
      <c r="E457" s="115">
        <v>43649</v>
      </c>
      <c r="F457" s="46">
        <v>1939</v>
      </c>
      <c r="G457" s="116">
        <f t="shared" si="15"/>
        <v>2.4246066333464267E-3</v>
      </c>
    </row>
    <row r="458" spans="1:7" x14ac:dyDescent="0.3">
      <c r="A458" s="115">
        <v>43648</v>
      </c>
      <c r="B458" s="46">
        <v>2973.01</v>
      </c>
      <c r="C458" s="116">
        <f t="shared" si="14"/>
        <v>2.9281490252435205E-3</v>
      </c>
      <c r="E458" s="115">
        <v>43648</v>
      </c>
      <c r="F458" s="46">
        <v>1934.3100589999999</v>
      </c>
      <c r="G458" s="116">
        <f t="shared" si="15"/>
        <v>6.3053695899035755E-3</v>
      </c>
    </row>
    <row r="459" spans="1:7" x14ac:dyDescent="0.3">
      <c r="A459" s="115">
        <v>43647</v>
      </c>
      <c r="B459" s="46">
        <v>2964.33</v>
      </c>
      <c r="C459" s="116">
        <f t="shared" si="14"/>
        <v>7.6722778200803976E-3</v>
      </c>
      <c r="E459" s="115">
        <v>43647</v>
      </c>
      <c r="F459" s="46">
        <v>1922.1899410000001</v>
      </c>
      <c r="G459" s="116">
        <f t="shared" si="15"/>
        <v>1.5082109981669811E-2</v>
      </c>
    </row>
    <row r="460" spans="1:7" x14ac:dyDescent="0.3">
      <c r="A460" s="115">
        <v>43644</v>
      </c>
      <c r="B460" s="46">
        <v>2941.76</v>
      </c>
      <c r="C460" s="116">
        <f t="shared" si="14"/>
        <v>5.7574224252288086E-3</v>
      </c>
      <c r="E460" s="115">
        <v>43644</v>
      </c>
      <c r="F460" s="46">
        <v>1893.630005</v>
      </c>
      <c r="G460" s="116">
        <f t="shared" si="15"/>
        <v>-5.5926774622494513E-3</v>
      </c>
    </row>
    <row r="461" spans="1:7" x14ac:dyDescent="0.3">
      <c r="A461" s="115">
        <v>43643</v>
      </c>
      <c r="B461" s="46">
        <v>2924.92</v>
      </c>
      <c r="C461" s="116">
        <f t="shared" si="14"/>
        <v>3.8232124594168582E-3</v>
      </c>
      <c r="E461" s="115">
        <v>43643</v>
      </c>
      <c r="F461" s="46">
        <v>1904.280029</v>
      </c>
      <c r="G461" s="116">
        <f t="shared" si="15"/>
        <v>3.3986569658719379E-3</v>
      </c>
    </row>
    <row r="462" spans="1:7" x14ac:dyDescent="0.3">
      <c r="A462" s="115">
        <v>43642</v>
      </c>
      <c r="B462" s="46">
        <v>2913.78</v>
      </c>
      <c r="C462" s="116">
        <f t="shared" si="14"/>
        <v>-1.2339839170762978E-3</v>
      </c>
      <c r="E462" s="115">
        <v>43642</v>
      </c>
      <c r="F462" s="46">
        <v>1897.829956</v>
      </c>
      <c r="G462" s="116">
        <f t="shared" si="15"/>
        <v>1.0413804081268463E-2</v>
      </c>
    </row>
    <row r="463" spans="1:7" x14ac:dyDescent="0.3">
      <c r="A463" s="115">
        <v>43641</v>
      </c>
      <c r="B463" s="46">
        <v>2917.38</v>
      </c>
      <c r="C463" s="116">
        <f t="shared" si="14"/>
        <v>-9.4963247152289876E-3</v>
      </c>
      <c r="E463" s="115">
        <v>43641</v>
      </c>
      <c r="F463" s="46">
        <v>1878.2700199999999</v>
      </c>
      <c r="G463" s="116">
        <f t="shared" si="15"/>
        <v>-1.8616439496946358E-2</v>
      </c>
    </row>
    <row r="464" spans="1:7" x14ac:dyDescent="0.3">
      <c r="A464" s="115">
        <v>43640</v>
      </c>
      <c r="B464" s="46">
        <v>2945.35</v>
      </c>
      <c r="C464" s="116">
        <f t="shared" si="14"/>
        <v>-1.731933325650914E-3</v>
      </c>
      <c r="E464" s="115">
        <v>43640</v>
      </c>
      <c r="F464" s="46">
        <v>1913.900024</v>
      </c>
      <c r="G464" s="116">
        <f t="shared" si="15"/>
        <v>1.3603175500154219E-3</v>
      </c>
    </row>
    <row r="465" spans="1:7" x14ac:dyDescent="0.3">
      <c r="A465" s="115">
        <v>43637</v>
      </c>
      <c r="B465" s="46">
        <v>2950.46</v>
      </c>
      <c r="C465" s="116">
        <f t="shared" si="14"/>
        <v>-1.2592326804730103E-3</v>
      </c>
      <c r="E465" s="115">
        <v>43637</v>
      </c>
      <c r="F465" s="46">
        <v>1911.3000489999999</v>
      </c>
      <c r="G465" s="116">
        <f t="shared" si="15"/>
        <v>-3.5918716143450435E-3</v>
      </c>
    </row>
    <row r="466" spans="1:7" x14ac:dyDescent="0.3">
      <c r="A466" s="115">
        <v>43636</v>
      </c>
      <c r="B466" s="46">
        <v>2954.18</v>
      </c>
      <c r="C466" s="116">
        <f t="shared" si="14"/>
        <v>9.4721950752785222E-3</v>
      </c>
      <c r="E466" s="115">
        <v>43636</v>
      </c>
      <c r="F466" s="46">
        <v>1918.1899410000001</v>
      </c>
      <c r="G466" s="116">
        <f t="shared" si="15"/>
        <v>4.9245342902799472E-3</v>
      </c>
    </row>
    <row r="467" spans="1:7" x14ac:dyDescent="0.3">
      <c r="A467" s="115">
        <v>43635</v>
      </c>
      <c r="B467" s="46">
        <v>2926.46</v>
      </c>
      <c r="C467" s="116">
        <f t="shared" si="14"/>
        <v>2.9851769342814638E-3</v>
      </c>
      <c r="E467" s="115">
        <v>43635</v>
      </c>
      <c r="F467" s="46">
        <v>1908.790039</v>
      </c>
      <c r="G467" s="116">
        <f t="shared" si="15"/>
        <v>3.902472438038096E-3</v>
      </c>
    </row>
    <row r="468" spans="1:7" x14ac:dyDescent="0.3">
      <c r="A468" s="115">
        <v>43634</v>
      </c>
      <c r="B468" s="46">
        <v>2917.75</v>
      </c>
      <c r="C468" s="116">
        <f t="shared" si="14"/>
        <v>9.7173725719545967E-3</v>
      </c>
      <c r="E468" s="115">
        <v>43634</v>
      </c>
      <c r="F468" s="46">
        <v>1901.369995</v>
      </c>
      <c r="G468" s="116">
        <f t="shared" si="15"/>
        <v>8.1334685896456982E-3</v>
      </c>
    </row>
    <row r="469" spans="1:7" x14ac:dyDescent="0.3">
      <c r="A469" s="115">
        <v>43633</v>
      </c>
      <c r="B469" s="46">
        <v>2889.67</v>
      </c>
      <c r="C469" s="116">
        <f t="shared" si="14"/>
        <v>9.3176953078999425E-4</v>
      </c>
      <c r="E469" s="115">
        <v>43633</v>
      </c>
      <c r="F469" s="46">
        <v>1886.030029</v>
      </c>
      <c r="G469" s="116">
        <f t="shared" si="15"/>
        <v>8.7501990270963947E-3</v>
      </c>
    </row>
    <row r="470" spans="1:7" x14ac:dyDescent="0.3">
      <c r="A470" s="115">
        <v>43630</v>
      </c>
      <c r="B470" s="46">
        <v>2886.98</v>
      </c>
      <c r="C470" s="116">
        <f t="shared" si="14"/>
        <v>-1.6115422390061696E-3</v>
      </c>
      <c r="E470" s="115">
        <v>43630</v>
      </c>
      <c r="F470" s="46">
        <v>1869.670044</v>
      </c>
      <c r="G470" s="116">
        <f t="shared" si="15"/>
        <v>-3.3684702106318021E-4</v>
      </c>
    </row>
    <row r="471" spans="1:7" x14ac:dyDescent="0.3">
      <c r="A471" s="115">
        <v>43629</v>
      </c>
      <c r="B471" s="46">
        <v>2891.64</v>
      </c>
      <c r="C471" s="116">
        <f t="shared" si="14"/>
        <v>4.097449858325275E-3</v>
      </c>
      <c r="E471" s="115">
        <v>43629</v>
      </c>
      <c r="F471" s="46">
        <v>1870.3000489999999</v>
      </c>
      <c r="G471" s="116">
        <f t="shared" si="15"/>
        <v>8.0741346161326E-3</v>
      </c>
    </row>
    <row r="472" spans="1:7" x14ac:dyDescent="0.3">
      <c r="A472" s="115">
        <v>43628</v>
      </c>
      <c r="B472" s="46">
        <v>2879.84</v>
      </c>
      <c r="C472" s="116">
        <f t="shared" si="14"/>
        <v>-2.0376197274856178E-3</v>
      </c>
      <c r="E472" s="115">
        <v>43628</v>
      </c>
      <c r="F472" s="46">
        <v>1855.3199460000001</v>
      </c>
      <c r="G472" s="116">
        <f t="shared" si="15"/>
        <v>-4.4964346302115432E-3</v>
      </c>
    </row>
    <row r="473" spans="1:7" x14ac:dyDescent="0.3">
      <c r="A473" s="115">
        <v>43627</v>
      </c>
      <c r="B473" s="46">
        <v>2885.72</v>
      </c>
      <c r="C473" s="116">
        <f t="shared" si="14"/>
        <v>-3.4987685027698667E-4</v>
      </c>
      <c r="E473" s="115">
        <v>43627</v>
      </c>
      <c r="F473" s="46">
        <v>1863.6999510000001</v>
      </c>
      <c r="G473" s="116">
        <f t="shared" si="15"/>
        <v>1.6499497437698629E-3</v>
      </c>
    </row>
    <row r="474" spans="1:7" x14ac:dyDescent="0.3">
      <c r="A474" s="115">
        <v>43626</v>
      </c>
      <c r="B474" s="46">
        <v>2886.73</v>
      </c>
      <c r="C474" s="116">
        <f t="shared" si="14"/>
        <v>4.6600819951694294E-3</v>
      </c>
      <c r="E474" s="115">
        <v>43626</v>
      </c>
      <c r="F474" s="46">
        <v>1860.630005</v>
      </c>
      <c r="G474" s="116">
        <f t="shared" si="15"/>
        <v>3.1374187286324906E-2</v>
      </c>
    </row>
    <row r="475" spans="1:7" x14ac:dyDescent="0.3">
      <c r="A475" s="115">
        <v>43623</v>
      </c>
      <c r="B475" s="46">
        <v>2873.34</v>
      </c>
      <c r="C475" s="116">
        <f t="shared" si="14"/>
        <v>1.0497663083042452E-2</v>
      </c>
      <c r="E475" s="115">
        <v>43623</v>
      </c>
      <c r="F475" s="46">
        <v>1804.030029</v>
      </c>
      <c r="G475" s="116">
        <f t="shared" si="15"/>
        <v>2.8312344344766815E-2</v>
      </c>
    </row>
    <row r="476" spans="1:7" x14ac:dyDescent="0.3">
      <c r="A476" s="115">
        <v>43622</v>
      </c>
      <c r="B476" s="46">
        <v>2843.49</v>
      </c>
      <c r="C476" s="116">
        <f t="shared" si="14"/>
        <v>6.1355554376094634E-3</v>
      </c>
      <c r="E476" s="115">
        <v>43622</v>
      </c>
      <c r="F476" s="46">
        <v>1754.3599850000001</v>
      </c>
      <c r="G476" s="116">
        <f t="shared" si="15"/>
        <v>9.122798389416209E-3</v>
      </c>
    </row>
    <row r="477" spans="1:7" x14ac:dyDescent="0.3">
      <c r="A477" s="115">
        <v>43621</v>
      </c>
      <c r="B477" s="46">
        <v>2826.15</v>
      </c>
      <c r="C477" s="116">
        <f t="shared" si="14"/>
        <v>8.1618966421357353E-3</v>
      </c>
      <c r="E477" s="115">
        <v>43621</v>
      </c>
      <c r="F477" s="46">
        <v>1738.5</v>
      </c>
      <c r="G477" s="116">
        <f t="shared" si="15"/>
        <v>5.1689104136511954E-3</v>
      </c>
    </row>
    <row r="478" spans="1:7" x14ac:dyDescent="0.3">
      <c r="A478" s="115">
        <v>43620</v>
      </c>
      <c r="B478" s="46">
        <v>2803.27</v>
      </c>
      <c r="C478" s="116">
        <f t="shared" si="14"/>
        <v>2.1432345278653342E-2</v>
      </c>
      <c r="E478" s="115">
        <v>43620</v>
      </c>
      <c r="F478" s="46">
        <v>1729.5600589999999</v>
      </c>
      <c r="G478" s="116">
        <f t="shared" si="15"/>
        <v>2.1781967923917511E-2</v>
      </c>
    </row>
    <row r="479" spans="1:7" x14ac:dyDescent="0.3">
      <c r="A479" s="115">
        <v>43619</v>
      </c>
      <c r="B479" s="46">
        <v>2744.45</v>
      </c>
      <c r="C479" s="116">
        <f t="shared" si="14"/>
        <v>-2.7652013400870645E-3</v>
      </c>
      <c r="E479" s="115">
        <v>43619</v>
      </c>
      <c r="F479" s="46">
        <v>1692.6899410000001</v>
      </c>
      <c r="G479" s="116">
        <f t="shared" si="15"/>
        <v>-4.6409441602928259E-2</v>
      </c>
    </row>
    <row r="480" spans="1:7" x14ac:dyDescent="0.3">
      <c r="A480" s="115">
        <v>43616</v>
      </c>
      <c r="B480" s="46">
        <v>2752.06</v>
      </c>
      <c r="C480" s="116">
        <f t="shared" si="14"/>
        <v>-1.3195355808466647E-2</v>
      </c>
      <c r="E480" s="115">
        <v>43616</v>
      </c>
      <c r="F480" s="46">
        <v>1775.0699460000001</v>
      </c>
      <c r="G480" s="116">
        <f t="shared" si="15"/>
        <v>-2.2710756489154327E-2</v>
      </c>
    </row>
    <row r="481" spans="1:7" x14ac:dyDescent="0.3">
      <c r="A481" s="115">
        <v>43615</v>
      </c>
      <c r="B481" s="46">
        <v>2788.86</v>
      </c>
      <c r="C481" s="116">
        <f t="shared" si="14"/>
        <v>2.0984398243635294E-3</v>
      </c>
      <c r="E481" s="115">
        <v>43615</v>
      </c>
      <c r="F481" s="46">
        <v>1816.3199460000001</v>
      </c>
      <c r="G481" s="116">
        <f t="shared" si="15"/>
        <v>-1.577622509512322E-3</v>
      </c>
    </row>
    <row r="482" spans="1:7" x14ac:dyDescent="0.3">
      <c r="A482" s="115">
        <v>43614</v>
      </c>
      <c r="B482" s="46">
        <v>2783.02</v>
      </c>
      <c r="C482" s="116">
        <f t="shared" si="14"/>
        <v>-6.9119572935958384E-3</v>
      </c>
      <c r="E482" s="115">
        <v>43614</v>
      </c>
      <c r="F482" s="46">
        <v>1819.1899410000001</v>
      </c>
      <c r="G482" s="116">
        <f t="shared" si="15"/>
        <v>-9.3878408069223429E-3</v>
      </c>
    </row>
    <row r="483" spans="1:7" x14ac:dyDescent="0.3">
      <c r="A483" s="115">
        <v>43613</v>
      </c>
      <c r="B483" s="46">
        <v>2802.39</v>
      </c>
      <c r="C483" s="116">
        <f t="shared" si="14"/>
        <v>-8.3756183520520278E-3</v>
      </c>
      <c r="E483" s="115">
        <v>43613</v>
      </c>
      <c r="F483" s="46">
        <v>1836.4300539999999</v>
      </c>
      <c r="G483" s="116">
        <f t="shared" si="15"/>
        <v>7.2122903727587229E-3</v>
      </c>
    </row>
    <row r="484" spans="1:7" x14ac:dyDescent="0.3">
      <c r="A484" s="115">
        <v>43609</v>
      </c>
      <c r="B484" s="46">
        <v>2826.06</v>
      </c>
      <c r="C484" s="116">
        <f t="shared" si="14"/>
        <v>1.353534780883292E-3</v>
      </c>
      <c r="E484" s="115">
        <v>43609</v>
      </c>
      <c r="F484" s="46">
        <v>1823.280029</v>
      </c>
      <c r="G484" s="116">
        <f t="shared" si="15"/>
        <v>4.2964114646970586E-3</v>
      </c>
    </row>
    <row r="485" spans="1:7" x14ac:dyDescent="0.3">
      <c r="A485" s="115">
        <v>43608</v>
      </c>
      <c r="B485" s="46">
        <v>2822.24</v>
      </c>
      <c r="C485" s="116">
        <f t="shared" si="14"/>
        <v>-1.1914139769699683E-2</v>
      </c>
      <c r="E485" s="115">
        <v>43608</v>
      </c>
      <c r="F485" s="46">
        <v>1815.4799800000001</v>
      </c>
      <c r="G485" s="116">
        <f t="shared" si="15"/>
        <v>-2.3767568999263911E-2</v>
      </c>
    </row>
    <row r="486" spans="1:7" x14ac:dyDescent="0.3">
      <c r="A486" s="115">
        <v>43607</v>
      </c>
      <c r="B486" s="46">
        <v>2856.27</v>
      </c>
      <c r="C486" s="116">
        <f t="shared" si="14"/>
        <v>-2.8243656523622152E-3</v>
      </c>
      <c r="E486" s="115">
        <v>43607</v>
      </c>
      <c r="F486" s="46">
        <v>1859.6800539999999</v>
      </c>
      <c r="G486" s="116">
        <f t="shared" si="15"/>
        <v>1.1628590684045204E-3</v>
      </c>
    </row>
    <row r="487" spans="1:7" x14ac:dyDescent="0.3">
      <c r="A487" s="115">
        <v>43606</v>
      </c>
      <c r="B487" s="46">
        <v>2864.36</v>
      </c>
      <c r="C487" s="116">
        <f t="shared" si="14"/>
        <v>8.4957908338409993E-3</v>
      </c>
      <c r="E487" s="115">
        <v>43606</v>
      </c>
      <c r="F487" s="46">
        <v>1857.5200199999999</v>
      </c>
      <c r="G487" s="116">
        <f t="shared" si="15"/>
        <v>-7.799754824550087E-4</v>
      </c>
    </row>
    <row r="488" spans="1:7" x14ac:dyDescent="0.3">
      <c r="A488" s="115">
        <v>43605</v>
      </c>
      <c r="B488" s="46">
        <v>2840.23</v>
      </c>
      <c r="C488" s="116">
        <f t="shared" si="14"/>
        <v>-6.749360908960611E-3</v>
      </c>
      <c r="E488" s="115">
        <v>43605</v>
      </c>
      <c r="F488" s="46">
        <v>1858.969971</v>
      </c>
      <c r="G488" s="116">
        <f t="shared" si="15"/>
        <v>-5.3665216693419282E-3</v>
      </c>
    </row>
    <row r="489" spans="1:7" x14ac:dyDescent="0.3">
      <c r="A489" s="115">
        <v>43602</v>
      </c>
      <c r="B489" s="46">
        <v>2859.53</v>
      </c>
      <c r="C489" s="116">
        <f t="shared" si="14"/>
        <v>-5.8373199087723426E-3</v>
      </c>
      <c r="E489" s="115">
        <v>43602</v>
      </c>
      <c r="F489" s="46">
        <v>1869</v>
      </c>
      <c r="G489" s="116">
        <f t="shared" si="15"/>
        <v>-2.0219413752495807E-2</v>
      </c>
    </row>
    <row r="490" spans="1:7" x14ac:dyDescent="0.3">
      <c r="A490" s="115">
        <v>43601</v>
      </c>
      <c r="B490" s="46">
        <v>2876.32</v>
      </c>
      <c r="C490" s="116">
        <f t="shared" si="14"/>
        <v>8.895249319527565E-3</v>
      </c>
      <c r="E490" s="115">
        <v>43601</v>
      </c>
      <c r="F490" s="46">
        <v>1907.5699460000001</v>
      </c>
      <c r="G490" s="116">
        <f t="shared" si="15"/>
        <v>1.9463924074962335E-2</v>
      </c>
    </row>
    <row r="491" spans="1:7" x14ac:dyDescent="0.3">
      <c r="A491" s="115">
        <v>43600</v>
      </c>
      <c r="B491" s="46">
        <v>2850.96</v>
      </c>
      <c r="C491" s="116">
        <f t="shared" si="14"/>
        <v>5.8389576666748599E-3</v>
      </c>
      <c r="E491" s="115">
        <v>43600</v>
      </c>
      <c r="F491" s="46">
        <v>1871.150024</v>
      </c>
      <c r="G491" s="116">
        <f t="shared" si="15"/>
        <v>1.6863046477574972E-2</v>
      </c>
    </row>
    <row r="492" spans="1:7" x14ac:dyDescent="0.3">
      <c r="A492" s="115">
        <v>43599</v>
      </c>
      <c r="B492" s="46">
        <v>2834.41</v>
      </c>
      <c r="C492" s="116">
        <f t="shared" si="14"/>
        <v>8.016017810211773E-3</v>
      </c>
      <c r="E492" s="115">
        <v>43599</v>
      </c>
      <c r="F492" s="46">
        <v>1840.119995</v>
      </c>
      <c r="G492" s="116">
        <f t="shared" si="15"/>
        <v>9.5682953032414364E-3</v>
      </c>
    </row>
    <row r="493" spans="1:7" x14ac:dyDescent="0.3">
      <c r="A493" s="115">
        <v>43598</v>
      </c>
      <c r="B493" s="46">
        <v>2811.87</v>
      </c>
      <c r="C493" s="116">
        <f t="shared" si="14"/>
        <v>-2.4130630943291487E-2</v>
      </c>
      <c r="E493" s="115">
        <v>43598</v>
      </c>
      <c r="F493" s="46">
        <v>1822.6800539999999</v>
      </c>
      <c r="G493" s="116">
        <f t="shared" si="15"/>
        <v>-3.5608803644576192E-2</v>
      </c>
    </row>
    <row r="494" spans="1:7" x14ac:dyDescent="0.3">
      <c r="A494" s="115">
        <v>43595</v>
      </c>
      <c r="B494" s="46">
        <v>2881.4</v>
      </c>
      <c r="C494" s="116">
        <f t="shared" si="14"/>
        <v>3.7203210344445292E-3</v>
      </c>
      <c r="E494" s="115">
        <v>43595</v>
      </c>
      <c r="F494" s="46">
        <v>1889.9799800000001</v>
      </c>
      <c r="G494" s="116">
        <f t="shared" si="15"/>
        <v>-5.2056272408259607E-3</v>
      </c>
    </row>
    <row r="495" spans="1:7" x14ac:dyDescent="0.3">
      <c r="A495" s="115">
        <v>43594</v>
      </c>
      <c r="B495" s="46">
        <v>2870.72</v>
      </c>
      <c r="C495" s="116">
        <f t="shared" si="14"/>
        <v>-3.0214418181440106E-3</v>
      </c>
      <c r="E495" s="115">
        <v>43594</v>
      </c>
      <c r="F495" s="46">
        <v>1899.869995</v>
      </c>
      <c r="G495" s="116">
        <f t="shared" si="15"/>
        <v>-9.3337703756574131E-3</v>
      </c>
    </row>
    <row r="496" spans="1:7" x14ac:dyDescent="0.3">
      <c r="A496" s="115">
        <v>43593</v>
      </c>
      <c r="B496" s="46">
        <v>2879.42</v>
      </c>
      <c r="C496" s="116">
        <f t="shared" si="14"/>
        <v>-1.6053813214057522E-3</v>
      </c>
      <c r="E496" s="115">
        <v>43593</v>
      </c>
      <c r="F496" s="46">
        <v>1917.7700199999999</v>
      </c>
      <c r="G496" s="116">
        <f t="shared" si="15"/>
        <v>-1.6814055179594778E-3</v>
      </c>
    </row>
    <row r="497" spans="1:7" x14ac:dyDescent="0.3">
      <c r="A497" s="115">
        <v>43592</v>
      </c>
      <c r="B497" s="46">
        <v>2884.05</v>
      </c>
      <c r="C497" s="116">
        <f t="shared" si="14"/>
        <v>-1.6511677868827124E-2</v>
      </c>
      <c r="E497" s="115">
        <v>43592</v>
      </c>
      <c r="F497" s="46">
        <v>1921</v>
      </c>
      <c r="G497" s="116">
        <f t="shared" si="15"/>
        <v>-1.5149597937848092E-2</v>
      </c>
    </row>
    <row r="498" spans="1:7" x14ac:dyDescent="0.3">
      <c r="A498" s="115">
        <v>43591</v>
      </c>
      <c r="B498" s="46">
        <v>2932.47</v>
      </c>
      <c r="C498" s="116">
        <f t="shared" si="14"/>
        <v>-4.471014787957861E-3</v>
      </c>
      <c r="E498" s="115">
        <v>43591</v>
      </c>
      <c r="F498" s="46">
        <v>1950.5500489999999</v>
      </c>
      <c r="G498" s="116">
        <f t="shared" si="15"/>
        <v>-6.068868785445769E-3</v>
      </c>
    </row>
    <row r="499" spans="1:7" x14ac:dyDescent="0.3">
      <c r="A499" s="115">
        <v>43588</v>
      </c>
      <c r="B499" s="46">
        <v>2945.64</v>
      </c>
      <c r="C499" s="116">
        <f t="shared" si="14"/>
        <v>9.6383229592256203E-3</v>
      </c>
      <c r="E499" s="115">
        <v>43588</v>
      </c>
      <c r="F499" s="46">
        <v>1962.459961</v>
      </c>
      <c r="G499" s="116">
        <f t="shared" si="15"/>
        <v>3.2428118786165028E-2</v>
      </c>
    </row>
    <row r="500" spans="1:7" x14ac:dyDescent="0.3">
      <c r="A500" s="115">
        <v>43587</v>
      </c>
      <c r="B500" s="46">
        <v>2917.52</v>
      </c>
      <c r="C500" s="116">
        <f t="shared" si="14"/>
        <v>-2.1239991380873624E-3</v>
      </c>
      <c r="E500" s="115">
        <v>43587</v>
      </c>
      <c r="F500" s="46">
        <v>1900.8199460000001</v>
      </c>
      <c r="G500" s="116">
        <f t="shared" si="15"/>
        <v>-5.5976782288682525E-3</v>
      </c>
    </row>
    <row r="501" spans="1:7" x14ac:dyDescent="0.3">
      <c r="A501" s="115">
        <v>43586</v>
      </c>
      <c r="B501" s="46">
        <v>2923.73</v>
      </c>
      <c r="C501" s="116">
        <f t="shared" si="14"/>
        <v>-7.502130129708795E-3</v>
      </c>
      <c r="E501" s="115">
        <v>43586</v>
      </c>
      <c r="F501" s="46">
        <v>1911.5200199999999</v>
      </c>
      <c r="G501" s="116">
        <f t="shared" si="15"/>
        <v>-7.7860597576349111E-3</v>
      </c>
    </row>
    <row r="502" spans="1:7" x14ac:dyDescent="0.3">
      <c r="A502" s="115">
        <v>43585</v>
      </c>
      <c r="B502" s="46">
        <v>2945.83</v>
      </c>
      <c r="C502" s="116">
        <f t="shared" si="14"/>
        <v>9.5140042745045506E-4</v>
      </c>
      <c r="E502" s="115">
        <v>43585</v>
      </c>
      <c r="F502" s="46">
        <v>1926.5200199999999</v>
      </c>
      <c r="G502" s="116">
        <f t="shared" si="15"/>
        <v>-6.1441649521597475E-3</v>
      </c>
    </row>
    <row r="503" spans="1:7" x14ac:dyDescent="0.3">
      <c r="A503" s="115">
        <v>43584</v>
      </c>
      <c r="B503" s="46">
        <v>2943.03</v>
      </c>
      <c r="C503" s="116">
        <f t="shared" si="14"/>
        <v>1.0714723049920494E-3</v>
      </c>
      <c r="E503" s="115">
        <v>43584</v>
      </c>
      <c r="F503" s="46">
        <v>1938.4300539999999</v>
      </c>
      <c r="G503" s="116">
        <f t="shared" si="15"/>
        <v>-6.2543644713390911E-3</v>
      </c>
    </row>
    <row r="504" spans="1:7" x14ac:dyDescent="0.3">
      <c r="A504" s="115">
        <v>43581</v>
      </c>
      <c r="B504" s="46">
        <v>2939.88</v>
      </c>
      <c r="C504" s="116">
        <f t="shared" si="14"/>
        <v>4.6853053650335319E-3</v>
      </c>
      <c r="E504" s="115">
        <v>43581</v>
      </c>
      <c r="F504" s="46">
        <v>1950.630005</v>
      </c>
      <c r="G504" s="116">
        <f t="shared" si="15"/>
        <v>2.5433042449730658E-2</v>
      </c>
    </row>
    <row r="505" spans="1:7" x14ac:dyDescent="0.3">
      <c r="A505" s="115">
        <v>43580</v>
      </c>
      <c r="B505" s="46">
        <v>2926.17</v>
      </c>
      <c r="C505" s="116">
        <f t="shared" si="14"/>
        <v>-3.6894696387390624E-4</v>
      </c>
      <c r="E505" s="115">
        <v>43580</v>
      </c>
      <c r="F505" s="46">
        <v>1902.25</v>
      </c>
      <c r="G505" s="116">
        <f t="shared" si="15"/>
        <v>2.629157355067413E-4</v>
      </c>
    </row>
    <row r="506" spans="1:7" x14ac:dyDescent="0.3">
      <c r="A506" s="115">
        <v>43579</v>
      </c>
      <c r="B506" s="46">
        <v>2927.25</v>
      </c>
      <c r="C506" s="116">
        <f t="shared" si="14"/>
        <v>-2.1917864252406494E-3</v>
      </c>
      <c r="E506" s="115">
        <v>43579</v>
      </c>
      <c r="F506" s="46">
        <v>1901.75</v>
      </c>
      <c r="G506" s="116">
        <f t="shared" si="15"/>
        <v>-1.1446285039830251E-2</v>
      </c>
    </row>
    <row r="507" spans="1:7" x14ac:dyDescent="0.3">
      <c r="A507" s="115">
        <v>43578</v>
      </c>
      <c r="B507" s="46">
        <v>2933.68</v>
      </c>
      <c r="C507" s="116">
        <f t="shared" si="14"/>
        <v>8.8412191322468914E-3</v>
      </c>
      <c r="E507" s="115">
        <v>43578</v>
      </c>
      <c r="F507" s="46">
        <v>1923.7700199999999</v>
      </c>
      <c r="G507" s="116">
        <f t="shared" si="15"/>
        <v>1.9318479666938559E-2</v>
      </c>
    </row>
    <row r="508" spans="1:7" x14ac:dyDescent="0.3">
      <c r="A508" s="115">
        <v>43577</v>
      </c>
      <c r="B508" s="46">
        <v>2907.97</v>
      </c>
      <c r="C508" s="116">
        <f t="shared" si="14"/>
        <v>1.0120377414346571E-3</v>
      </c>
      <c r="E508" s="115">
        <v>43577</v>
      </c>
      <c r="F508" s="46">
        <v>1887.3100589999999</v>
      </c>
      <c r="G508" s="116">
        <f t="shared" si="15"/>
        <v>1.376175346698072E-2</v>
      </c>
    </row>
    <row r="509" spans="1:7" x14ac:dyDescent="0.3">
      <c r="A509" s="115">
        <v>43573</v>
      </c>
      <c r="B509" s="46">
        <v>2905.03</v>
      </c>
      <c r="C509" s="116">
        <f t="shared" si="14"/>
        <v>1.5790653174507785E-3</v>
      </c>
      <c r="E509" s="115">
        <v>43573</v>
      </c>
      <c r="F509" s="46">
        <v>1861.6899410000001</v>
      </c>
      <c r="G509" s="116">
        <f t="shared" si="15"/>
        <v>-1.6784489069380237E-3</v>
      </c>
    </row>
    <row r="510" spans="1:7" x14ac:dyDescent="0.3">
      <c r="A510" s="115">
        <v>43572</v>
      </c>
      <c r="B510" s="46">
        <v>2900.45</v>
      </c>
      <c r="C510" s="116">
        <f t="shared" si="14"/>
        <v>-2.2737748790875312E-3</v>
      </c>
      <c r="E510" s="115">
        <v>43572</v>
      </c>
      <c r="F510" s="46">
        <v>1864.8199460000001</v>
      </c>
      <c r="G510" s="116">
        <f t="shared" si="15"/>
        <v>9.5537774966736322E-4</v>
      </c>
    </row>
    <row r="511" spans="1:7" x14ac:dyDescent="0.3">
      <c r="A511" s="115">
        <v>43571</v>
      </c>
      <c r="B511" s="46">
        <v>2907.06</v>
      </c>
      <c r="C511" s="116">
        <f t="shared" si="14"/>
        <v>5.0936473956997297E-4</v>
      </c>
      <c r="E511" s="115">
        <v>43571</v>
      </c>
      <c r="F511" s="46">
        <v>1863.040039</v>
      </c>
      <c r="G511" s="116">
        <f t="shared" si="15"/>
        <v>9.8489563217163401E-3</v>
      </c>
    </row>
    <row r="512" spans="1:7" x14ac:dyDescent="0.3">
      <c r="A512" s="115">
        <v>43570</v>
      </c>
      <c r="B512" s="46">
        <v>2905.58</v>
      </c>
      <c r="C512" s="116">
        <f t="shared" si="14"/>
        <v>-6.2942619032058111E-4</v>
      </c>
      <c r="E512" s="115">
        <v>43570</v>
      </c>
      <c r="F512" s="46">
        <v>1844.869995</v>
      </c>
      <c r="G512" s="116">
        <f t="shared" si="15"/>
        <v>9.8202768334210155E-4</v>
      </c>
    </row>
    <row r="513" spans="1:7" x14ac:dyDescent="0.3">
      <c r="A513" s="115">
        <v>43567</v>
      </c>
      <c r="B513" s="46">
        <v>2907.41</v>
      </c>
      <c r="C513" s="116">
        <f t="shared" si="14"/>
        <v>6.6093784622200946E-3</v>
      </c>
      <c r="E513" s="115">
        <v>43567</v>
      </c>
      <c r="F513" s="46">
        <v>1843.0600589999999</v>
      </c>
      <c r="G513" s="116">
        <f t="shared" si="15"/>
        <v>-5.4764028999587655E-4</v>
      </c>
    </row>
    <row r="514" spans="1:7" x14ac:dyDescent="0.3">
      <c r="A514" s="115">
        <v>43566</v>
      </c>
      <c r="B514" s="46">
        <v>2888.32</v>
      </c>
      <c r="C514" s="116">
        <f t="shared" si="14"/>
        <v>3.808587325715429E-5</v>
      </c>
      <c r="E514" s="115">
        <v>43566</v>
      </c>
      <c r="F514" s="46">
        <v>1844.0699460000001</v>
      </c>
      <c r="G514" s="116">
        <f t="shared" si="15"/>
        <v>-1.764714521849009E-3</v>
      </c>
    </row>
    <row r="515" spans="1:7" x14ac:dyDescent="0.3">
      <c r="A515" s="115">
        <v>43565</v>
      </c>
      <c r="B515" s="46">
        <v>2888.21</v>
      </c>
      <c r="C515" s="116">
        <f t="shared" si="14"/>
        <v>3.4778681120144483E-3</v>
      </c>
      <c r="E515" s="115">
        <v>43565</v>
      </c>
      <c r="F515" s="46">
        <v>1847.329956</v>
      </c>
      <c r="G515" s="116">
        <f t="shared" si="15"/>
        <v>6.2587100252724515E-3</v>
      </c>
    </row>
    <row r="516" spans="1:7" x14ac:dyDescent="0.3">
      <c r="A516" s="115">
        <v>43564</v>
      </c>
      <c r="B516" s="46">
        <v>2878.2</v>
      </c>
      <c r="C516" s="116">
        <f t="shared" ref="C516:C579" si="16">B516/B517-1</f>
        <v>-6.0674708281390766E-3</v>
      </c>
      <c r="E516" s="115">
        <v>43564</v>
      </c>
      <c r="F516" s="46">
        <v>1835.839966</v>
      </c>
      <c r="G516" s="116">
        <f t="shared" ref="G516:G579" si="17">F516/F517-1</f>
        <v>-7.5789622531891032E-3</v>
      </c>
    </row>
    <row r="517" spans="1:7" x14ac:dyDescent="0.3">
      <c r="A517" s="115">
        <v>43563</v>
      </c>
      <c r="B517" s="46">
        <v>2895.77</v>
      </c>
      <c r="C517" s="116">
        <f t="shared" si="16"/>
        <v>1.0474498226595852E-3</v>
      </c>
      <c r="E517" s="115">
        <v>43563</v>
      </c>
      <c r="F517" s="46">
        <v>1849.8599850000001</v>
      </c>
      <c r="G517" s="116">
        <f t="shared" si="17"/>
        <v>6.8470542331247053E-3</v>
      </c>
    </row>
    <row r="518" spans="1:7" x14ac:dyDescent="0.3">
      <c r="A518" s="115">
        <v>43560</v>
      </c>
      <c r="B518" s="46">
        <v>2892.74</v>
      </c>
      <c r="C518" s="116">
        <f t="shared" si="16"/>
        <v>4.6363986816650993E-3</v>
      </c>
      <c r="E518" s="115">
        <v>43560</v>
      </c>
      <c r="F518" s="46">
        <v>1837.280029</v>
      </c>
      <c r="G518" s="116">
        <f t="shared" si="17"/>
        <v>1.0127246820485825E-2</v>
      </c>
    </row>
    <row r="519" spans="1:7" x14ac:dyDescent="0.3">
      <c r="A519" s="115">
        <v>43559</v>
      </c>
      <c r="B519" s="46">
        <v>2879.39</v>
      </c>
      <c r="C519" s="116">
        <f t="shared" si="16"/>
        <v>2.0846384074615365E-3</v>
      </c>
      <c r="E519" s="115">
        <v>43559</v>
      </c>
      <c r="F519" s="46">
        <v>1818.8599850000001</v>
      </c>
      <c r="G519" s="116">
        <f t="shared" si="17"/>
        <v>-1.0105816716199367E-3</v>
      </c>
    </row>
    <row r="520" spans="1:7" x14ac:dyDescent="0.3">
      <c r="A520" s="115">
        <v>43558</v>
      </c>
      <c r="B520" s="46">
        <v>2873.4</v>
      </c>
      <c r="C520" s="116">
        <f t="shared" si="16"/>
        <v>2.1484075277968806E-3</v>
      </c>
      <c r="E520" s="115">
        <v>43558</v>
      </c>
      <c r="F520" s="46">
        <v>1820.6999510000001</v>
      </c>
      <c r="G520" s="116">
        <f t="shared" si="17"/>
        <v>3.7045452949264757E-3</v>
      </c>
    </row>
    <row r="521" spans="1:7" x14ac:dyDescent="0.3">
      <c r="A521" s="115">
        <v>43557</v>
      </c>
      <c r="B521" s="46">
        <v>2867.24</v>
      </c>
      <c r="C521" s="116">
        <f t="shared" si="16"/>
        <v>1.7438676892522764E-5</v>
      </c>
      <c r="E521" s="115">
        <v>43557</v>
      </c>
      <c r="F521" s="46">
        <v>1813.9799800000001</v>
      </c>
      <c r="G521" s="116">
        <f t="shared" si="17"/>
        <v>-1.1573264477715561E-4</v>
      </c>
    </row>
    <row r="522" spans="1:7" x14ac:dyDescent="0.3">
      <c r="A522" s="115">
        <v>43556</v>
      </c>
      <c r="B522" s="46">
        <v>2867.19</v>
      </c>
      <c r="C522" s="116">
        <f t="shared" si="16"/>
        <v>1.1568585944115251E-2</v>
      </c>
      <c r="E522" s="115">
        <v>43556</v>
      </c>
      <c r="F522" s="46">
        <v>1814.1899410000001</v>
      </c>
      <c r="G522" s="116">
        <f t="shared" si="17"/>
        <v>1.8778571388460064E-2</v>
      </c>
    </row>
    <row r="523" spans="1:7" x14ac:dyDescent="0.3">
      <c r="A523" s="115">
        <v>43553</v>
      </c>
      <c r="B523" s="46">
        <v>2834.4</v>
      </c>
      <c r="C523" s="116">
        <f t="shared" si="16"/>
        <v>6.7342937515983969E-3</v>
      </c>
      <c r="E523" s="115">
        <v>43553</v>
      </c>
      <c r="F523" s="46">
        <v>1780.75</v>
      </c>
      <c r="G523" s="116">
        <f t="shared" si="17"/>
        <v>4.1332317319855427E-3</v>
      </c>
    </row>
    <row r="524" spans="1:7" x14ac:dyDescent="0.3">
      <c r="A524" s="115">
        <v>43552</v>
      </c>
      <c r="B524" s="46">
        <v>2815.44</v>
      </c>
      <c r="C524" s="116">
        <f t="shared" si="16"/>
        <v>3.5895443381801506E-3</v>
      </c>
      <c r="E524" s="115">
        <v>43552</v>
      </c>
      <c r="F524" s="46">
        <v>1773.420044</v>
      </c>
      <c r="G524" s="116">
        <f t="shared" si="17"/>
        <v>4.3722564502692851E-3</v>
      </c>
    </row>
    <row r="525" spans="1:7" x14ac:dyDescent="0.3">
      <c r="A525" s="115">
        <v>43551</v>
      </c>
      <c r="B525" s="46">
        <v>2805.37</v>
      </c>
      <c r="C525" s="116">
        <f t="shared" si="16"/>
        <v>-4.6443802643997278E-3</v>
      </c>
      <c r="E525" s="115">
        <v>43551</v>
      </c>
      <c r="F525" s="46">
        <v>1765.6999510000001</v>
      </c>
      <c r="G525" s="116">
        <f t="shared" si="17"/>
        <v>-1.0124713469722768E-2</v>
      </c>
    </row>
    <row r="526" spans="1:7" x14ac:dyDescent="0.3">
      <c r="A526" s="115">
        <v>43550</v>
      </c>
      <c r="B526" s="46">
        <v>2818.46</v>
      </c>
      <c r="C526" s="116">
        <f t="shared" si="16"/>
        <v>7.1827784845408527E-3</v>
      </c>
      <c r="E526" s="115">
        <v>43550</v>
      </c>
      <c r="F526" s="46">
        <v>1783.76001</v>
      </c>
      <c r="G526" s="116">
        <f t="shared" si="17"/>
        <v>5.3543448798127891E-3</v>
      </c>
    </row>
    <row r="527" spans="1:7" x14ac:dyDescent="0.3">
      <c r="A527" s="115">
        <v>43549</v>
      </c>
      <c r="B527" s="46">
        <v>2798.36</v>
      </c>
      <c r="C527" s="116">
        <f t="shared" si="16"/>
        <v>-8.3907294935925414E-4</v>
      </c>
      <c r="E527" s="115">
        <v>43549</v>
      </c>
      <c r="F527" s="46">
        <v>1774.26001</v>
      </c>
      <c r="G527" s="116">
        <f t="shared" si="17"/>
        <v>5.3774655578067154E-3</v>
      </c>
    </row>
    <row r="528" spans="1:7" x14ac:dyDescent="0.3">
      <c r="A528" s="115">
        <v>43546</v>
      </c>
      <c r="B528" s="46">
        <v>2800.71</v>
      </c>
      <c r="C528" s="116">
        <f t="shared" si="16"/>
        <v>-1.8974527826038257E-2</v>
      </c>
      <c r="E528" s="115">
        <v>43546</v>
      </c>
      <c r="F528" s="46">
        <v>1764.7700199999999</v>
      </c>
      <c r="G528" s="116">
        <f t="shared" si="17"/>
        <v>-2.9951732957621657E-2</v>
      </c>
    </row>
    <row r="529" spans="1:7" x14ac:dyDescent="0.3">
      <c r="A529" s="115">
        <v>43545</v>
      </c>
      <c r="B529" s="46">
        <v>2854.88</v>
      </c>
      <c r="C529" s="116">
        <f t="shared" si="16"/>
        <v>1.0852515552911779E-2</v>
      </c>
      <c r="E529" s="115">
        <v>43545</v>
      </c>
      <c r="F529" s="46">
        <v>1819.26001</v>
      </c>
      <c r="G529" s="116">
        <f t="shared" si="17"/>
        <v>1.2235217722042613E-2</v>
      </c>
    </row>
    <row r="530" spans="1:7" x14ac:dyDescent="0.3">
      <c r="A530" s="115">
        <v>43544</v>
      </c>
      <c r="B530" s="46">
        <v>2824.23</v>
      </c>
      <c r="C530" s="116">
        <f t="shared" si="16"/>
        <v>-2.9443226469249018E-3</v>
      </c>
      <c r="E530" s="115">
        <v>43544</v>
      </c>
      <c r="F530" s="46">
        <v>1797.2700199999999</v>
      </c>
      <c r="G530" s="116">
        <f t="shared" si="17"/>
        <v>2.010389334080287E-2</v>
      </c>
    </row>
    <row r="531" spans="1:7" x14ac:dyDescent="0.3">
      <c r="A531" s="115">
        <v>43543</v>
      </c>
      <c r="B531" s="46">
        <v>2832.57</v>
      </c>
      <c r="C531" s="116">
        <f t="shared" si="16"/>
        <v>-1.3060636653083879E-4</v>
      </c>
      <c r="E531" s="115">
        <v>43543</v>
      </c>
      <c r="F531" s="46">
        <v>1761.849976</v>
      </c>
      <c r="G531" s="116">
        <f t="shared" si="17"/>
        <v>1.1307839008473319E-2</v>
      </c>
    </row>
    <row r="532" spans="1:7" x14ac:dyDescent="0.3">
      <c r="A532" s="115">
        <v>43542</v>
      </c>
      <c r="B532" s="46">
        <v>2832.94</v>
      </c>
      <c r="C532" s="116">
        <f t="shared" si="16"/>
        <v>3.7059607153993035E-3</v>
      </c>
      <c r="E532" s="115">
        <v>43542</v>
      </c>
      <c r="F532" s="46">
        <v>1742.150024</v>
      </c>
      <c r="G532" s="116">
        <f t="shared" si="17"/>
        <v>1.7397065605921691E-2</v>
      </c>
    </row>
    <row r="533" spans="1:7" x14ac:dyDescent="0.3">
      <c r="A533" s="115">
        <v>43539</v>
      </c>
      <c r="B533" s="46">
        <v>2822.48</v>
      </c>
      <c r="C533" s="116">
        <f t="shared" si="16"/>
        <v>4.9849028656070438E-3</v>
      </c>
      <c r="E533" s="115">
        <v>43539</v>
      </c>
      <c r="F533" s="46">
        <v>1712.3599850000001</v>
      </c>
      <c r="G533" s="116">
        <f t="shared" si="17"/>
        <v>1.5502137591513643E-2</v>
      </c>
    </row>
    <row r="534" spans="1:7" x14ac:dyDescent="0.3">
      <c r="A534" s="115">
        <v>43538</v>
      </c>
      <c r="B534" s="46">
        <v>2808.48</v>
      </c>
      <c r="C534" s="116">
        <f t="shared" si="16"/>
        <v>-8.6804320293709658E-4</v>
      </c>
      <c r="E534" s="115">
        <v>43538</v>
      </c>
      <c r="F534" s="46">
        <v>1686.219971</v>
      </c>
      <c r="G534" s="116">
        <f t="shared" si="17"/>
        <v>-2.7147271661694949E-3</v>
      </c>
    </row>
    <row r="535" spans="1:7" x14ac:dyDescent="0.3">
      <c r="A535" s="115">
        <v>43537</v>
      </c>
      <c r="B535" s="46">
        <v>2810.92</v>
      </c>
      <c r="C535" s="116">
        <f t="shared" si="16"/>
        <v>6.9496188456468211E-3</v>
      </c>
      <c r="E535" s="115">
        <v>43537</v>
      </c>
      <c r="F535" s="46">
        <v>1690.8100589999999</v>
      </c>
      <c r="G535" s="116">
        <f t="shared" si="17"/>
        <v>1.0585191114723891E-2</v>
      </c>
    </row>
    <row r="536" spans="1:7" x14ac:dyDescent="0.3">
      <c r="A536" s="115">
        <v>43536</v>
      </c>
      <c r="B536" s="46">
        <v>2791.52</v>
      </c>
      <c r="C536" s="116">
        <f t="shared" si="16"/>
        <v>2.9533287823806376E-3</v>
      </c>
      <c r="E536" s="115">
        <v>43536</v>
      </c>
      <c r="F536" s="46">
        <v>1673.099976</v>
      </c>
      <c r="G536" s="116">
        <f t="shared" si="17"/>
        <v>1.4844674476675035E-3</v>
      </c>
    </row>
    <row r="537" spans="1:7" x14ac:dyDescent="0.3">
      <c r="A537" s="115">
        <v>43535</v>
      </c>
      <c r="B537" s="46">
        <v>2783.3</v>
      </c>
      <c r="C537" s="116">
        <f t="shared" si="16"/>
        <v>1.4666049353461608E-2</v>
      </c>
      <c r="E537" s="115">
        <v>43535</v>
      </c>
      <c r="F537" s="46">
        <v>1670.619995</v>
      </c>
      <c r="G537" s="116">
        <f t="shared" si="17"/>
        <v>3.0737872960170387E-2</v>
      </c>
    </row>
    <row r="538" spans="1:7" x14ac:dyDescent="0.3">
      <c r="A538" s="115">
        <v>43532</v>
      </c>
      <c r="B538" s="46">
        <v>2743.07</v>
      </c>
      <c r="C538" s="116">
        <f t="shared" si="16"/>
        <v>-2.1317385309919112E-3</v>
      </c>
      <c r="E538" s="115">
        <v>43532</v>
      </c>
      <c r="F538" s="46">
        <v>1620.8000489999999</v>
      </c>
      <c r="G538" s="116">
        <f t="shared" si="17"/>
        <v>-3.1673188936921504E-3</v>
      </c>
    </row>
    <row r="539" spans="1:7" x14ac:dyDescent="0.3">
      <c r="A539" s="115">
        <v>43531</v>
      </c>
      <c r="B539" s="46">
        <v>2748.93</v>
      </c>
      <c r="C539" s="116">
        <f t="shared" si="16"/>
        <v>-8.1257103682187415E-3</v>
      </c>
      <c r="E539" s="115">
        <v>43531</v>
      </c>
      <c r="F539" s="46">
        <v>1625.9499510000001</v>
      </c>
      <c r="G539" s="116">
        <f t="shared" si="17"/>
        <v>-2.5764703114215748E-2</v>
      </c>
    </row>
    <row r="540" spans="1:7" x14ac:dyDescent="0.3">
      <c r="A540" s="115">
        <v>43530</v>
      </c>
      <c r="B540" s="46">
        <v>2771.45</v>
      </c>
      <c r="C540" s="116">
        <f t="shared" si="16"/>
        <v>-6.5241159285216455E-3</v>
      </c>
      <c r="E540" s="115">
        <v>43530</v>
      </c>
      <c r="F540" s="46">
        <v>1668.9499510000001</v>
      </c>
      <c r="G540" s="116">
        <f t="shared" si="17"/>
        <v>-1.3873603192347872E-2</v>
      </c>
    </row>
    <row r="541" spans="1:7" x14ac:dyDescent="0.3">
      <c r="A541" s="115">
        <v>43529</v>
      </c>
      <c r="B541" s="46">
        <v>2789.65</v>
      </c>
      <c r="C541" s="116">
        <f t="shared" si="16"/>
        <v>-1.1314768996100177E-3</v>
      </c>
      <c r="E541" s="115">
        <v>43529</v>
      </c>
      <c r="F541" s="46">
        <v>1692.4300539999999</v>
      </c>
      <c r="G541" s="116">
        <f t="shared" si="17"/>
        <v>-2.2049617096056018E-3</v>
      </c>
    </row>
    <row r="542" spans="1:7" x14ac:dyDescent="0.3">
      <c r="A542" s="115">
        <v>43528</v>
      </c>
      <c r="B542" s="46">
        <v>2792.81</v>
      </c>
      <c r="C542" s="116">
        <f t="shared" si="16"/>
        <v>-3.8806002090102654E-3</v>
      </c>
      <c r="E542" s="115">
        <v>43528</v>
      </c>
      <c r="F542" s="46">
        <v>1696.170044</v>
      </c>
      <c r="G542" s="116">
        <f t="shared" si="17"/>
        <v>1.4619624157245603E-2</v>
      </c>
    </row>
    <row r="543" spans="1:7" x14ac:dyDescent="0.3">
      <c r="A543" s="115">
        <v>43525</v>
      </c>
      <c r="B543" s="46">
        <v>2803.69</v>
      </c>
      <c r="C543" s="116">
        <f t="shared" si="16"/>
        <v>6.8953381050032014E-3</v>
      </c>
      <c r="E543" s="115">
        <v>43525</v>
      </c>
      <c r="F543" s="46">
        <v>1671.7299800000001</v>
      </c>
      <c r="G543" s="116">
        <f t="shared" si="17"/>
        <v>1.9453251163805474E-2</v>
      </c>
    </row>
    <row r="544" spans="1:7" x14ac:dyDescent="0.3">
      <c r="A544" s="115">
        <v>43524</v>
      </c>
      <c r="B544" s="46">
        <v>2784.49</v>
      </c>
      <c r="C544" s="116">
        <f t="shared" si="16"/>
        <v>-2.8255466662847617E-3</v>
      </c>
      <c r="E544" s="115">
        <v>43524</v>
      </c>
      <c r="F544" s="46">
        <v>1639.829956</v>
      </c>
      <c r="G544" s="116">
        <f t="shared" si="17"/>
        <v>-7.6778849795244852E-4</v>
      </c>
    </row>
    <row r="545" spans="1:7" x14ac:dyDescent="0.3">
      <c r="A545" s="115">
        <v>43523</v>
      </c>
      <c r="B545" s="46">
        <v>2792.38</v>
      </c>
      <c r="C545" s="116">
        <f t="shared" si="16"/>
        <v>-5.4404237803784561E-4</v>
      </c>
      <c r="E545" s="115">
        <v>43523</v>
      </c>
      <c r="F545" s="46">
        <v>1641.089966</v>
      </c>
      <c r="G545" s="116">
        <f t="shared" si="17"/>
        <v>2.8660119354777525E-3</v>
      </c>
    </row>
    <row r="546" spans="1:7" x14ac:dyDescent="0.3">
      <c r="A546" s="115">
        <v>43522</v>
      </c>
      <c r="B546" s="46">
        <v>2793.9</v>
      </c>
      <c r="C546" s="116">
        <f t="shared" si="16"/>
        <v>-7.9038378318452285E-4</v>
      </c>
      <c r="E546" s="115">
        <v>43522</v>
      </c>
      <c r="F546" s="46">
        <v>1636.400024</v>
      </c>
      <c r="G546" s="116">
        <f t="shared" si="17"/>
        <v>2.0820722596448515E-3</v>
      </c>
    </row>
    <row r="547" spans="1:7" x14ac:dyDescent="0.3">
      <c r="A547" s="115">
        <v>43521</v>
      </c>
      <c r="B547" s="46">
        <v>2796.11</v>
      </c>
      <c r="C547" s="116">
        <f t="shared" si="16"/>
        <v>1.2317960947767492E-3</v>
      </c>
      <c r="E547" s="115">
        <v>43521</v>
      </c>
      <c r="F547" s="46">
        <v>1633</v>
      </c>
      <c r="G547" s="116">
        <f t="shared" si="17"/>
        <v>8.8255470097897692E-4</v>
      </c>
    </row>
    <row r="548" spans="1:7" x14ac:dyDescent="0.3">
      <c r="A548" s="115">
        <v>43518</v>
      </c>
      <c r="B548" s="46">
        <v>2792.67</v>
      </c>
      <c r="C548" s="116">
        <f t="shared" si="16"/>
        <v>6.4110880470507059E-3</v>
      </c>
      <c r="E548" s="115">
        <v>43518</v>
      </c>
      <c r="F548" s="46">
        <v>1631.5600589999999</v>
      </c>
      <c r="G548" s="116">
        <f t="shared" si="17"/>
        <v>7.484141704270808E-3</v>
      </c>
    </row>
    <row r="549" spans="1:7" x14ac:dyDescent="0.3">
      <c r="A549" s="115">
        <v>43517</v>
      </c>
      <c r="B549" s="46">
        <v>2774.88</v>
      </c>
      <c r="C549" s="116">
        <f t="shared" si="16"/>
        <v>-3.526412180845262E-3</v>
      </c>
      <c r="E549" s="115">
        <v>43517</v>
      </c>
      <c r="F549" s="46">
        <v>1619.4399410000001</v>
      </c>
      <c r="G549" s="116">
        <f t="shared" si="17"/>
        <v>-1.6398711789389342E-3</v>
      </c>
    </row>
    <row r="550" spans="1:7" x14ac:dyDescent="0.3">
      <c r="A550" s="115">
        <v>43516</v>
      </c>
      <c r="B550" s="46">
        <v>2784.7</v>
      </c>
      <c r="C550" s="116">
        <f t="shared" si="16"/>
        <v>1.7771318387196366E-3</v>
      </c>
      <c r="E550" s="115">
        <v>43516</v>
      </c>
      <c r="F550" s="46">
        <v>1622.099976</v>
      </c>
      <c r="G550" s="116">
        <f t="shared" si="17"/>
        <v>-3.3669497954913474E-3</v>
      </c>
    </row>
    <row r="551" spans="1:7" x14ac:dyDescent="0.3">
      <c r="A551" s="115">
        <v>43515</v>
      </c>
      <c r="B551" s="46">
        <v>2779.76</v>
      </c>
      <c r="C551" s="116">
        <f t="shared" si="16"/>
        <v>1.4987750396311394E-3</v>
      </c>
      <c r="E551" s="115">
        <v>43515</v>
      </c>
      <c r="F551" s="46">
        <v>1627.579956</v>
      </c>
      <c r="G551" s="116">
        <f t="shared" si="17"/>
        <v>1.2208094529180924E-2</v>
      </c>
    </row>
    <row r="552" spans="1:7" x14ac:dyDescent="0.3">
      <c r="A552" s="115">
        <v>43511</v>
      </c>
      <c r="B552" s="46">
        <v>2775.6</v>
      </c>
      <c r="C552" s="116">
        <f t="shared" si="16"/>
        <v>1.0878709851296353E-2</v>
      </c>
      <c r="E552" s="115">
        <v>43511</v>
      </c>
      <c r="F552" s="46">
        <v>1607.9499510000001</v>
      </c>
      <c r="G552" s="116">
        <f t="shared" si="17"/>
        <v>-9.0592997766473227E-3</v>
      </c>
    </row>
    <row r="553" spans="1:7" x14ac:dyDescent="0.3">
      <c r="A553" s="115">
        <v>43510</v>
      </c>
      <c r="B553" s="46">
        <v>2745.73</v>
      </c>
      <c r="C553" s="116">
        <f t="shared" si="16"/>
        <v>-2.6516238471793185E-3</v>
      </c>
      <c r="E553" s="115">
        <v>43510</v>
      </c>
      <c r="F553" s="46">
        <v>1622.650024</v>
      </c>
      <c r="G553" s="116">
        <f t="shared" si="17"/>
        <v>-1.0579253658536514E-2</v>
      </c>
    </row>
    <row r="554" spans="1:7" x14ac:dyDescent="0.3">
      <c r="A554" s="115">
        <v>43509</v>
      </c>
      <c r="B554" s="46">
        <v>2753.03</v>
      </c>
      <c r="C554" s="116">
        <f t="shared" si="16"/>
        <v>3.0239768574686909E-3</v>
      </c>
      <c r="E554" s="115">
        <v>43509</v>
      </c>
      <c r="F554" s="46">
        <v>1640</v>
      </c>
      <c r="G554" s="116">
        <f t="shared" si="17"/>
        <v>1.2148826856070993E-3</v>
      </c>
    </row>
    <row r="555" spans="1:7" x14ac:dyDescent="0.3">
      <c r="A555" s="115">
        <v>43508</v>
      </c>
      <c r="B555" s="46">
        <v>2744.73</v>
      </c>
      <c r="C555" s="116">
        <f t="shared" si="16"/>
        <v>1.2890250202966858E-2</v>
      </c>
      <c r="E555" s="115">
        <v>43508</v>
      </c>
      <c r="F555" s="46">
        <v>1638.01001</v>
      </c>
      <c r="G555" s="116">
        <f t="shared" si="17"/>
        <v>2.9547460716530471E-2</v>
      </c>
    </row>
    <row r="556" spans="1:7" x14ac:dyDescent="0.3">
      <c r="A556" s="115">
        <v>43507</v>
      </c>
      <c r="B556" s="46">
        <v>2709.8</v>
      </c>
      <c r="C556" s="116">
        <f t="shared" si="16"/>
        <v>7.0904175960539995E-4</v>
      </c>
      <c r="E556" s="115">
        <v>43507</v>
      </c>
      <c r="F556" s="46">
        <v>1591</v>
      </c>
      <c r="G556" s="116">
        <f t="shared" si="17"/>
        <v>1.7504055173476196E-3</v>
      </c>
    </row>
    <row r="557" spans="1:7" x14ac:dyDescent="0.3">
      <c r="A557" s="115">
        <v>43504</v>
      </c>
      <c r="B557" s="46">
        <v>2707.88</v>
      </c>
      <c r="C557" s="116">
        <f t="shared" si="16"/>
        <v>6.7626244895691023E-4</v>
      </c>
      <c r="E557" s="115">
        <v>43504</v>
      </c>
      <c r="F557" s="46">
        <v>1588.219971</v>
      </c>
      <c r="G557" s="116">
        <f t="shared" si="17"/>
        <v>-1.6198284210553582E-2</v>
      </c>
    </row>
    <row r="558" spans="1:7" x14ac:dyDescent="0.3">
      <c r="A558" s="115">
        <v>43503</v>
      </c>
      <c r="B558" s="46">
        <v>2706.05</v>
      </c>
      <c r="C558" s="116">
        <f t="shared" si="16"/>
        <v>-9.3571190616522637E-3</v>
      </c>
      <c r="E558" s="115">
        <v>43503</v>
      </c>
      <c r="F558" s="46">
        <v>1614.369995</v>
      </c>
      <c r="G558" s="116">
        <f t="shared" si="17"/>
        <v>-1.5784092059892396E-2</v>
      </c>
    </row>
    <row r="559" spans="1:7" x14ac:dyDescent="0.3">
      <c r="A559" s="115">
        <v>43502</v>
      </c>
      <c r="B559" s="46">
        <v>2731.61</v>
      </c>
      <c r="C559" s="116">
        <f t="shared" si="16"/>
        <v>-2.224495014062744E-3</v>
      </c>
      <c r="E559" s="115">
        <v>43502</v>
      </c>
      <c r="F559" s="46">
        <v>1640.26001</v>
      </c>
      <c r="G559" s="116">
        <f t="shared" si="17"/>
        <v>-1.1182744461522454E-2</v>
      </c>
    </row>
    <row r="560" spans="1:7" x14ac:dyDescent="0.3">
      <c r="A560" s="115">
        <v>43501</v>
      </c>
      <c r="B560" s="46">
        <v>2737.7</v>
      </c>
      <c r="C560" s="116">
        <f t="shared" si="16"/>
        <v>4.7084815055395968E-3</v>
      </c>
      <c r="E560" s="115">
        <v>43501</v>
      </c>
      <c r="F560" s="46">
        <v>1658.8100589999999</v>
      </c>
      <c r="G560" s="116">
        <f t="shared" si="17"/>
        <v>1.5612467369246819E-2</v>
      </c>
    </row>
    <row r="561" spans="1:7" x14ac:dyDescent="0.3">
      <c r="A561" s="115">
        <v>43500</v>
      </c>
      <c r="B561" s="46">
        <v>2724.87</v>
      </c>
      <c r="C561" s="116">
        <f t="shared" si="16"/>
        <v>6.7762042172079262E-3</v>
      </c>
      <c r="E561" s="115">
        <v>43500</v>
      </c>
      <c r="F561" s="46">
        <v>1633.3100589999999</v>
      </c>
      <c r="G561" s="116">
        <f t="shared" si="17"/>
        <v>4.3536763477942664E-3</v>
      </c>
    </row>
    <row r="562" spans="1:7" x14ac:dyDescent="0.3">
      <c r="A562" s="115">
        <v>43497</v>
      </c>
      <c r="B562" s="46">
        <v>2706.53</v>
      </c>
      <c r="C562" s="116">
        <f t="shared" si="16"/>
        <v>8.98635405495396E-4</v>
      </c>
      <c r="E562" s="115">
        <v>43497</v>
      </c>
      <c r="F562" s="46">
        <v>1626.2299800000001</v>
      </c>
      <c r="G562" s="116">
        <f t="shared" si="17"/>
        <v>-5.3818808699665599E-2</v>
      </c>
    </row>
    <row r="563" spans="1:7" x14ac:dyDescent="0.3">
      <c r="A563" s="115">
        <v>43496</v>
      </c>
      <c r="B563" s="46">
        <v>2704.1</v>
      </c>
      <c r="C563" s="116">
        <f t="shared" si="16"/>
        <v>8.5973778929895328E-3</v>
      </c>
      <c r="E563" s="115">
        <v>43496</v>
      </c>
      <c r="F563" s="46">
        <v>1718.7299800000001</v>
      </c>
      <c r="G563" s="116">
        <f t="shared" si="17"/>
        <v>2.8914665348807267E-2</v>
      </c>
    </row>
    <row r="564" spans="1:7" x14ac:dyDescent="0.3">
      <c r="A564" s="115">
        <v>43495</v>
      </c>
      <c r="B564" s="46">
        <v>2681.05</v>
      </c>
      <c r="C564" s="116">
        <f t="shared" si="16"/>
        <v>1.5549242424242493E-2</v>
      </c>
      <c r="E564" s="115">
        <v>43495</v>
      </c>
      <c r="F564" s="46">
        <v>1670.4300539999999</v>
      </c>
      <c r="G564" s="116">
        <f t="shared" si="17"/>
        <v>4.8027485607362141E-2</v>
      </c>
    </row>
    <row r="565" spans="1:7" x14ac:dyDescent="0.3">
      <c r="A565" s="115">
        <v>43494</v>
      </c>
      <c r="B565" s="46">
        <v>2640</v>
      </c>
      <c r="C565" s="116">
        <f t="shared" si="16"/>
        <v>-1.4562096941959091E-3</v>
      </c>
      <c r="E565" s="115">
        <v>43494</v>
      </c>
      <c r="F565" s="46">
        <v>1593.880005</v>
      </c>
      <c r="G565" s="116">
        <f t="shared" si="17"/>
        <v>-2.6869942179847728E-2</v>
      </c>
    </row>
    <row r="566" spans="1:7" x14ac:dyDescent="0.3">
      <c r="A566" s="115">
        <v>43493</v>
      </c>
      <c r="B566" s="46">
        <v>2643.85</v>
      </c>
      <c r="C566" s="116">
        <f t="shared" si="16"/>
        <v>-7.8468605052613993E-3</v>
      </c>
      <c r="E566" s="115">
        <v>43493</v>
      </c>
      <c r="F566" s="46">
        <v>1637.8900149999999</v>
      </c>
      <c r="G566" s="116">
        <f t="shared" si="17"/>
        <v>-1.9562144690947414E-2</v>
      </c>
    </row>
    <row r="567" spans="1:7" x14ac:dyDescent="0.3">
      <c r="A567" s="115">
        <v>43490</v>
      </c>
      <c r="B567" s="46">
        <v>2664.76</v>
      </c>
      <c r="C567" s="116">
        <f t="shared" si="16"/>
        <v>8.4887201825663006E-3</v>
      </c>
      <c r="E567" s="115">
        <v>43490</v>
      </c>
      <c r="F567" s="46">
        <v>1670.5699460000001</v>
      </c>
      <c r="G567" s="116">
        <f t="shared" si="17"/>
        <v>9.450485210657833E-3</v>
      </c>
    </row>
    <row r="568" spans="1:7" x14ac:dyDescent="0.3">
      <c r="A568" s="115">
        <v>43489</v>
      </c>
      <c r="B568" s="46">
        <v>2642.33</v>
      </c>
      <c r="C568" s="116">
        <f t="shared" si="16"/>
        <v>1.3756774169098041E-3</v>
      </c>
      <c r="E568" s="115">
        <v>43489</v>
      </c>
      <c r="F568" s="46">
        <v>1654.9300539999999</v>
      </c>
      <c r="G568" s="116">
        <f t="shared" si="17"/>
        <v>9.0913731650665852E-3</v>
      </c>
    </row>
    <row r="569" spans="1:7" x14ac:dyDescent="0.3">
      <c r="A569" s="115">
        <v>43488</v>
      </c>
      <c r="B569" s="46">
        <v>2638.7</v>
      </c>
      <c r="C569" s="116">
        <f t="shared" si="16"/>
        <v>2.2028941471379238E-3</v>
      </c>
      <c r="E569" s="115">
        <v>43488</v>
      </c>
      <c r="F569" s="46">
        <v>1640.0200199999999</v>
      </c>
      <c r="G569" s="116">
        <f t="shared" si="17"/>
        <v>4.8095331910158468E-3</v>
      </c>
    </row>
    <row r="570" spans="1:7" x14ac:dyDescent="0.3">
      <c r="A570" s="115">
        <v>43487</v>
      </c>
      <c r="B570" s="46">
        <v>2632.9</v>
      </c>
      <c r="C570" s="116">
        <f t="shared" si="16"/>
        <v>-1.4157284018107563E-2</v>
      </c>
      <c r="E570" s="115">
        <v>43487</v>
      </c>
      <c r="F570" s="46">
        <v>1632.170044</v>
      </c>
      <c r="G570" s="116">
        <f t="shared" si="17"/>
        <v>-3.7749032454723941E-2</v>
      </c>
    </row>
    <row r="571" spans="1:7" x14ac:dyDescent="0.3">
      <c r="A571" s="115">
        <v>43483</v>
      </c>
      <c r="B571" s="46">
        <v>2670.71</v>
      </c>
      <c r="C571" s="116">
        <f t="shared" si="16"/>
        <v>1.3183052853609212E-2</v>
      </c>
      <c r="E571" s="115">
        <v>43483</v>
      </c>
      <c r="F571" s="46">
        <v>1696.1999510000001</v>
      </c>
      <c r="G571" s="116">
        <f t="shared" si="17"/>
        <v>1.7599485306329932E-3</v>
      </c>
    </row>
    <row r="572" spans="1:7" x14ac:dyDescent="0.3">
      <c r="A572" s="115">
        <v>43482</v>
      </c>
      <c r="B572" s="46">
        <v>2635.96</v>
      </c>
      <c r="C572" s="116">
        <f t="shared" si="16"/>
        <v>7.5914529261114083E-3</v>
      </c>
      <c r="E572" s="115">
        <v>43482</v>
      </c>
      <c r="F572" s="46">
        <v>1693.219971</v>
      </c>
      <c r="G572" s="116">
        <f t="shared" si="17"/>
        <v>5.6063986016072764E-3</v>
      </c>
    </row>
    <row r="573" spans="1:7" x14ac:dyDescent="0.3">
      <c r="A573" s="115">
        <v>43481</v>
      </c>
      <c r="B573" s="46">
        <v>2616.1</v>
      </c>
      <c r="C573" s="116">
        <f t="shared" si="16"/>
        <v>2.2219668237366541E-3</v>
      </c>
      <c r="E573" s="115">
        <v>43481</v>
      </c>
      <c r="F573" s="46">
        <v>1683.780029</v>
      </c>
      <c r="G573" s="116">
        <f t="shared" si="17"/>
        <v>5.5059058350561685E-3</v>
      </c>
    </row>
    <row r="574" spans="1:7" x14ac:dyDescent="0.3">
      <c r="A574" s="115">
        <v>43480</v>
      </c>
      <c r="B574" s="46">
        <v>2610.3000000000002</v>
      </c>
      <c r="C574" s="116">
        <f t="shared" si="16"/>
        <v>1.0721711756711327E-2</v>
      </c>
      <c r="E574" s="115">
        <v>43480</v>
      </c>
      <c r="F574" s="46">
        <v>1674.5600589999999</v>
      </c>
      <c r="G574" s="116">
        <f t="shared" si="17"/>
        <v>3.5462369997113719E-2</v>
      </c>
    </row>
    <row r="575" spans="1:7" x14ac:dyDescent="0.3">
      <c r="A575" s="115">
        <v>43479</v>
      </c>
      <c r="B575" s="46">
        <v>2582.61</v>
      </c>
      <c r="C575" s="116">
        <f t="shared" si="16"/>
        <v>-5.2575628018766141E-3</v>
      </c>
      <c r="E575" s="115">
        <v>43479</v>
      </c>
      <c r="F575" s="46">
        <v>1617.209961</v>
      </c>
      <c r="G575" s="116">
        <f t="shared" si="17"/>
        <v>-1.4233004071934396E-2</v>
      </c>
    </row>
    <row r="576" spans="1:7" x14ac:dyDescent="0.3">
      <c r="A576" s="115">
        <v>43476</v>
      </c>
      <c r="B576" s="46">
        <v>2596.2600000000002</v>
      </c>
      <c r="C576" s="116">
        <f t="shared" si="16"/>
        <v>-1.4634296629478794E-4</v>
      </c>
      <c r="E576" s="115">
        <v>43476</v>
      </c>
      <c r="F576" s="46">
        <v>1640.5600589999999</v>
      </c>
      <c r="G576" s="116">
        <f t="shared" si="17"/>
        <v>-9.4552126373315115E-3</v>
      </c>
    </row>
    <row r="577" spans="1:7" x14ac:dyDescent="0.3">
      <c r="A577" s="115">
        <v>43475</v>
      </c>
      <c r="B577" s="46">
        <v>2596.64</v>
      </c>
      <c r="C577" s="116">
        <f t="shared" si="16"/>
        <v>4.5184451596929076E-3</v>
      </c>
      <c r="E577" s="115">
        <v>43475</v>
      </c>
      <c r="F577" s="46">
        <v>1656.219971</v>
      </c>
      <c r="G577" s="116">
        <f t="shared" si="17"/>
        <v>-1.9284285564529213E-3</v>
      </c>
    </row>
    <row r="578" spans="1:7" x14ac:dyDescent="0.3">
      <c r="A578" s="115">
        <v>43474</v>
      </c>
      <c r="B578" s="46">
        <v>2584.96</v>
      </c>
      <c r="C578" s="116">
        <f t="shared" si="16"/>
        <v>4.0980263439003295E-3</v>
      </c>
      <c r="E578" s="115">
        <v>43474</v>
      </c>
      <c r="F578" s="46">
        <v>1659.420044</v>
      </c>
      <c r="G578" s="116">
        <f t="shared" si="17"/>
        <v>1.7144285669481452E-3</v>
      </c>
    </row>
    <row r="579" spans="1:7" x14ac:dyDescent="0.3">
      <c r="A579" s="115">
        <v>43473</v>
      </c>
      <c r="B579" s="46">
        <v>2574.41</v>
      </c>
      <c r="C579" s="116">
        <f t="shared" si="16"/>
        <v>9.6952962909215845E-3</v>
      </c>
      <c r="E579" s="115">
        <v>43473</v>
      </c>
      <c r="F579" s="46">
        <v>1656.579956</v>
      </c>
      <c r="G579" s="116">
        <f t="shared" si="17"/>
        <v>1.6612322620835007E-2</v>
      </c>
    </row>
    <row r="580" spans="1:7" x14ac:dyDescent="0.3">
      <c r="A580" s="115">
        <v>43472</v>
      </c>
      <c r="B580" s="46">
        <v>2549.69</v>
      </c>
      <c r="C580" s="116">
        <f t="shared" ref="C580:C643" si="18">B580/B581-1</f>
        <v>7.0104346864459099E-3</v>
      </c>
      <c r="E580" s="115">
        <v>43472</v>
      </c>
      <c r="F580" s="46">
        <v>1629.51001</v>
      </c>
      <c r="G580" s="116">
        <f t="shared" ref="G580:G643" si="19">F580/F581-1</f>
        <v>3.4353394705247009E-2</v>
      </c>
    </row>
    <row r="581" spans="1:7" x14ac:dyDescent="0.3">
      <c r="A581" s="115">
        <v>43469</v>
      </c>
      <c r="B581" s="46">
        <v>2531.94</v>
      </c>
      <c r="C581" s="116">
        <f t="shared" si="18"/>
        <v>3.4335693188827898E-2</v>
      </c>
      <c r="E581" s="115">
        <v>43469</v>
      </c>
      <c r="F581" s="46">
        <v>1575.3900149999999</v>
      </c>
      <c r="G581" s="116">
        <f t="shared" si="19"/>
        <v>5.0063977756248601E-2</v>
      </c>
    </row>
    <row r="582" spans="1:7" x14ac:dyDescent="0.3">
      <c r="A582" s="115">
        <v>43468</v>
      </c>
      <c r="B582" s="46">
        <v>2447.89</v>
      </c>
      <c r="C582" s="116">
        <f t="shared" si="18"/>
        <v>-2.4756676215025419E-2</v>
      </c>
      <c r="E582" s="115">
        <v>43468</v>
      </c>
      <c r="F582" s="46">
        <v>1500.280029</v>
      </c>
      <c r="G582" s="116">
        <f t="shared" si="19"/>
        <v>-2.5241516878881209E-2</v>
      </c>
    </row>
    <row r="583" spans="1:7" x14ac:dyDescent="0.3">
      <c r="A583" s="115">
        <v>43467</v>
      </c>
      <c r="B583" s="46">
        <v>2510.0300000000002</v>
      </c>
      <c r="C583" s="116">
        <f t="shared" si="18"/>
        <v>1.2685242435728217E-3</v>
      </c>
      <c r="E583" s="115">
        <v>43467</v>
      </c>
      <c r="F583" s="46">
        <v>1539.130005</v>
      </c>
      <c r="G583" s="116">
        <f t="shared" si="19"/>
        <v>2.4740863477622721E-2</v>
      </c>
    </row>
    <row r="584" spans="1:7" x14ac:dyDescent="0.3">
      <c r="A584" s="115">
        <v>43465</v>
      </c>
      <c r="B584" s="46">
        <v>2506.85</v>
      </c>
      <c r="C584" s="116">
        <f t="shared" si="18"/>
        <v>8.4924408827955489E-3</v>
      </c>
      <c r="E584" s="115">
        <v>43465</v>
      </c>
      <c r="F584" s="46">
        <v>1501.969971</v>
      </c>
      <c r="G584" s="116">
        <f t="shared" si="19"/>
        <v>1.6204077533401806E-2</v>
      </c>
    </row>
    <row r="585" spans="1:7" x14ac:dyDescent="0.3">
      <c r="A585" s="115">
        <v>43462</v>
      </c>
      <c r="B585" s="46">
        <v>2485.7399999999998</v>
      </c>
      <c r="C585" s="116">
        <f t="shared" si="18"/>
        <v>-1.2415472330372657E-3</v>
      </c>
      <c r="E585" s="115">
        <v>43462</v>
      </c>
      <c r="F585" s="46">
        <v>1478.0200199999999</v>
      </c>
      <c r="G585" s="116">
        <f t="shared" si="19"/>
        <v>1.1206593163775702E-2</v>
      </c>
    </row>
    <row r="586" spans="1:7" x14ac:dyDescent="0.3">
      <c r="A586" s="115">
        <v>43461</v>
      </c>
      <c r="B586" s="46">
        <v>2488.83</v>
      </c>
      <c r="C586" s="116">
        <f t="shared" si="18"/>
        <v>8.5626291688616352E-3</v>
      </c>
      <c r="E586" s="115">
        <v>43461</v>
      </c>
      <c r="F586" s="46">
        <v>1461.6400149999999</v>
      </c>
      <c r="G586" s="116">
        <f t="shared" si="19"/>
        <v>-6.2954713773260007E-3</v>
      </c>
    </row>
    <row r="587" spans="1:7" x14ac:dyDescent="0.3">
      <c r="A587" s="115">
        <v>43460</v>
      </c>
      <c r="B587" s="46">
        <v>2467.6999999999998</v>
      </c>
      <c r="C587" s="116">
        <f t="shared" si="18"/>
        <v>4.9593807154098002E-2</v>
      </c>
      <c r="E587" s="115">
        <v>43460</v>
      </c>
      <c r="F587" s="46">
        <v>1470.900024</v>
      </c>
      <c r="G587" s="116">
        <f t="shared" si="19"/>
        <v>9.4452265457036111E-2</v>
      </c>
    </row>
    <row r="588" spans="1:7" x14ac:dyDescent="0.3">
      <c r="A588" s="115">
        <v>43458</v>
      </c>
      <c r="B588" s="46">
        <v>2351.1</v>
      </c>
      <c r="C588" s="116">
        <f t="shared" si="18"/>
        <v>-2.711224768478282E-2</v>
      </c>
      <c r="E588" s="115">
        <v>43458</v>
      </c>
      <c r="F588" s="46">
        <v>1343.959961</v>
      </c>
      <c r="G588" s="116">
        <f t="shared" si="19"/>
        <v>-2.4313035820783924E-2</v>
      </c>
    </row>
    <row r="589" spans="1:7" x14ac:dyDescent="0.3">
      <c r="A589" s="115">
        <v>43455</v>
      </c>
      <c r="B589" s="46">
        <v>2416.62</v>
      </c>
      <c r="C589" s="116">
        <f t="shared" si="18"/>
        <v>-2.0588306814405377E-2</v>
      </c>
      <c r="E589" s="115">
        <v>43455</v>
      </c>
      <c r="F589" s="46">
        <v>1377.4499510000001</v>
      </c>
      <c r="G589" s="116">
        <f t="shared" si="19"/>
        <v>-5.7077146219200348E-2</v>
      </c>
    </row>
    <row r="590" spans="1:7" x14ac:dyDescent="0.3">
      <c r="A590" s="115">
        <v>43454</v>
      </c>
      <c r="B590" s="46">
        <v>2467.42</v>
      </c>
      <c r="C590" s="116">
        <f t="shared" si="18"/>
        <v>-1.5772090500047797E-2</v>
      </c>
      <c r="E590" s="115">
        <v>43454</v>
      </c>
      <c r="F590" s="46">
        <v>1460.829956</v>
      </c>
      <c r="G590" s="116">
        <f t="shared" si="19"/>
        <v>-2.2908473799377216E-2</v>
      </c>
    </row>
    <row r="591" spans="1:7" x14ac:dyDescent="0.3">
      <c r="A591" s="115">
        <v>43453</v>
      </c>
      <c r="B591" s="46">
        <v>2506.96</v>
      </c>
      <c r="C591" s="116">
        <f t="shared" si="18"/>
        <v>-1.5395733182517968E-2</v>
      </c>
      <c r="E591" s="115">
        <v>43453</v>
      </c>
      <c r="F591" s="46">
        <v>1495.079956</v>
      </c>
      <c r="G591" s="116">
        <f t="shared" si="19"/>
        <v>-3.6352402046464061E-2</v>
      </c>
    </row>
    <row r="592" spans="1:7" x14ac:dyDescent="0.3">
      <c r="A592" s="115">
        <v>43452</v>
      </c>
      <c r="B592" s="46">
        <v>2546.16</v>
      </c>
      <c r="C592" s="116">
        <f t="shared" si="18"/>
        <v>8.6412091408138991E-5</v>
      </c>
      <c r="E592" s="115">
        <v>43452</v>
      </c>
      <c r="F592" s="46">
        <v>1551.4799800000001</v>
      </c>
      <c r="G592" s="116">
        <f t="shared" si="19"/>
        <v>2.0099772712788955E-2</v>
      </c>
    </row>
    <row r="593" spans="1:7" x14ac:dyDescent="0.3">
      <c r="A593" s="115">
        <v>43451</v>
      </c>
      <c r="B593" s="46">
        <v>2545.94</v>
      </c>
      <c r="C593" s="116">
        <f t="shared" si="18"/>
        <v>-2.0773476413007863E-2</v>
      </c>
      <c r="E593" s="115">
        <v>43451</v>
      </c>
      <c r="F593" s="46">
        <v>1520.910034</v>
      </c>
      <c r="G593" s="116">
        <f t="shared" si="19"/>
        <v>-4.4600510382862502E-2</v>
      </c>
    </row>
    <row r="594" spans="1:7" x14ac:dyDescent="0.3">
      <c r="A594" s="115">
        <v>43448</v>
      </c>
      <c r="B594" s="46">
        <v>2599.9499999999998</v>
      </c>
      <c r="C594" s="116">
        <f t="shared" si="18"/>
        <v>-1.9086676677205427E-2</v>
      </c>
      <c r="E594" s="115">
        <v>43448</v>
      </c>
      <c r="F594" s="46">
        <v>1591.910034</v>
      </c>
      <c r="G594" s="116">
        <f t="shared" si="19"/>
        <v>-4.0081266536978077E-2</v>
      </c>
    </row>
    <row r="595" spans="1:7" x14ac:dyDescent="0.3">
      <c r="A595" s="115">
        <v>43447</v>
      </c>
      <c r="B595" s="46">
        <v>2650.54</v>
      </c>
      <c r="C595" s="116">
        <f t="shared" si="18"/>
        <v>-1.9991927787654795E-4</v>
      </c>
      <c r="E595" s="115">
        <v>43447</v>
      </c>
      <c r="F595" s="46">
        <v>1658.380005</v>
      </c>
      <c r="G595" s="116">
        <f t="shared" si="19"/>
        <v>-3.1018393780902764E-3</v>
      </c>
    </row>
    <row r="596" spans="1:7" x14ac:dyDescent="0.3">
      <c r="A596" s="115">
        <v>43446</v>
      </c>
      <c r="B596" s="46">
        <v>2651.07</v>
      </c>
      <c r="C596" s="116">
        <f t="shared" si="18"/>
        <v>5.4194889220944287E-3</v>
      </c>
      <c r="E596" s="115">
        <v>43446</v>
      </c>
      <c r="F596" s="46">
        <v>1663.540039</v>
      </c>
      <c r="G596" s="116">
        <f t="shared" si="19"/>
        <v>1.2353672697558826E-2</v>
      </c>
    </row>
    <row r="597" spans="1:7" x14ac:dyDescent="0.3">
      <c r="A597" s="115">
        <v>43445</v>
      </c>
      <c r="B597" s="46">
        <v>2636.78</v>
      </c>
      <c r="C597" s="116">
        <f t="shared" si="18"/>
        <v>-3.5636837875119287E-4</v>
      </c>
      <c r="E597" s="115">
        <v>43445</v>
      </c>
      <c r="F597" s="46">
        <v>1643.23999</v>
      </c>
      <c r="G597" s="116">
        <f t="shared" si="19"/>
        <v>1.3466913834274674E-3</v>
      </c>
    </row>
    <row r="598" spans="1:7" x14ac:dyDescent="0.3">
      <c r="A598" s="115">
        <v>43444</v>
      </c>
      <c r="B598" s="46">
        <v>2637.72</v>
      </c>
      <c r="C598" s="116">
        <f t="shared" si="18"/>
        <v>1.762194844060927E-3</v>
      </c>
      <c r="E598" s="115">
        <v>43444</v>
      </c>
      <c r="F598" s="46">
        <v>1641.030029</v>
      </c>
      <c r="G598" s="116">
        <f t="shared" si="19"/>
        <v>7.3045269336868834E-3</v>
      </c>
    </row>
    <row r="599" spans="1:7" x14ac:dyDescent="0.3">
      <c r="A599" s="115">
        <v>43441</v>
      </c>
      <c r="B599" s="46">
        <v>2633.08</v>
      </c>
      <c r="C599" s="116">
        <f t="shared" si="18"/>
        <v>-2.3320165433335149E-2</v>
      </c>
      <c r="E599" s="115">
        <v>43441</v>
      </c>
      <c r="F599" s="46">
        <v>1629.130005</v>
      </c>
      <c r="G599" s="116">
        <f t="shared" si="19"/>
        <v>-4.123137402683108E-2</v>
      </c>
    </row>
    <row r="600" spans="1:7" x14ac:dyDescent="0.3">
      <c r="A600" s="115">
        <v>43440</v>
      </c>
      <c r="B600" s="46">
        <v>2695.95</v>
      </c>
      <c r="C600" s="116">
        <f t="shared" si="18"/>
        <v>-1.5221883958135285E-3</v>
      </c>
      <c r="E600" s="115">
        <v>43440</v>
      </c>
      <c r="F600" s="46">
        <v>1699.1899410000001</v>
      </c>
      <c r="G600" s="116">
        <f t="shared" si="19"/>
        <v>1.8454756986985066E-2</v>
      </c>
    </row>
    <row r="601" spans="1:7" x14ac:dyDescent="0.3">
      <c r="A601" s="115">
        <v>43438</v>
      </c>
      <c r="B601" s="46">
        <v>2700.06</v>
      </c>
      <c r="C601" s="116">
        <f t="shared" si="18"/>
        <v>-3.2364883510072162E-2</v>
      </c>
      <c r="E601" s="115">
        <v>43438</v>
      </c>
      <c r="F601" s="46">
        <v>1668.400024</v>
      </c>
      <c r="G601" s="116">
        <f t="shared" si="19"/>
        <v>-5.8656233428786231E-2</v>
      </c>
    </row>
    <row r="602" spans="1:7" x14ac:dyDescent="0.3">
      <c r="A602" s="115">
        <v>43437</v>
      </c>
      <c r="B602" s="46">
        <v>2790.37</v>
      </c>
      <c r="C602" s="116">
        <f t="shared" si="18"/>
        <v>1.0941355061463431E-2</v>
      </c>
      <c r="E602" s="115">
        <v>43437</v>
      </c>
      <c r="F602" s="46">
        <v>1772.3599850000001</v>
      </c>
      <c r="G602" s="116">
        <f t="shared" si="19"/>
        <v>4.8628208322452071E-2</v>
      </c>
    </row>
    <row r="603" spans="1:7" x14ac:dyDescent="0.3">
      <c r="A603" s="115">
        <v>43434</v>
      </c>
      <c r="B603" s="46">
        <v>2760.17</v>
      </c>
      <c r="C603" s="116">
        <f t="shared" si="18"/>
        <v>8.1855239319734707E-3</v>
      </c>
      <c r="E603" s="115">
        <v>43434</v>
      </c>
      <c r="F603" s="46">
        <v>1690.170044</v>
      </c>
      <c r="G603" s="116">
        <f t="shared" si="19"/>
        <v>9.9189747280510332E-3</v>
      </c>
    </row>
    <row r="604" spans="1:7" x14ac:dyDescent="0.3">
      <c r="A604" s="115">
        <v>43433</v>
      </c>
      <c r="B604" s="46">
        <v>2737.76</v>
      </c>
      <c r="C604" s="116">
        <f t="shared" si="18"/>
        <v>-2.1976900564546487E-3</v>
      </c>
      <c r="E604" s="115">
        <v>43433</v>
      </c>
      <c r="F604" s="46">
        <v>1673.5699460000001</v>
      </c>
      <c r="G604" s="116">
        <f t="shared" si="19"/>
        <v>-2.4914641633139167E-3</v>
      </c>
    </row>
    <row r="605" spans="1:7" x14ac:dyDescent="0.3">
      <c r="A605" s="115">
        <v>43432</v>
      </c>
      <c r="B605" s="46">
        <v>2743.79</v>
      </c>
      <c r="C605" s="116">
        <f t="shared" si="18"/>
        <v>2.297393528374414E-2</v>
      </c>
      <c r="E605" s="115">
        <v>43432</v>
      </c>
      <c r="F605" s="46">
        <v>1677.75</v>
      </c>
      <c r="G605" s="116">
        <f t="shared" si="19"/>
        <v>6.0913579769955151E-2</v>
      </c>
    </row>
    <row r="606" spans="1:7" x14ac:dyDescent="0.3">
      <c r="A606" s="115">
        <v>43431</v>
      </c>
      <c r="B606" s="46">
        <v>2682.17</v>
      </c>
      <c r="C606" s="116">
        <f t="shared" si="18"/>
        <v>3.261703042884756E-3</v>
      </c>
      <c r="E606" s="115">
        <v>43431</v>
      </c>
      <c r="F606" s="46">
        <v>1581.420044</v>
      </c>
      <c r="G606" s="116">
        <f t="shared" si="19"/>
        <v>5.6969767541659166E-5</v>
      </c>
    </row>
    <row r="607" spans="1:7" x14ac:dyDescent="0.3">
      <c r="A607" s="115">
        <v>43430</v>
      </c>
      <c r="B607" s="46">
        <v>2673.45</v>
      </c>
      <c r="C607" s="116">
        <f t="shared" si="18"/>
        <v>1.5532409517731827E-2</v>
      </c>
      <c r="E607" s="115">
        <v>43430</v>
      </c>
      <c r="F607" s="46">
        <v>1581.329956</v>
      </c>
      <c r="G607" s="116">
        <f t="shared" si="19"/>
        <v>5.2774119466816982E-2</v>
      </c>
    </row>
    <row r="608" spans="1:7" x14ac:dyDescent="0.3">
      <c r="A608" s="115">
        <v>43427</v>
      </c>
      <c r="B608" s="46">
        <v>2632.56</v>
      </c>
      <c r="C608" s="116">
        <f t="shared" si="18"/>
        <v>-6.5548901291732076E-3</v>
      </c>
      <c r="E608" s="115">
        <v>43427</v>
      </c>
      <c r="F608" s="46">
        <v>1502.0600589999999</v>
      </c>
      <c r="G608" s="116">
        <f t="shared" si="19"/>
        <v>-9.6720716234541815E-3</v>
      </c>
    </row>
    <row r="609" spans="1:7" x14ac:dyDescent="0.3">
      <c r="A609" s="115">
        <v>43425</v>
      </c>
      <c r="B609" s="46">
        <v>2649.93</v>
      </c>
      <c r="C609" s="116">
        <f t="shared" si="18"/>
        <v>3.0432758366170098E-3</v>
      </c>
      <c r="E609" s="115">
        <v>43425</v>
      </c>
      <c r="F609" s="46">
        <v>1516.7299800000001</v>
      </c>
      <c r="G609" s="116">
        <f t="shared" si="19"/>
        <v>1.4223061502614209E-2</v>
      </c>
    </row>
    <row r="610" spans="1:7" x14ac:dyDescent="0.3">
      <c r="A610" s="115">
        <v>43424</v>
      </c>
      <c r="B610" s="46">
        <v>2641.89</v>
      </c>
      <c r="C610" s="116">
        <f t="shared" si="18"/>
        <v>-1.8151208036480848E-2</v>
      </c>
      <c r="E610" s="115">
        <v>43424</v>
      </c>
      <c r="F610" s="46">
        <v>1495.459961</v>
      </c>
      <c r="G610" s="116">
        <f t="shared" si="19"/>
        <v>-1.1128869175868417E-2</v>
      </c>
    </row>
    <row r="611" spans="1:7" x14ac:dyDescent="0.3">
      <c r="A611" s="115">
        <v>43423</v>
      </c>
      <c r="B611" s="46">
        <v>2690.73</v>
      </c>
      <c r="C611" s="116">
        <f t="shared" si="18"/>
        <v>-1.6643094431470606E-2</v>
      </c>
      <c r="E611" s="115">
        <v>43423</v>
      </c>
      <c r="F611" s="46">
        <v>1512.290039</v>
      </c>
      <c r="G611" s="116">
        <f t="shared" si="19"/>
        <v>-5.0909680037825145E-2</v>
      </c>
    </row>
    <row r="612" spans="1:7" x14ac:dyDescent="0.3">
      <c r="A612" s="115">
        <v>43420</v>
      </c>
      <c r="B612" s="46">
        <v>2736.27</v>
      </c>
      <c r="C612" s="116">
        <f t="shared" si="18"/>
        <v>2.2232803457622463E-3</v>
      </c>
      <c r="E612" s="115">
        <v>43420</v>
      </c>
      <c r="F612" s="46">
        <v>1593.410034</v>
      </c>
      <c r="G612" s="116">
        <f t="shared" si="19"/>
        <v>-1.6073400649811442E-2</v>
      </c>
    </row>
    <row r="613" spans="1:7" x14ac:dyDescent="0.3">
      <c r="A613" s="115">
        <v>43419</v>
      </c>
      <c r="B613" s="46">
        <v>2730.2</v>
      </c>
      <c r="C613" s="116">
        <f t="shared" si="18"/>
        <v>1.0593800664796094E-2</v>
      </c>
      <c r="E613" s="115">
        <v>43419</v>
      </c>
      <c r="F613" s="46">
        <v>1619.4399410000001</v>
      </c>
      <c r="G613" s="116">
        <f t="shared" si="19"/>
        <v>1.277661232402183E-2</v>
      </c>
    </row>
    <row r="614" spans="1:7" x14ac:dyDescent="0.3">
      <c r="A614" s="115">
        <v>43418</v>
      </c>
      <c r="B614" s="46">
        <v>2701.58</v>
      </c>
      <c r="C614" s="116">
        <f t="shared" si="18"/>
        <v>-7.5674643116913076E-3</v>
      </c>
      <c r="E614" s="115">
        <v>43418</v>
      </c>
      <c r="F614" s="46">
        <v>1599.01001</v>
      </c>
      <c r="G614" s="116">
        <f t="shared" si="19"/>
        <v>-1.9715929751343619E-2</v>
      </c>
    </row>
    <row r="615" spans="1:7" x14ac:dyDescent="0.3">
      <c r="A615" s="115">
        <v>43417</v>
      </c>
      <c r="B615" s="46">
        <v>2722.18</v>
      </c>
      <c r="C615" s="116">
        <f t="shared" si="18"/>
        <v>-1.4819053487979961E-3</v>
      </c>
      <c r="E615" s="115">
        <v>43417</v>
      </c>
      <c r="F615" s="46">
        <v>1631.170044</v>
      </c>
      <c r="G615" s="116">
        <f t="shared" si="19"/>
        <v>-3.470038233974404E-3</v>
      </c>
    </row>
    <row r="616" spans="1:7" x14ac:dyDescent="0.3">
      <c r="A616" s="115">
        <v>43416</v>
      </c>
      <c r="B616" s="46">
        <v>2726.22</v>
      </c>
      <c r="C616" s="116">
        <f t="shared" si="18"/>
        <v>-1.9701475363267495E-2</v>
      </c>
      <c r="E616" s="115">
        <v>43416</v>
      </c>
      <c r="F616" s="46">
        <v>1636.849976</v>
      </c>
      <c r="G616" s="116">
        <f t="shared" si="19"/>
        <v>-4.4136154830648588E-2</v>
      </c>
    </row>
    <row r="617" spans="1:7" x14ac:dyDescent="0.3">
      <c r="A617" s="115">
        <v>43413</v>
      </c>
      <c r="B617" s="46">
        <v>2781.01</v>
      </c>
      <c r="C617" s="116">
        <f t="shared" si="18"/>
        <v>-9.1989896074931021E-3</v>
      </c>
      <c r="E617" s="115">
        <v>43413</v>
      </c>
      <c r="F617" s="46">
        <v>1712.4300539999999</v>
      </c>
      <c r="G617" s="116">
        <f t="shared" si="19"/>
        <v>-2.4206357691838321E-2</v>
      </c>
    </row>
    <row r="618" spans="1:7" x14ac:dyDescent="0.3">
      <c r="A618" s="115">
        <v>43412</v>
      </c>
      <c r="B618" s="46">
        <v>2806.83</v>
      </c>
      <c r="C618" s="116">
        <f t="shared" si="18"/>
        <v>-2.5089822274502183E-3</v>
      </c>
      <c r="E618" s="115">
        <v>43412</v>
      </c>
      <c r="F618" s="46">
        <v>1754.910034</v>
      </c>
      <c r="G618" s="116">
        <f t="shared" si="19"/>
        <v>-3.3036702191624467E-4</v>
      </c>
    </row>
    <row r="619" spans="1:7" x14ac:dyDescent="0.3">
      <c r="A619" s="115">
        <v>43411</v>
      </c>
      <c r="B619" s="46">
        <v>2813.89</v>
      </c>
      <c r="C619" s="116">
        <f t="shared" si="18"/>
        <v>2.1208876952947708E-2</v>
      </c>
      <c r="E619" s="115">
        <v>43411</v>
      </c>
      <c r="F619" s="46">
        <v>1755.48999</v>
      </c>
      <c r="G619" s="116">
        <f t="shared" si="19"/>
        <v>6.8589749851294401E-2</v>
      </c>
    </row>
    <row r="620" spans="1:7" x14ac:dyDescent="0.3">
      <c r="A620" s="115">
        <v>43410</v>
      </c>
      <c r="B620" s="46">
        <v>2755.45</v>
      </c>
      <c r="C620" s="116">
        <f t="shared" si="18"/>
        <v>6.2593351373656514E-3</v>
      </c>
      <c r="E620" s="115">
        <v>43410</v>
      </c>
      <c r="F620" s="46">
        <v>1642.8100589999999</v>
      </c>
      <c r="G620" s="116">
        <f t="shared" si="19"/>
        <v>9.2210403908152827E-3</v>
      </c>
    </row>
    <row r="621" spans="1:7" x14ac:dyDescent="0.3">
      <c r="A621" s="115">
        <v>43409</v>
      </c>
      <c r="B621" s="46">
        <v>2738.31</v>
      </c>
      <c r="C621" s="116">
        <f t="shared" si="18"/>
        <v>5.6003172901073484E-3</v>
      </c>
      <c r="E621" s="115">
        <v>43409</v>
      </c>
      <c r="F621" s="46">
        <v>1627.8000489999999</v>
      </c>
      <c r="G621" s="116">
        <f t="shared" si="19"/>
        <v>-2.2653437250034769E-2</v>
      </c>
    </row>
    <row r="622" spans="1:7" x14ac:dyDescent="0.3">
      <c r="A622" s="115">
        <v>43406</v>
      </c>
      <c r="B622" s="46">
        <v>2723.06</v>
      </c>
      <c r="C622" s="116">
        <f t="shared" si="18"/>
        <v>-6.3166652678288138E-3</v>
      </c>
      <c r="E622" s="115">
        <v>43406</v>
      </c>
      <c r="F622" s="46">
        <v>1665.530029</v>
      </c>
      <c r="G622" s="116">
        <f t="shared" si="19"/>
        <v>0</v>
      </c>
    </row>
    <row r="623" spans="1:7" x14ac:dyDescent="0.3">
      <c r="A623" s="115">
        <v>43405</v>
      </c>
      <c r="B623" s="46">
        <v>2740.37</v>
      </c>
      <c r="C623" s="116">
        <f t="shared" si="18"/>
        <v>1.05577968389301E-2</v>
      </c>
      <c r="E623" s="115">
        <v>43405</v>
      </c>
      <c r="F623" s="46">
        <v>1665.530029</v>
      </c>
      <c r="G623" s="116">
        <f t="shared" si="19"/>
        <v>4.2252563236446772E-2</v>
      </c>
    </row>
    <row r="624" spans="1:7" x14ac:dyDescent="0.3">
      <c r="A624" s="115">
        <v>43404</v>
      </c>
      <c r="B624" s="46">
        <v>2711.74</v>
      </c>
      <c r="C624" s="116">
        <f t="shared" si="18"/>
        <v>1.0851291456518197E-2</v>
      </c>
      <c r="E624" s="115">
        <v>43404</v>
      </c>
      <c r="F624" s="46">
        <v>1598.01001</v>
      </c>
      <c r="G624" s="116">
        <f t="shared" si="19"/>
        <v>4.4164323556128204E-2</v>
      </c>
    </row>
    <row r="625" spans="1:7" x14ac:dyDescent="0.3">
      <c r="A625" s="115">
        <v>43403</v>
      </c>
      <c r="B625" s="46">
        <v>2682.63</v>
      </c>
      <c r="C625" s="116">
        <f t="shared" si="18"/>
        <v>1.5666824420255576E-2</v>
      </c>
      <c r="E625" s="115">
        <v>43403</v>
      </c>
      <c r="F625" s="46">
        <v>1530.420044</v>
      </c>
      <c r="G625" s="116">
        <f t="shared" si="19"/>
        <v>-5.4974793177587911E-3</v>
      </c>
    </row>
    <row r="626" spans="1:7" x14ac:dyDescent="0.3">
      <c r="A626" s="115">
        <v>43402</v>
      </c>
      <c r="B626" s="46">
        <v>2641.25</v>
      </c>
      <c r="C626" s="116">
        <f t="shared" si="18"/>
        <v>-6.5596214677152709E-3</v>
      </c>
      <c r="E626" s="115">
        <v>43402</v>
      </c>
      <c r="F626" s="46">
        <v>1538.880005</v>
      </c>
      <c r="G626" s="116">
        <f t="shared" si="19"/>
        <v>-6.3263585117845911E-2</v>
      </c>
    </row>
    <row r="627" spans="1:7" x14ac:dyDescent="0.3">
      <c r="A627" s="115">
        <v>43399</v>
      </c>
      <c r="B627" s="46">
        <v>2658.69</v>
      </c>
      <c r="C627" s="116">
        <f t="shared" si="18"/>
        <v>-1.7327217554896079E-2</v>
      </c>
      <c r="E627" s="115">
        <v>43399</v>
      </c>
      <c r="F627" s="46">
        <v>1642.8100589999999</v>
      </c>
      <c r="G627" s="116">
        <f t="shared" si="19"/>
        <v>-7.8196794671294589E-2</v>
      </c>
    </row>
    <row r="628" spans="1:7" x14ac:dyDescent="0.3">
      <c r="A628" s="115">
        <v>43398</v>
      </c>
      <c r="B628" s="46">
        <v>2705.57</v>
      </c>
      <c r="C628" s="116">
        <f t="shared" si="18"/>
        <v>1.8625051767629408E-2</v>
      </c>
      <c r="E628" s="115">
        <v>43398</v>
      </c>
      <c r="F628" s="46">
        <v>1782.170044</v>
      </c>
      <c r="G628" s="116">
        <f t="shared" si="19"/>
        <v>7.0886970600565702E-2</v>
      </c>
    </row>
    <row r="629" spans="1:7" x14ac:dyDescent="0.3">
      <c r="A629" s="115">
        <v>43397</v>
      </c>
      <c r="B629" s="46">
        <v>2656.1</v>
      </c>
      <c r="C629" s="116">
        <f t="shared" si="18"/>
        <v>-3.0864490329077787E-2</v>
      </c>
      <c r="E629" s="115">
        <v>43397</v>
      </c>
      <c r="F629" s="46">
        <v>1664.1999510000001</v>
      </c>
      <c r="G629" s="116">
        <f t="shared" si="19"/>
        <v>-5.9082943910818253E-2</v>
      </c>
    </row>
    <row r="630" spans="1:7" x14ac:dyDescent="0.3">
      <c r="A630" s="115">
        <v>43396</v>
      </c>
      <c r="B630" s="46">
        <v>2740.69</v>
      </c>
      <c r="C630" s="116">
        <f t="shared" si="18"/>
        <v>-5.5118510239923202E-3</v>
      </c>
      <c r="E630" s="115">
        <v>43396</v>
      </c>
      <c r="F630" s="46">
        <v>1768.6999510000001</v>
      </c>
      <c r="G630" s="116">
        <f t="shared" si="19"/>
        <v>-1.1512936587417477E-2</v>
      </c>
    </row>
    <row r="631" spans="1:7" x14ac:dyDescent="0.3">
      <c r="A631" s="115">
        <v>43395</v>
      </c>
      <c r="B631" s="46">
        <v>2755.88</v>
      </c>
      <c r="C631" s="116">
        <f t="shared" si="18"/>
        <v>-4.2994746692295305E-3</v>
      </c>
      <c r="E631" s="115">
        <v>43395</v>
      </c>
      <c r="F631" s="46">
        <v>1789.3000489999999</v>
      </c>
      <c r="G631" s="116">
        <f t="shared" si="19"/>
        <v>1.4325164302517734E-2</v>
      </c>
    </row>
    <row r="632" spans="1:7" x14ac:dyDescent="0.3">
      <c r="A632" s="115">
        <v>43392</v>
      </c>
      <c r="B632" s="46">
        <v>2767.78</v>
      </c>
      <c r="C632" s="116">
        <f t="shared" si="18"/>
        <v>-3.6116990154511086E-4</v>
      </c>
      <c r="E632" s="115">
        <v>43392</v>
      </c>
      <c r="F632" s="46">
        <v>1764.030029</v>
      </c>
      <c r="G632" s="116">
        <f t="shared" si="19"/>
        <v>-3.7780914597251858E-3</v>
      </c>
    </row>
    <row r="633" spans="1:7" x14ac:dyDescent="0.3">
      <c r="A633" s="115">
        <v>43391</v>
      </c>
      <c r="B633" s="46">
        <v>2768.78</v>
      </c>
      <c r="C633" s="116">
        <f t="shared" si="18"/>
        <v>-1.4391946490294405E-2</v>
      </c>
      <c r="E633" s="115">
        <v>43391</v>
      </c>
      <c r="F633" s="46">
        <v>1770.719971</v>
      </c>
      <c r="G633" s="116">
        <f t="shared" si="19"/>
        <v>-3.3307315852307062E-2</v>
      </c>
    </row>
    <row r="634" spans="1:7" x14ac:dyDescent="0.3">
      <c r="A634" s="115">
        <v>43390</v>
      </c>
      <c r="B634" s="46">
        <v>2809.21</v>
      </c>
      <c r="C634" s="116">
        <f t="shared" si="18"/>
        <v>-2.5267623277536178E-4</v>
      </c>
      <c r="E634" s="115">
        <v>43390</v>
      </c>
      <c r="F634" s="46">
        <v>1831.7299800000001</v>
      </c>
      <c r="G634" s="116">
        <f t="shared" si="19"/>
        <v>6.4671856811249206E-3</v>
      </c>
    </row>
    <row r="635" spans="1:7" x14ac:dyDescent="0.3">
      <c r="A635" s="115">
        <v>43389</v>
      </c>
      <c r="B635" s="46">
        <v>2809.92</v>
      </c>
      <c r="C635" s="116">
        <f t="shared" si="18"/>
        <v>2.1495643069809001E-2</v>
      </c>
      <c r="E635" s="115">
        <v>43389</v>
      </c>
      <c r="F635" s="46">
        <v>1819.959961</v>
      </c>
      <c r="G635" s="116">
        <f t="shared" si="19"/>
        <v>3.3510327744686652E-2</v>
      </c>
    </row>
    <row r="636" spans="1:7" x14ac:dyDescent="0.3">
      <c r="A636" s="115">
        <v>43388</v>
      </c>
      <c r="B636" s="46">
        <v>2750.79</v>
      </c>
      <c r="C636" s="116">
        <f t="shared" si="18"/>
        <v>-5.9050351808552781E-3</v>
      </c>
      <c r="E636" s="115">
        <v>43388</v>
      </c>
      <c r="F636" s="46">
        <v>1760.9499510000001</v>
      </c>
      <c r="G636" s="116">
        <f t="shared" si="19"/>
        <v>-1.5464541868807635E-2</v>
      </c>
    </row>
    <row r="637" spans="1:7" x14ac:dyDescent="0.3">
      <c r="A637" s="115">
        <v>43385</v>
      </c>
      <c r="B637" s="46">
        <v>2767.13</v>
      </c>
      <c r="C637" s="116">
        <f t="shared" si="18"/>
        <v>1.4206284338267983E-2</v>
      </c>
      <c r="E637" s="115">
        <v>43385</v>
      </c>
      <c r="F637" s="46">
        <v>1788.6099850000001</v>
      </c>
      <c r="G637" s="116">
        <f t="shared" si="19"/>
        <v>4.0276614905633057E-2</v>
      </c>
    </row>
    <row r="638" spans="1:7" x14ac:dyDescent="0.3">
      <c r="A638" s="115">
        <v>43384</v>
      </c>
      <c r="B638" s="46">
        <v>2728.37</v>
      </c>
      <c r="C638" s="116">
        <f t="shared" si="18"/>
        <v>-2.0573073719881707E-2</v>
      </c>
      <c r="E638" s="115">
        <v>43384</v>
      </c>
      <c r="F638" s="46">
        <v>1719.3599850000001</v>
      </c>
      <c r="G638" s="116">
        <f t="shared" si="19"/>
        <v>-2.0447238285144498E-2</v>
      </c>
    </row>
    <row r="639" spans="1:7" x14ac:dyDescent="0.3">
      <c r="A639" s="115">
        <v>43383</v>
      </c>
      <c r="B639" s="46">
        <v>2785.68</v>
      </c>
      <c r="C639" s="116">
        <f t="shared" si="18"/>
        <v>-3.2864175757028824E-2</v>
      </c>
      <c r="E639" s="115">
        <v>43383</v>
      </c>
      <c r="F639" s="46">
        <v>1755.25</v>
      </c>
      <c r="G639" s="116">
        <f t="shared" si="19"/>
        <v>-6.1524204051877307E-2</v>
      </c>
    </row>
    <row r="640" spans="1:7" x14ac:dyDescent="0.3">
      <c r="A640" s="115">
        <v>43382</v>
      </c>
      <c r="B640" s="46">
        <v>2880.34</v>
      </c>
      <c r="C640" s="116">
        <f t="shared" si="18"/>
        <v>-1.4179577940874877E-3</v>
      </c>
      <c r="E640" s="115">
        <v>43382</v>
      </c>
      <c r="F640" s="46">
        <v>1870.3199460000001</v>
      </c>
      <c r="G640" s="116">
        <f t="shared" si="19"/>
        <v>3.164470377255979E-3</v>
      </c>
    </row>
    <row r="641" spans="1:7" x14ac:dyDescent="0.3">
      <c r="A641" s="115">
        <v>43381</v>
      </c>
      <c r="B641" s="46">
        <v>2884.43</v>
      </c>
      <c r="C641" s="116">
        <f t="shared" si="18"/>
        <v>-3.9506925841348295E-4</v>
      </c>
      <c r="E641" s="115">
        <v>43381</v>
      </c>
      <c r="F641" s="46">
        <v>1864.420044</v>
      </c>
      <c r="G641" s="116">
        <f t="shared" si="19"/>
        <v>-1.3351668128785743E-2</v>
      </c>
    </row>
    <row r="642" spans="1:7" x14ac:dyDescent="0.3">
      <c r="A642" s="115">
        <v>43378</v>
      </c>
      <c r="B642" s="46">
        <v>2885.57</v>
      </c>
      <c r="C642" s="116">
        <f t="shared" si="18"/>
        <v>-5.5279655088037449E-3</v>
      </c>
      <c r="E642" s="115">
        <v>43378</v>
      </c>
      <c r="F642" s="46">
        <v>1889.650024</v>
      </c>
      <c r="G642" s="116">
        <f t="shared" si="19"/>
        <v>-1.0353939701284509E-2</v>
      </c>
    </row>
    <row r="643" spans="1:7" x14ac:dyDescent="0.3">
      <c r="A643" s="115">
        <v>43377</v>
      </c>
      <c r="B643" s="46">
        <v>2901.61</v>
      </c>
      <c r="C643" s="116">
        <f t="shared" si="18"/>
        <v>-8.1695157425543119E-3</v>
      </c>
      <c r="E643" s="115">
        <v>43377</v>
      </c>
      <c r="F643" s="46">
        <v>1909.420044</v>
      </c>
      <c r="G643" s="116">
        <f t="shared" si="19"/>
        <v>-2.219421013235523E-2</v>
      </c>
    </row>
    <row r="644" spans="1:7" x14ac:dyDescent="0.3">
      <c r="A644" s="115">
        <v>43376</v>
      </c>
      <c r="B644" s="46">
        <v>2925.51</v>
      </c>
      <c r="C644" s="116">
        <f t="shared" ref="C644:C707" si="20">B644/B645-1</f>
        <v>7.1149300650286129E-4</v>
      </c>
      <c r="E644" s="115">
        <v>43376</v>
      </c>
      <c r="F644" s="46">
        <v>1952.76001</v>
      </c>
      <c r="G644" s="116">
        <f t="shared" ref="G644:G707" si="21">F644/F645-1</f>
        <v>-9.41001082772841E-3</v>
      </c>
    </row>
    <row r="645" spans="1:7" x14ac:dyDescent="0.3">
      <c r="A645" s="115">
        <v>43375</v>
      </c>
      <c r="B645" s="46">
        <v>2923.43</v>
      </c>
      <c r="C645" s="116">
        <f t="shared" si="20"/>
        <v>-3.9663679353352244E-4</v>
      </c>
      <c r="E645" s="115">
        <v>43375</v>
      </c>
      <c r="F645" s="46">
        <v>1971.3100589999999</v>
      </c>
      <c r="G645" s="116">
        <f t="shared" si="21"/>
        <v>-1.6489017066462774E-2</v>
      </c>
    </row>
    <row r="646" spans="1:7" x14ac:dyDescent="0.3">
      <c r="A646" s="115">
        <v>43374</v>
      </c>
      <c r="B646" s="46">
        <v>2924.59</v>
      </c>
      <c r="C646" s="116">
        <f t="shared" si="20"/>
        <v>3.6410682297065566E-3</v>
      </c>
      <c r="E646" s="115">
        <v>43374</v>
      </c>
      <c r="F646" s="46">
        <v>2004.3599850000001</v>
      </c>
      <c r="G646" s="116">
        <f t="shared" si="21"/>
        <v>6.7897403894168207E-4</v>
      </c>
    </row>
    <row r="647" spans="1:7" x14ac:dyDescent="0.3">
      <c r="A647" s="115">
        <v>43371</v>
      </c>
      <c r="B647" s="46">
        <v>2913.98</v>
      </c>
      <c r="C647" s="116">
        <f t="shared" si="20"/>
        <v>-6.8634179821724928E-6</v>
      </c>
      <c r="E647" s="115">
        <v>43371</v>
      </c>
      <c r="F647" s="46">
        <v>2003</v>
      </c>
      <c r="G647" s="116">
        <f t="shared" si="21"/>
        <v>-4.9578138377710523E-3</v>
      </c>
    </row>
    <row r="648" spans="1:7" x14ac:dyDescent="0.3">
      <c r="A648" s="115">
        <v>43370</v>
      </c>
      <c r="B648" s="46">
        <v>2914</v>
      </c>
      <c r="C648" s="116">
        <f t="shared" si="20"/>
        <v>2.7632769780832067E-3</v>
      </c>
      <c r="E648" s="115">
        <v>43370</v>
      </c>
      <c r="F648" s="46">
        <v>2012.9799800000001</v>
      </c>
      <c r="G648" s="116">
        <f t="shared" si="21"/>
        <v>1.9307797788888914E-2</v>
      </c>
    </row>
    <row r="649" spans="1:7" x14ac:dyDescent="0.3">
      <c r="A649" s="115">
        <v>43369</v>
      </c>
      <c r="B649" s="46">
        <v>2905.97</v>
      </c>
      <c r="C649" s="116">
        <f t="shared" si="20"/>
        <v>-3.2892480346828901E-3</v>
      </c>
      <c r="E649" s="115">
        <v>43369</v>
      </c>
      <c r="F649" s="46">
        <v>1974.849976</v>
      </c>
      <c r="G649" s="116">
        <f t="shared" si="21"/>
        <v>1.5189637768453501E-4</v>
      </c>
    </row>
    <row r="650" spans="1:7" x14ac:dyDescent="0.3">
      <c r="A650" s="115">
        <v>43368</v>
      </c>
      <c r="B650" s="46">
        <v>2915.56</v>
      </c>
      <c r="C650" s="116">
        <f t="shared" si="20"/>
        <v>-1.3050760951849316E-3</v>
      </c>
      <c r="E650" s="115">
        <v>43368</v>
      </c>
      <c r="F650" s="46">
        <v>1974.5500489999999</v>
      </c>
      <c r="G650" s="116">
        <f t="shared" si="21"/>
        <v>2.0776931032307155E-2</v>
      </c>
    </row>
    <row r="651" spans="1:7" x14ac:dyDescent="0.3">
      <c r="A651" s="115">
        <v>43367</v>
      </c>
      <c r="B651" s="46">
        <v>2919.37</v>
      </c>
      <c r="C651" s="116">
        <f t="shared" si="20"/>
        <v>-3.5157543341060027E-3</v>
      </c>
      <c r="E651" s="115">
        <v>43367</v>
      </c>
      <c r="F651" s="46">
        <v>1934.3599850000001</v>
      </c>
      <c r="G651" s="116">
        <f t="shared" si="21"/>
        <v>1.0104372770354475E-2</v>
      </c>
    </row>
    <row r="652" spans="1:7" x14ac:dyDescent="0.3">
      <c r="A652" s="115">
        <v>43364</v>
      </c>
      <c r="B652" s="46">
        <v>2929.67</v>
      </c>
      <c r="C652" s="116">
        <f t="shared" si="20"/>
        <v>-3.6850635502849727E-4</v>
      </c>
      <c r="E652" s="115">
        <v>43364</v>
      </c>
      <c r="F652" s="46">
        <v>1915.01001</v>
      </c>
      <c r="G652" s="116">
        <f t="shared" si="21"/>
        <v>-1.5064567331088963E-2</v>
      </c>
    </row>
    <row r="653" spans="1:7" x14ac:dyDescent="0.3">
      <c r="A653" s="115">
        <v>43363</v>
      </c>
      <c r="B653" s="46">
        <v>2930.75</v>
      </c>
      <c r="C653" s="116">
        <f t="shared" si="20"/>
        <v>7.8405749754981713E-3</v>
      </c>
      <c r="E653" s="115">
        <v>43363</v>
      </c>
      <c r="F653" s="46">
        <v>1944.3000489999999</v>
      </c>
      <c r="G653" s="116">
        <f t="shared" si="21"/>
        <v>9.2814674845649314E-3</v>
      </c>
    </row>
    <row r="654" spans="1:7" x14ac:dyDescent="0.3">
      <c r="A654" s="115">
        <v>43362</v>
      </c>
      <c r="B654" s="46">
        <v>2907.95</v>
      </c>
      <c r="C654" s="116">
        <f t="shared" si="20"/>
        <v>1.25330973621951E-3</v>
      </c>
      <c r="E654" s="115">
        <v>43362</v>
      </c>
      <c r="F654" s="46">
        <v>1926.420044</v>
      </c>
      <c r="G654" s="116">
        <f t="shared" si="21"/>
        <v>-7.5371601095690632E-3</v>
      </c>
    </row>
    <row r="655" spans="1:7" x14ac:dyDescent="0.3">
      <c r="A655" s="115">
        <v>43361</v>
      </c>
      <c r="B655" s="46">
        <v>2904.31</v>
      </c>
      <c r="C655" s="116">
        <f t="shared" si="20"/>
        <v>5.3690113541955409E-3</v>
      </c>
      <c r="E655" s="115">
        <v>43361</v>
      </c>
      <c r="F655" s="46">
        <v>1941.0500489999999</v>
      </c>
      <c r="G655" s="116">
        <f t="shared" si="21"/>
        <v>1.7305817779663446E-2</v>
      </c>
    </row>
    <row r="656" spans="1:7" x14ac:dyDescent="0.3">
      <c r="A656" s="115">
        <v>43360</v>
      </c>
      <c r="B656" s="46">
        <v>2888.8</v>
      </c>
      <c r="C656" s="116">
        <f t="shared" si="20"/>
        <v>-5.5697457469585654E-3</v>
      </c>
      <c r="E656" s="115">
        <v>43360</v>
      </c>
      <c r="F656" s="46">
        <v>1908.030029</v>
      </c>
      <c r="G656" s="116">
        <f t="shared" si="21"/>
        <v>-3.1550212853309945E-2</v>
      </c>
    </row>
    <row r="657" spans="1:7" x14ac:dyDescent="0.3">
      <c r="A657" s="115">
        <v>43357</v>
      </c>
      <c r="B657" s="46">
        <v>2904.98</v>
      </c>
      <c r="C657" s="116">
        <f t="shared" si="20"/>
        <v>2.7546501938591206E-4</v>
      </c>
      <c r="E657" s="115">
        <v>43357</v>
      </c>
      <c r="F657" s="46">
        <v>1970.1899410000001</v>
      </c>
      <c r="G657" s="116">
        <f t="shared" si="21"/>
        <v>-9.8901204849817237E-3</v>
      </c>
    </row>
    <row r="658" spans="1:7" x14ac:dyDescent="0.3">
      <c r="A658" s="115">
        <v>43356</v>
      </c>
      <c r="B658" s="46">
        <v>2904.18</v>
      </c>
      <c r="C658" s="116">
        <f t="shared" si="20"/>
        <v>5.2822508065297757E-3</v>
      </c>
      <c r="E658" s="115">
        <v>43356</v>
      </c>
      <c r="F658" s="46">
        <v>1989.869995</v>
      </c>
      <c r="G658" s="116">
        <f t="shared" si="21"/>
        <v>-6.5329145728654225E-5</v>
      </c>
    </row>
    <row r="659" spans="1:7" x14ac:dyDescent="0.3">
      <c r="A659" s="115">
        <v>43355</v>
      </c>
      <c r="B659" s="46">
        <v>2888.92</v>
      </c>
      <c r="C659" s="116">
        <f t="shared" si="20"/>
        <v>3.5666178420923345E-4</v>
      </c>
      <c r="E659" s="115">
        <v>43355</v>
      </c>
      <c r="F659" s="46">
        <v>1990</v>
      </c>
      <c r="G659" s="116">
        <f t="shared" si="21"/>
        <v>1.4342027353642095E-3</v>
      </c>
    </row>
    <row r="660" spans="1:7" x14ac:dyDescent="0.3">
      <c r="A660" s="115">
        <v>43354</v>
      </c>
      <c r="B660" s="46">
        <v>2887.89</v>
      </c>
      <c r="C660" s="116">
        <f t="shared" si="20"/>
        <v>3.7398379635260603E-3</v>
      </c>
      <c r="E660" s="115">
        <v>43354</v>
      </c>
      <c r="F660" s="46">
        <v>1987.150024</v>
      </c>
      <c r="G660" s="116">
        <f t="shared" si="21"/>
        <v>2.4827109582585383E-2</v>
      </c>
    </row>
    <row r="661" spans="1:7" x14ac:dyDescent="0.3">
      <c r="A661" s="115">
        <v>43353</v>
      </c>
      <c r="B661" s="46">
        <v>2877.13</v>
      </c>
      <c r="C661" s="116">
        <f t="shared" si="20"/>
        <v>1.8978437708938589E-3</v>
      </c>
      <c r="E661" s="115">
        <v>43353</v>
      </c>
      <c r="F661" s="46">
        <v>1939.01001</v>
      </c>
      <c r="G661" s="116">
        <f t="shared" si="21"/>
        <v>-6.6903012500967307E-3</v>
      </c>
    </row>
    <row r="662" spans="1:7" x14ac:dyDescent="0.3">
      <c r="A662" s="115">
        <v>43350</v>
      </c>
      <c r="B662" s="46">
        <v>2871.68</v>
      </c>
      <c r="C662" s="116">
        <f t="shared" si="20"/>
        <v>-2.2133041469051262E-3</v>
      </c>
      <c r="E662" s="115">
        <v>43350</v>
      </c>
      <c r="F662" s="46">
        <v>1952.0699460000001</v>
      </c>
      <c r="G662" s="116">
        <f t="shared" si="21"/>
        <v>-3.1864785514027494E-3</v>
      </c>
    </row>
    <row r="663" spans="1:7" x14ac:dyDescent="0.3">
      <c r="A663" s="115">
        <v>43349</v>
      </c>
      <c r="B663" s="46">
        <v>2878.05</v>
      </c>
      <c r="C663" s="116">
        <f t="shared" si="20"/>
        <v>-3.6522883057535926E-3</v>
      </c>
      <c r="E663" s="115">
        <v>43349</v>
      </c>
      <c r="F663" s="46">
        <v>1958.3100589999999</v>
      </c>
      <c r="G663" s="116">
        <f t="shared" si="21"/>
        <v>-1.8302347073082759E-2</v>
      </c>
    </row>
    <row r="664" spans="1:7" x14ac:dyDescent="0.3">
      <c r="A664" s="115">
        <v>43348</v>
      </c>
      <c r="B664" s="46">
        <v>2888.6</v>
      </c>
      <c r="C664" s="116">
        <f t="shared" si="20"/>
        <v>-2.8031704824766912E-3</v>
      </c>
      <c r="E664" s="115">
        <v>43348</v>
      </c>
      <c r="F664" s="46">
        <v>1994.8199460000001</v>
      </c>
      <c r="G664" s="116">
        <f t="shared" si="21"/>
        <v>-2.1912157224469708E-2</v>
      </c>
    </row>
    <row r="665" spans="1:7" x14ac:dyDescent="0.3">
      <c r="A665" s="115">
        <v>43347</v>
      </c>
      <c r="B665" s="46">
        <v>2896.72</v>
      </c>
      <c r="C665" s="116">
        <f t="shared" si="20"/>
        <v>-1.6543053296204091E-3</v>
      </c>
      <c r="E665" s="115">
        <v>43347</v>
      </c>
      <c r="F665" s="46">
        <v>2039.51001</v>
      </c>
      <c r="G665" s="116">
        <f t="shared" si="21"/>
        <v>1.3315405358596433E-2</v>
      </c>
    </row>
    <row r="666" spans="1:7" x14ac:dyDescent="0.3">
      <c r="A666" s="115">
        <v>43343</v>
      </c>
      <c r="B666" s="46">
        <v>2901.52</v>
      </c>
      <c r="C666" s="116">
        <f t="shared" si="20"/>
        <v>1.3443037712890238E-4</v>
      </c>
      <c r="E666" s="115">
        <v>43343</v>
      </c>
      <c r="F666" s="46">
        <v>2012.709961</v>
      </c>
      <c r="G666" s="116">
        <f t="shared" si="21"/>
        <v>5.1588389687300396E-3</v>
      </c>
    </row>
    <row r="667" spans="1:7" x14ac:dyDescent="0.3">
      <c r="A667" s="115">
        <v>43342</v>
      </c>
      <c r="B667" s="46">
        <v>2901.13</v>
      </c>
      <c r="C667" s="116">
        <f t="shared" si="20"/>
        <v>-4.4302754938161382E-3</v>
      </c>
      <c r="E667" s="115">
        <v>43342</v>
      </c>
      <c r="F667" s="46">
        <v>2002.380005</v>
      </c>
      <c r="G667" s="116">
        <f t="shared" si="21"/>
        <v>2.1420494727035777E-3</v>
      </c>
    </row>
    <row r="668" spans="1:7" x14ac:dyDescent="0.3">
      <c r="A668" s="115">
        <v>43341</v>
      </c>
      <c r="B668" s="46">
        <v>2914.04</v>
      </c>
      <c r="C668" s="116">
        <f t="shared" si="20"/>
        <v>5.7014274275932753E-3</v>
      </c>
      <c r="E668" s="115">
        <v>43341</v>
      </c>
      <c r="F668" s="46">
        <v>1998.099976</v>
      </c>
      <c r="G668" s="116">
        <f t="shared" si="21"/>
        <v>3.3774501414421954E-2</v>
      </c>
    </row>
    <row r="669" spans="1:7" x14ac:dyDescent="0.3">
      <c r="A669" s="115">
        <v>43340</v>
      </c>
      <c r="B669" s="46">
        <v>2897.52</v>
      </c>
      <c r="C669" s="116">
        <f t="shared" si="20"/>
        <v>2.6926821185191407E-4</v>
      </c>
      <c r="E669" s="115">
        <v>43340</v>
      </c>
      <c r="F669" s="46">
        <v>1932.8199460000001</v>
      </c>
      <c r="G669" s="116">
        <f t="shared" si="21"/>
        <v>2.6663615620936554E-3</v>
      </c>
    </row>
    <row r="670" spans="1:7" x14ac:dyDescent="0.3">
      <c r="A670" s="115">
        <v>43339</v>
      </c>
      <c r="B670" s="46">
        <v>2896.74</v>
      </c>
      <c r="C670" s="116">
        <f t="shared" si="20"/>
        <v>7.670392285776817E-3</v>
      </c>
      <c r="E670" s="115">
        <v>43339</v>
      </c>
      <c r="F670" s="46">
        <v>1927.6800539999999</v>
      </c>
      <c r="G670" s="116">
        <f t="shared" si="21"/>
        <v>1.1698412831243843E-2</v>
      </c>
    </row>
    <row r="671" spans="1:7" x14ac:dyDescent="0.3">
      <c r="A671" s="115">
        <v>43336</v>
      </c>
      <c r="B671" s="46">
        <v>2874.69</v>
      </c>
      <c r="C671" s="116">
        <f t="shared" si="20"/>
        <v>6.1988533346399866E-3</v>
      </c>
      <c r="E671" s="115">
        <v>43336</v>
      </c>
      <c r="F671" s="46">
        <v>1905.3900149999999</v>
      </c>
      <c r="G671" s="116">
        <f t="shared" si="21"/>
        <v>1.3085243410559944E-3</v>
      </c>
    </row>
    <row r="672" spans="1:7" x14ac:dyDescent="0.3">
      <c r="A672" s="115">
        <v>43335</v>
      </c>
      <c r="B672" s="46">
        <v>2856.98</v>
      </c>
      <c r="C672" s="116">
        <f t="shared" si="20"/>
        <v>-1.691231454109654E-3</v>
      </c>
      <c r="E672" s="115">
        <v>43335</v>
      </c>
      <c r="F672" s="46">
        <v>1902.900024</v>
      </c>
      <c r="G672" s="116">
        <f t="shared" si="21"/>
        <v>-1.0499238672905253E-3</v>
      </c>
    </row>
    <row r="673" spans="1:7" x14ac:dyDescent="0.3">
      <c r="A673" s="115">
        <v>43334</v>
      </c>
      <c r="B673" s="46">
        <v>2861.82</v>
      </c>
      <c r="C673" s="116">
        <f t="shared" si="20"/>
        <v>-3.9818928661239372E-4</v>
      </c>
      <c r="E673" s="115">
        <v>43334</v>
      </c>
      <c r="F673" s="46">
        <v>1904.900024</v>
      </c>
      <c r="G673" s="116">
        <f t="shared" si="21"/>
        <v>1.1404774027136799E-2</v>
      </c>
    </row>
    <row r="674" spans="1:7" x14ac:dyDescent="0.3">
      <c r="A674" s="115">
        <v>43333</v>
      </c>
      <c r="B674" s="46">
        <v>2862.96</v>
      </c>
      <c r="C674" s="116">
        <f t="shared" si="20"/>
        <v>2.0685672284348477E-3</v>
      </c>
      <c r="E674" s="115">
        <v>43333</v>
      </c>
      <c r="F674" s="46">
        <v>1883.420044</v>
      </c>
      <c r="G674" s="116">
        <f t="shared" si="21"/>
        <v>3.5754501971227981E-3</v>
      </c>
    </row>
    <row r="675" spans="1:7" x14ac:dyDescent="0.3">
      <c r="A675" s="115">
        <v>43332</v>
      </c>
      <c r="B675" s="46">
        <v>2857.05</v>
      </c>
      <c r="C675" s="116">
        <f t="shared" si="20"/>
        <v>2.4279594264120519E-3</v>
      </c>
      <c r="E675" s="115">
        <v>43332</v>
      </c>
      <c r="F675" s="46">
        <v>1876.709961</v>
      </c>
      <c r="G675" s="116">
        <f t="shared" si="21"/>
        <v>-2.9273996051973894E-3</v>
      </c>
    </row>
    <row r="676" spans="1:7" x14ac:dyDescent="0.3">
      <c r="A676" s="115">
        <v>43329</v>
      </c>
      <c r="B676" s="46">
        <v>2850.13</v>
      </c>
      <c r="C676" s="116">
        <f t="shared" si="20"/>
        <v>3.3231362802699227E-3</v>
      </c>
      <c r="E676" s="115">
        <v>43329</v>
      </c>
      <c r="F676" s="46">
        <v>1882.219971</v>
      </c>
      <c r="G676" s="116">
        <f t="shared" si="21"/>
        <v>-2.2793550847129973E-3</v>
      </c>
    </row>
    <row r="677" spans="1:7" x14ac:dyDescent="0.3">
      <c r="A677" s="115">
        <v>43328</v>
      </c>
      <c r="B677" s="46">
        <v>2840.69</v>
      </c>
      <c r="C677" s="116">
        <f t="shared" si="20"/>
        <v>7.9194711836985121E-3</v>
      </c>
      <c r="E677" s="115">
        <v>43328</v>
      </c>
      <c r="F677" s="46">
        <v>1886.5200199999999</v>
      </c>
      <c r="G677" s="116">
        <f t="shared" si="21"/>
        <v>2.0715943793001568E-3</v>
      </c>
    </row>
    <row r="678" spans="1:7" x14ac:dyDescent="0.3">
      <c r="A678" s="115">
        <v>43327</v>
      </c>
      <c r="B678" s="46">
        <v>2818.37</v>
      </c>
      <c r="C678" s="116">
        <f t="shared" si="20"/>
        <v>-7.6022197495739796E-3</v>
      </c>
      <c r="E678" s="115">
        <v>43327</v>
      </c>
      <c r="F678" s="46">
        <v>1882.619995</v>
      </c>
      <c r="G678" s="116">
        <f t="shared" si="21"/>
        <v>-1.9289989600729474E-2</v>
      </c>
    </row>
    <row r="679" spans="1:7" x14ac:dyDescent="0.3">
      <c r="A679" s="115">
        <v>43326</v>
      </c>
      <c r="B679" s="46">
        <v>2839.96</v>
      </c>
      <c r="C679" s="116">
        <f t="shared" si="20"/>
        <v>6.3892442406439098E-3</v>
      </c>
      <c r="E679" s="115">
        <v>43326</v>
      </c>
      <c r="F679" s="46">
        <v>1919.650024</v>
      </c>
      <c r="G679" s="116">
        <f t="shared" si="21"/>
        <v>1.2366877758663186E-2</v>
      </c>
    </row>
    <row r="680" spans="1:7" x14ac:dyDescent="0.3">
      <c r="A680" s="115">
        <v>43325</v>
      </c>
      <c r="B680" s="46">
        <v>2821.93</v>
      </c>
      <c r="C680" s="116">
        <f t="shared" si="20"/>
        <v>-4.0059577592049811E-3</v>
      </c>
      <c r="E680" s="115">
        <v>43325</v>
      </c>
      <c r="F680" s="46">
        <v>1896.1999510000001</v>
      </c>
      <c r="G680" s="116">
        <f t="shared" si="21"/>
        <v>5.2483177346300813E-3</v>
      </c>
    </row>
    <row r="681" spans="1:7" x14ac:dyDescent="0.3">
      <c r="A681" s="115">
        <v>43322</v>
      </c>
      <c r="B681" s="46">
        <v>2833.28</v>
      </c>
      <c r="C681" s="116">
        <f t="shared" si="20"/>
        <v>-7.1138709971333425E-3</v>
      </c>
      <c r="E681" s="115">
        <v>43322</v>
      </c>
      <c r="F681" s="46">
        <v>1886.3000489999999</v>
      </c>
      <c r="G681" s="116">
        <f t="shared" si="21"/>
        <v>-6.4365773714621932E-3</v>
      </c>
    </row>
    <row r="682" spans="1:7" x14ac:dyDescent="0.3">
      <c r="A682" s="115">
        <v>43321</v>
      </c>
      <c r="B682" s="46">
        <v>2853.58</v>
      </c>
      <c r="C682" s="116">
        <f t="shared" si="20"/>
        <v>-1.4417188648213619E-3</v>
      </c>
      <c r="E682" s="115">
        <v>43321</v>
      </c>
      <c r="F682" s="46">
        <v>1898.5200199999999</v>
      </c>
      <c r="G682" s="116">
        <f t="shared" si="21"/>
        <v>6.3609184491983939E-3</v>
      </c>
    </row>
    <row r="683" spans="1:7" x14ac:dyDescent="0.3">
      <c r="A683" s="115">
        <v>43320</v>
      </c>
      <c r="B683" s="46">
        <v>2857.7</v>
      </c>
      <c r="C683" s="116">
        <f t="shared" si="20"/>
        <v>-2.6237996116773576E-4</v>
      </c>
      <c r="E683" s="115">
        <v>43320</v>
      </c>
      <c r="F683" s="46">
        <v>1886.5200199999999</v>
      </c>
      <c r="G683" s="116">
        <f t="shared" si="21"/>
        <v>1.2907542769936109E-2</v>
      </c>
    </row>
    <row r="684" spans="1:7" x14ac:dyDescent="0.3">
      <c r="A684" s="115">
        <v>43319</v>
      </c>
      <c r="B684" s="46">
        <v>2858.45</v>
      </c>
      <c r="C684" s="116">
        <f t="shared" si="20"/>
        <v>2.824165029469361E-3</v>
      </c>
      <c r="E684" s="115">
        <v>43319</v>
      </c>
      <c r="F684" s="46">
        <v>1862.4799800000001</v>
      </c>
      <c r="G684" s="116">
        <f t="shared" si="21"/>
        <v>7.9718468407523613E-3</v>
      </c>
    </row>
    <row r="685" spans="1:7" x14ac:dyDescent="0.3">
      <c r="A685" s="115">
        <v>43318</v>
      </c>
      <c r="B685" s="46">
        <v>2850.4</v>
      </c>
      <c r="C685" s="116">
        <f t="shared" si="20"/>
        <v>3.5382963367192044E-3</v>
      </c>
      <c r="E685" s="115">
        <v>43318</v>
      </c>
      <c r="F685" s="46">
        <v>1847.75</v>
      </c>
      <c r="G685" s="116">
        <f t="shared" si="21"/>
        <v>1.3415288010576454E-2</v>
      </c>
    </row>
    <row r="686" spans="1:7" x14ac:dyDescent="0.3">
      <c r="A686" s="115">
        <v>43315</v>
      </c>
      <c r="B686" s="46">
        <v>2840.35</v>
      </c>
      <c r="C686" s="116">
        <f t="shared" si="20"/>
        <v>4.6441380578801095E-3</v>
      </c>
      <c r="E686" s="115">
        <v>43315</v>
      </c>
      <c r="F686" s="46">
        <v>1823.290039</v>
      </c>
      <c r="G686" s="116">
        <f t="shared" si="21"/>
        <v>-6.0185011774402941E-3</v>
      </c>
    </row>
    <row r="687" spans="1:7" x14ac:dyDescent="0.3">
      <c r="A687" s="115">
        <v>43314</v>
      </c>
      <c r="B687" s="46">
        <v>2827.22</v>
      </c>
      <c r="C687" s="116">
        <f t="shared" si="20"/>
        <v>4.9264935877384453E-3</v>
      </c>
      <c r="E687" s="115">
        <v>43314</v>
      </c>
      <c r="F687" s="46">
        <v>1834.329956</v>
      </c>
      <c r="G687" s="116">
        <f t="shared" si="21"/>
        <v>2.0676903737663288E-2</v>
      </c>
    </row>
    <row r="688" spans="1:7" x14ac:dyDescent="0.3">
      <c r="A688" s="115">
        <v>43313</v>
      </c>
      <c r="B688" s="46">
        <v>2813.36</v>
      </c>
      <c r="C688" s="116">
        <f t="shared" si="20"/>
        <v>-1.0403758135703045E-3</v>
      </c>
      <c r="E688" s="115">
        <v>43313</v>
      </c>
      <c r="F688" s="46">
        <v>1797.170044</v>
      </c>
      <c r="G688" s="116">
        <f t="shared" si="21"/>
        <v>1.1100292361439612E-2</v>
      </c>
    </row>
    <row r="689" spans="1:7" x14ac:dyDescent="0.3">
      <c r="A689" s="115">
        <v>43312</v>
      </c>
      <c r="B689" s="46">
        <v>2816.29</v>
      </c>
      <c r="C689" s="116">
        <f t="shared" si="20"/>
        <v>4.8847498751158902E-3</v>
      </c>
      <c r="E689" s="115">
        <v>43312</v>
      </c>
      <c r="F689" s="46">
        <v>1777.4399410000001</v>
      </c>
      <c r="G689" s="116">
        <f t="shared" si="21"/>
        <v>-1.0004552719804494E-3</v>
      </c>
    </row>
    <row r="690" spans="1:7" x14ac:dyDescent="0.3">
      <c r="A690" s="115">
        <v>43311</v>
      </c>
      <c r="B690" s="46">
        <v>2802.6</v>
      </c>
      <c r="C690" s="116">
        <f t="shared" si="20"/>
        <v>-5.7541808274385042E-3</v>
      </c>
      <c r="E690" s="115">
        <v>43311</v>
      </c>
      <c r="F690" s="46">
        <v>1779.219971</v>
      </c>
      <c r="G690" s="116">
        <f t="shared" si="21"/>
        <v>-2.0938027140292581E-2</v>
      </c>
    </row>
    <row r="691" spans="1:7" x14ac:dyDescent="0.3">
      <c r="A691" s="115">
        <v>43308</v>
      </c>
      <c r="B691" s="46">
        <v>2818.82</v>
      </c>
      <c r="C691" s="116">
        <f t="shared" si="20"/>
        <v>-6.5622532987481552E-3</v>
      </c>
      <c r="E691" s="115">
        <v>43308</v>
      </c>
      <c r="F691" s="46">
        <v>1817.2700199999999</v>
      </c>
      <c r="G691" s="116">
        <f t="shared" si="21"/>
        <v>5.1272234513273229E-3</v>
      </c>
    </row>
    <row r="692" spans="1:7" x14ac:dyDescent="0.3">
      <c r="A692" s="115">
        <v>43307</v>
      </c>
      <c r="B692" s="46">
        <v>2837.44</v>
      </c>
      <c r="C692" s="116">
        <f t="shared" si="20"/>
        <v>-3.0322514906520048E-3</v>
      </c>
      <c r="E692" s="115">
        <v>43307</v>
      </c>
      <c r="F692" s="46">
        <v>1808</v>
      </c>
      <c r="G692" s="116">
        <f t="shared" si="21"/>
        <v>-2.9839926512306159E-2</v>
      </c>
    </row>
    <row r="693" spans="1:7" x14ac:dyDescent="0.3">
      <c r="A693" s="115">
        <v>43306</v>
      </c>
      <c r="B693" s="46">
        <v>2846.07</v>
      </c>
      <c r="C693" s="116">
        <f t="shared" si="20"/>
        <v>9.1015458800169924E-3</v>
      </c>
      <c r="E693" s="115">
        <v>43306</v>
      </c>
      <c r="F693" s="46">
        <v>1863.6099850000001</v>
      </c>
      <c r="G693" s="116">
        <f t="shared" si="21"/>
        <v>1.8789221309337245E-2</v>
      </c>
    </row>
    <row r="694" spans="1:7" x14ac:dyDescent="0.3">
      <c r="A694" s="115">
        <v>43305</v>
      </c>
      <c r="B694" s="46">
        <v>2820.4</v>
      </c>
      <c r="C694" s="116">
        <f t="shared" si="20"/>
        <v>4.7809389450583772E-3</v>
      </c>
      <c r="E694" s="115">
        <v>43305</v>
      </c>
      <c r="F694" s="46">
        <v>1829.23999</v>
      </c>
      <c r="G694" s="116">
        <f t="shared" si="21"/>
        <v>1.5116531631520491E-2</v>
      </c>
    </row>
    <row r="695" spans="1:7" x14ac:dyDescent="0.3">
      <c r="A695" s="115">
        <v>43304</v>
      </c>
      <c r="B695" s="46">
        <v>2806.98</v>
      </c>
      <c r="C695" s="116">
        <f t="shared" si="20"/>
        <v>1.83808439484201E-3</v>
      </c>
      <c r="E695" s="115">
        <v>43304</v>
      </c>
      <c r="F695" s="46">
        <v>1802</v>
      </c>
      <c r="G695" s="116">
        <f t="shared" si="21"/>
        <v>-6.450874629813641E-3</v>
      </c>
    </row>
    <row r="696" spans="1:7" x14ac:dyDescent="0.3">
      <c r="A696" s="115">
        <v>43301</v>
      </c>
      <c r="B696" s="46">
        <v>2801.83</v>
      </c>
      <c r="C696" s="116">
        <f t="shared" si="20"/>
        <v>-9.4847904610106948E-4</v>
      </c>
      <c r="E696" s="115">
        <v>43301</v>
      </c>
      <c r="F696" s="46">
        <v>1813.6999510000001</v>
      </c>
      <c r="G696" s="116">
        <f t="shared" si="21"/>
        <v>4.0264318310656577E-4</v>
      </c>
    </row>
    <row r="697" spans="1:7" x14ac:dyDescent="0.3">
      <c r="A697" s="115">
        <v>43300</v>
      </c>
      <c r="B697" s="46">
        <v>2804.49</v>
      </c>
      <c r="C697" s="116">
        <f t="shared" si="20"/>
        <v>-3.9529481961344537E-3</v>
      </c>
      <c r="E697" s="115">
        <v>43300</v>
      </c>
      <c r="F697" s="46">
        <v>1812.969971</v>
      </c>
      <c r="G697" s="116">
        <f t="shared" si="21"/>
        <v>-1.6251422896781942E-2</v>
      </c>
    </row>
    <row r="698" spans="1:7" x14ac:dyDescent="0.3">
      <c r="A698" s="115">
        <v>43299</v>
      </c>
      <c r="B698" s="46">
        <v>2815.62</v>
      </c>
      <c r="C698" s="116">
        <f t="shared" si="20"/>
        <v>2.1604883344306103E-3</v>
      </c>
      <c r="E698" s="115">
        <v>43299</v>
      </c>
      <c r="F698" s="46">
        <v>1842.920044</v>
      </c>
      <c r="G698" s="116">
        <f t="shared" si="21"/>
        <v>-5.477485427437534E-4</v>
      </c>
    </row>
    <row r="699" spans="1:7" x14ac:dyDescent="0.3">
      <c r="A699" s="115">
        <v>43298</v>
      </c>
      <c r="B699" s="46">
        <v>2809.55</v>
      </c>
      <c r="C699" s="116">
        <f t="shared" si="20"/>
        <v>3.9736566574830601E-3</v>
      </c>
      <c r="E699" s="115">
        <v>43298</v>
      </c>
      <c r="F699" s="46">
        <v>1843.9300539999999</v>
      </c>
      <c r="G699" s="116">
        <f t="shared" si="21"/>
        <v>1.1764160087375686E-2</v>
      </c>
    </row>
    <row r="700" spans="1:7" x14ac:dyDescent="0.3">
      <c r="A700" s="115">
        <v>43297</v>
      </c>
      <c r="B700" s="46">
        <v>2798.43</v>
      </c>
      <c r="C700" s="116">
        <f t="shared" si="20"/>
        <v>-1.028090429120665E-3</v>
      </c>
      <c r="E700" s="115">
        <v>43297</v>
      </c>
      <c r="F700" s="46">
        <v>1822.48999</v>
      </c>
      <c r="G700" s="116">
        <f t="shared" si="21"/>
        <v>5.2177629982321783E-3</v>
      </c>
    </row>
    <row r="701" spans="1:7" x14ac:dyDescent="0.3">
      <c r="A701" s="115">
        <v>43294</v>
      </c>
      <c r="B701" s="46">
        <v>2801.31</v>
      </c>
      <c r="C701" s="116">
        <f t="shared" si="20"/>
        <v>1.0792305300737493E-3</v>
      </c>
      <c r="E701" s="115">
        <v>43294</v>
      </c>
      <c r="F701" s="46">
        <v>1813.030029</v>
      </c>
      <c r="G701" s="116">
        <f t="shared" si="21"/>
        <v>9.1338368968780781E-3</v>
      </c>
    </row>
    <row r="702" spans="1:7" x14ac:dyDescent="0.3">
      <c r="A702" s="115">
        <v>43293</v>
      </c>
      <c r="B702" s="46">
        <v>2798.29</v>
      </c>
      <c r="C702" s="116">
        <f t="shared" si="20"/>
        <v>8.7490356954889048E-3</v>
      </c>
      <c r="E702" s="115">
        <v>43293</v>
      </c>
      <c r="F702" s="46">
        <v>1796.619995</v>
      </c>
      <c r="G702" s="116">
        <f t="shared" si="21"/>
        <v>2.3715096866096852E-2</v>
      </c>
    </row>
    <row r="703" spans="1:7" x14ac:dyDescent="0.3">
      <c r="A703" s="115">
        <v>43292</v>
      </c>
      <c r="B703" s="46">
        <v>2774.02</v>
      </c>
      <c r="C703" s="116">
        <f t="shared" si="20"/>
        <v>-7.0941786215388269E-3</v>
      </c>
      <c r="E703" s="115">
        <v>43292</v>
      </c>
      <c r="F703" s="46">
        <v>1755</v>
      </c>
      <c r="G703" s="116">
        <f t="shared" si="21"/>
        <v>6.844277263443832E-3</v>
      </c>
    </row>
    <row r="704" spans="1:7" x14ac:dyDescent="0.3">
      <c r="A704" s="115">
        <v>43291</v>
      </c>
      <c r="B704" s="46">
        <v>2793.84</v>
      </c>
      <c r="C704" s="116">
        <f t="shared" si="20"/>
        <v>3.4732074550045677E-3</v>
      </c>
      <c r="E704" s="115">
        <v>43291</v>
      </c>
      <c r="F704" s="46">
        <v>1743.0699460000001</v>
      </c>
      <c r="G704" s="116">
        <f t="shared" si="21"/>
        <v>2.3288553055300643E-3</v>
      </c>
    </row>
    <row r="705" spans="1:7" x14ac:dyDescent="0.3">
      <c r="A705" s="115">
        <v>43290</v>
      </c>
      <c r="B705" s="46">
        <v>2784.17</v>
      </c>
      <c r="C705" s="116">
        <f t="shared" si="20"/>
        <v>8.8230391837147426E-3</v>
      </c>
      <c r="E705" s="115">
        <v>43290</v>
      </c>
      <c r="F705" s="46">
        <v>1739.0200199999999</v>
      </c>
      <c r="G705" s="116">
        <f t="shared" si="21"/>
        <v>1.6596233502872426E-2</v>
      </c>
    </row>
    <row r="706" spans="1:7" x14ac:dyDescent="0.3">
      <c r="A706" s="115">
        <v>43287</v>
      </c>
      <c r="B706" s="46">
        <v>2759.82</v>
      </c>
      <c r="C706" s="116">
        <f t="shared" si="20"/>
        <v>8.4812962022355887E-3</v>
      </c>
      <c r="E706" s="115">
        <v>43287</v>
      </c>
      <c r="F706" s="46">
        <v>1710.630005</v>
      </c>
      <c r="G706" s="116">
        <f t="shared" si="21"/>
        <v>6.4127979904196053E-3</v>
      </c>
    </row>
    <row r="707" spans="1:7" x14ac:dyDescent="0.3">
      <c r="A707" s="115">
        <v>43286</v>
      </c>
      <c r="B707" s="46">
        <v>2736.61</v>
      </c>
      <c r="C707" s="116">
        <f t="shared" si="20"/>
        <v>8.6207532009938692E-3</v>
      </c>
      <c r="E707" s="115">
        <v>43286</v>
      </c>
      <c r="F707" s="46">
        <v>1699.7299800000001</v>
      </c>
      <c r="G707" s="116">
        <f t="shared" si="21"/>
        <v>3.4062310401916651E-3</v>
      </c>
    </row>
    <row r="708" spans="1:7" x14ac:dyDescent="0.3">
      <c r="A708" s="115">
        <v>43284</v>
      </c>
      <c r="B708" s="46">
        <v>2713.22</v>
      </c>
      <c r="C708" s="116">
        <f t="shared" ref="C708:C771" si="22">B708/B709-1</f>
        <v>-4.9473541374037699E-3</v>
      </c>
      <c r="E708" s="115">
        <v>43284</v>
      </c>
      <c r="F708" s="46">
        <v>1693.959961</v>
      </c>
      <c r="G708" s="116">
        <f t="shared" ref="G708:G771" si="23">F708/F709-1</f>
        <v>-1.1565117847455064E-2</v>
      </c>
    </row>
    <row r="709" spans="1:7" x14ac:dyDescent="0.3">
      <c r="A709" s="115">
        <v>43283</v>
      </c>
      <c r="B709" s="46">
        <v>2726.71</v>
      </c>
      <c r="C709" s="116">
        <f t="shared" si="22"/>
        <v>3.0680150237090142E-3</v>
      </c>
      <c r="E709" s="115">
        <v>43283</v>
      </c>
      <c r="F709" s="46">
        <v>1713.780029</v>
      </c>
      <c r="G709" s="116">
        <f t="shared" si="23"/>
        <v>8.224484996470327E-3</v>
      </c>
    </row>
    <row r="710" spans="1:7" x14ac:dyDescent="0.3">
      <c r="A710" s="115">
        <v>43280</v>
      </c>
      <c r="B710" s="46">
        <v>2718.37</v>
      </c>
      <c r="C710" s="116">
        <f t="shared" si="22"/>
        <v>7.5838177527609574E-4</v>
      </c>
      <c r="E710" s="115">
        <v>43280</v>
      </c>
      <c r="F710" s="46">
        <v>1699.8000489999999</v>
      </c>
      <c r="G710" s="116">
        <f t="shared" si="23"/>
        <v>-9.697035161277956E-4</v>
      </c>
    </row>
    <row r="711" spans="1:7" x14ac:dyDescent="0.3">
      <c r="A711" s="115">
        <v>43279</v>
      </c>
      <c r="B711" s="46">
        <v>2716.31</v>
      </c>
      <c r="C711" s="116">
        <f t="shared" si="22"/>
        <v>6.1786244781691924E-3</v>
      </c>
      <c r="E711" s="115">
        <v>43279</v>
      </c>
      <c r="F711" s="46">
        <v>1701.4499510000001</v>
      </c>
      <c r="G711" s="116">
        <f t="shared" si="23"/>
        <v>2.4655040170459497E-2</v>
      </c>
    </row>
    <row r="712" spans="1:7" x14ac:dyDescent="0.3">
      <c r="A712" s="115">
        <v>43278</v>
      </c>
      <c r="B712" s="46">
        <v>2699.63</v>
      </c>
      <c r="C712" s="116">
        <f t="shared" si="22"/>
        <v>-8.6042907611290076E-3</v>
      </c>
      <c r="E712" s="115">
        <v>43278</v>
      </c>
      <c r="F712" s="46">
        <v>1660.51001</v>
      </c>
      <c r="G712" s="116">
        <f t="shared" si="23"/>
        <v>-1.8082985893608017E-2</v>
      </c>
    </row>
    <row r="713" spans="1:7" x14ac:dyDescent="0.3">
      <c r="A713" s="115">
        <v>43277</v>
      </c>
      <c r="B713" s="46">
        <v>2723.06</v>
      </c>
      <c r="C713" s="116">
        <f t="shared" si="22"/>
        <v>2.2045806696182613E-3</v>
      </c>
      <c r="E713" s="115">
        <v>43277</v>
      </c>
      <c r="F713" s="46">
        <v>1691.089966</v>
      </c>
      <c r="G713" s="116">
        <f t="shared" si="23"/>
        <v>1.6799411716810875E-2</v>
      </c>
    </row>
    <row r="714" spans="1:7" x14ac:dyDescent="0.3">
      <c r="A714" s="115">
        <v>43276</v>
      </c>
      <c r="B714" s="46">
        <v>2717.07</v>
      </c>
      <c r="C714" s="116">
        <f t="shared" si="22"/>
        <v>-1.3724735741665661E-2</v>
      </c>
      <c r="E714" s="115">
        <v>43276</v>
      </c>
      <c r="F714" s="46">
        <v>1663.150024</v>
      </c>
      <c r="G714" s="116">
        <f t="shared" si="23"/>
        <v>-3.0611958391225436E-2</v>
      </c>
    </row>
    <row r="715" spans="1:7" x14ac:dyDescent="0.3">
      <c r="A715" s="115">
        <v>43273</v>
      </c>
      <c r="B715" s="46">
        <v>2754.88</v>
      </c>
      <c r="C715" s="116">
        <f t="shared" si="22"/>
        <v>1.8619806819504259E-3</v>
      </c>
      <c r="E715" s="115">
        <v>43273</v>
      </c>
      <c r="F715" s="46">
        <v>1715.670044</v>
      </c>
      <c r="G715" s="116">
        <f t="shared" si="23"/>
        <v>-8.4092931788266601E-3</v>
      </c>
    </row>
    <row r="716" spans="1:7" x14ac:dyDescent="0.3">
      <c r="A716" s="115">
        <v>43272</v>
      </c>
      <c r="B716" s="46">
        <v>2749.76</v>
      </c>
      <c r="C716" s="116">
        <f t="shared" si="22"/>
        <v>-6.3454894988652644E-3</v>
      </c>
      <c r="E716" s="115">
        <v>43272</v>
      </c>
      <c r="F716" s="46">
        <v>1730.219971</v>
      </c>
      <c r="G716" s="116">
        <f t="shared" si="23"/>
        <v>-1.1348044374722255E-2</v>
      </c>
    </row>
    <row r="717" spans="1:7" x14ac:dyDescent="0.3">
      <c r="A717" s="115">
        <v>43271</v>
      </c>
      <c r="B717" s="46">
        <v>2767.32</v>
      </c>
      <c r="C717" s="116">
        <f t="shared" si="22"/>
        <v>1.7121614137458607E-3</v>
      </c>
      <c r="E717" s="115">
        <v>43271</v>
      </c>
      <c r="F717" s="46">
        <v>1750.079956</v>
      </c>
      <c r="G717" s="116">
        <f t="shared" si="23"/>
        <v>8.8195199069818209E-3</v>
      </c>
    </row>
    <row r="718" spans="1:7" x14ac:dyDescent="0.3">
      <c r="A718" s="115">
        <v>43270</v>
      </c>
      <c r="B718" s="46">
        <v>2762.59</v>
      </c>
      <c r="C718" s="116">
        <f t="shared" si="22"/>
        <v>-4.0234339792698526E-3</v>
      </c>
      <c r="E718" s="115">
        <v>43270</v>
      </c>
      <c r="F718" s="46">
        <v>1734.780029</v>
      </c>
      <c r="G718" s="116">
        <f t="shared" si="23"/>
        <v>6.3754806277773746E-3</v>
      </c>
    </row>
    <row r="719" spans="1:7" x14ac:dyDescent="0.3">
      <c r="A719" s="115">
        <v>43269</v>
      </c>
      <c r="B719" s="46">
        <v>2773.75</v>
      </c>
      <c r="C719" s="116">
        <f t="shared" si="22"/>
        <v>-2.1261593144484836E-3</v>
      </c>
      <c r="E719" s="115">
        <v>43269</v>
      </c>
      <c r="F719" s="46">
        <v>1723.790039</v>
      </c>
      <c r="G719" s="116">
        <f t="shared" si="23"/>
        <v>4.5572289329998128E-3</v>
      </c>
    </row>
    <row r="720" spans="1:7" x14ac:dyDescent="0.3">
      <c r="A720" s="115">
        <v>43266</v>
      </c>
      <c r="B720" s="46">
        <v>2779.66</v>
      </c>
      <c r="C720" s="116">
        <f t="shared" si="22"/>
        <v>-1.0170746345898873E-3</v>
      </c>
      <c r="E720" s="115">
        <v>43266</v>
      </c>
      <c r="F720" s="46">
        <v>1715.969971</v>
      </c>
      <c r="G720" s="116">
        <f t="shared" si="23"/>
        <v>-4.5769459635087717E-3</v>
      </c>
    </row>
    <row r="721" spans="1:7" x14ac:dyDescent="0.3">
      <c r="A721" s="115">
        <v>43265</v>
      </c>
      <c r="B721" s="46">
        <v>2782.49</v>
      </c>
      <c r="C721" s="116">
        <f t="shared" si="22"/>
        <v>2.4715109722837081E-3</v>
      </c>
      <c r="E721" s="115">
        <v>43265</v>
      </c>
      <c r="F721" s="46">
        <v>1723.8599850000001</v>
      </c>
      <c r="G721" s="116">
        <f t="shared" si="23"/>
        <v>1.1144610212667994E-2</v>
      </c>
    </row>
    <row r="722" spans="1:7" x14ac:dyDescent="0.3">
      <c r="A722" s="115">
        <v>43264</v>
      </c>
      <c r="B722" s="46">
        <v>2775.63</v>
      </c>
      <c r="C722" s="116">
        <f t="shared" si="22"/>
        <v>-4.0260509177026949E-3</v>
      </c>
      <c r="E722" s="115">
        <v>43264</v>
      </c>
      <c r="F722" s="46">
        <v>1704.8599850000001</v>
      </c>
      <c r="G722" s="116">
        <f t="shared" si="23"/>
        <v>3.5967534952170421E-3</v>
      </c>
    </row>
    <row r="723" spans="1:7" x14ac:dyDescent="0.3">
      <c r="A723" s="115">
        <v>43263</v>
      </c>
      <c r="B723" s="46">
        <v>2786.85</v>
      </c>
      <c r="C723" s="116">
        <f t="shared" si="22"/>
        <v>1.7433501078361058E-3</v>
      </c>
      <c r="E723" s="115">
        <v>43263</v>
      </c>
      <c r="F723" s="46">
        <v>1698.75</v>
      </c>
      <c r="G723" s="116">
        <f t="shared" si="23"/>
        <v>5.7011964978841423E-3</v>
      </c>
    </row>
    <row r="724" spans="1:7" x14ac:dyDescent="0.3">
      <c r="A724" s="115">
        <v>43262</v>
      </c>
      <c r="B724" s="46">
        <v>2782</v>
      </c>
      <c r="C724" s="116">
        <f t="shared" si="22"/>
        <v>1.0687182218256375E-3</v>
      </c>
      <c r="E724" s="115">
        <v>43262</v>
      </c>
      <c r="F724" s="46">
        <v>1689.119995</v>
      </c>
      <c r="G724" s="116">
        <f t="shared" si="23"/>
        <v>3.0463393668984651E-3</v>
      </c>
    </row>
    <row r="725" spans="1:7" x14ac:dyDescent="0.3">
      <c r="A725" s="115">
        <v>43259</v>
      </c>
      <c r="B725" s="46">
        <v>2779.03</v>
      </c>
      <c r="C725" s="116">
        <f t="shared" si="22"/>
        <v>3.1259362467830343E-3</v>
      </c>
      <c r="E725" s="115">
        <v>43259</v>
      </c>
      <c r="F725" s="46">
        <v>1683.98999</v>
      </c>
      <c r="G725" s="116">
        <f t="shared" si="23"/>
        <v>-3.1433486331473581E-3</v>
      </c>
    </row>
    <row r="726" spans="1:7" x14ac:dyDescent="0.3">
      <c r="A726" s="115">
        <v>43258</v>
      </c>
      <c r="B726" s="46">
        <v>2770.37</v>
      </c>
      <c r="C726" s="116">
        <f t="shared" si="22"/>
        <v>-7.1419553808138581E-4</v>
      </c>
      <c r="E726" s="115">
        <v>43258</v>
      </c>
      <c r="F726" s="46">
        <v>1689.3000489999999</v>
      </c>
      <c r="G726" s="116">
        <f t="shared" si="23"/>
        <v>-3.8035978180746E-3</v>
      </c>
    </row>
    <row r="727" spans="1:7" x14ac:dyDescent="0.3">
      <c r="A727" s="115">
        <v>43257</v>
      </c>
      <c r="B727" s="46">
        <v>2772.35</v>
      </c>
      <c r="C727" s="116">
        <f t="shared" si="22"/>
        <v>8.5673748544818906E-3</v>
      </c>
      <c r="E727" s="115">
        <v>43257</v>
      </c>
      <c r="F727" s="46">
        <v>1695.75</v>
      </c>
      <c r="G727" s="116">
        <f t="shared" si="23"/>
        <v>-3.5368644942879168E-4</v>
      </c>
    </row>
    <row r="728" spans="1:7" x14ac:dyDescent="0.3">
      <c r="A728" s="115">
        <v>43256</v>
      </c>
      <c r="B728" s="46">
        <v>2748.8</v>
      </c>
      <c r="C728" s="116">
        <f t="shared" si="22"/>
        <v>7.0261788872438835E-4</v>
      </c>
      <c r="E728" s="115">
        <v>43256</v>
      </c>
      <c r="F728" s="46">
        <v>1696.349976</v>
      </c>
      <c r="G728" s="116">
        <f t="shared" si="23"/>
        <v>1.8663613484136476E-2</v>
      </c>
    </row>
    <row r="729" spans="1:7" x14ac:dyDescent="0.3">
      <c r="A729" s="115">
        <v>43255</v>
      </c>
      <c r="B729" s="46">
        <v>2746.87</v>
      </c>
      <c r="C729" s="116">
        <f t="shared" si="22"/>
        <v>4.4795986279628774E-3</v>
      </c>
      <c r="E729" s="115">
        <v>43255</v>
      </c>
      <c r="F729" s="46">
        <v>1665.2700199999999</v>
      </c>
      <c r="G729" s="116">
        <f t="shared" si="23"/>
        <v>1.4455925799078173E-2</v>
      </c>
    </row>
    <row r="730" spans="1:7" x14ac:dyDescent="0.3">
      <c r="A730" s="115">
        <v>43252</v>
      </c>
      <c r="B730" s="46">
        <v>2734.62</v>
      </c>
      <c r="C730" s="116">
        <f t="shared" si="22"/>
        <v>1.0849194350286639E-2</v>
      </c>
      <c r="E730" s="115">
        <v>43252</v>
      </c>
      <c r="F730" s="46">
        <v>1641.540039</v>
      </c>
      <c r="G730" s="116">
        <f t="shared" si="23"/>
        <v>7.3146156997170309E-3</v>
      </c>
    </row>
    <row r="731" spans="1:7" x14ac:dyDescent="0.3">
      <c r="A731" s="115">
        <v>43251</v>
      </c>
      <c r="B731" s="46">
        <v>2705.27</v>
      </c>
      <c r="C731" s="116">
        <f t="shared" si="22"/>
        <v>-6.8795635845684266E-3</v>
      </c>
      <c r="E731" s="115">
        <v>43251</v>
      </c>
      <c r="F731" s="46">
        <v>1629.619995</v>
      </c>
      <c r="G731" s="116">
        <f t="shared" si="23"/>
        <v>2.9109539453968658E-3</v>
      </c>
    </row>
    <row r="732" spans="1:7" x14ac:dyDescent="0.3">
      <c r="A732" s="115">
        <v>43250</v>
      </c>
      <c r="B732" s="46">
        <v>2724.01</v>
      </c>
      <c r="C732" s="116">
        <f t="shared" si="22"/>
        <v>1.269582803565994E-2</v>
      </c>
      <c r="E732" s="115">
        <v>43250</v>
      </c>
      <c r="F732" s="46">
        <v>1624.8900149999999</v>
      </c>
      <c r="G732" s="116">
        <f t="shared" si="23"/>
        <v>7.4525659459614424E-3</v>
      </c>
    </row>
    <row r="733" spans="1:7" x14ac:dyDescent="0.3">
      <c r="A733" s="115">
        <v>43249</v>
      </c>
      <c r="B733" s="46">
        <v>2689.86</v>
      </c>
      <c r="C733" s="116">
        <f t="shared" si="22"/>
        <v>-1.1564198388288038E-2</v>
      </c>
      <c r="E733" s="115">
        <v>43249</v>
      </c>
      <c r="F733" s="46">
        <v>1612.869995</v>
      </c>
      <c r="G733" s="116">
        <f t="shared" si="23"/>
        <v>1.6892655711937543E-3</v>
      </c>
    </row>
    <row r="734" spans="1:7" x14ac:dyDescent="0.3">
      <c r="A734" s="115">
        <v>43245</v>
      </c>
      <c r="B734" s="46">
        <v>2721.33</v>
      </c>
      <c r="C734" s="116">
        <f t="shared" si="22"/>
        <v>-2.357245505469785E-3</v>
      </c>
      <c r="E734" s="115">
        <v>43245</v>
      </c>
      <c r="F734" s="46">
        <v>1610.150024</v>
      </c>
      <c r="G734" s="116">
        <f t="shared" si="23"/>
        <v>4.416574596552314E-3</v>
      </c>
    </row>
    <row r="735" spans="1:7" x14ac:dyDescent="0.3">
      <c r="A735" s="115">
        <v>43244</v>
      </c>
      <c r="B735" s="46">
        <v>2727.76</v>
      </c>
      <c r="C735" s="116">
        <f t="shared" si="22"/>
        <v>-2.0232028068736252E-3</v>
      </c>
      <c r="E735" s="115">
        <v>43244</v>
      </c>
      <c r="F735" s="46">
        <v>1603.0699460000001</v>
      </c>
      <c r="G735" s="116">
        <f t="shared" si="23"/>
        <v>7.5534754056549858E-4</v>
      </c>
    </row>
    <row r="736" spans="1:7" x14ac:dyDescent="0.3">
      <c r="A736" s="115">
        <v>43243</v>
      </c>
      <c r="B736" s="46">
        <v>2733.29</v>
      </c>
      <c r="C736" s="116">
        <f t="shared" si="22"/>
        <v>3.248373977771557E-3</v>
      </c>
      <c r="E736" s="115">
        <v>43243</v>
      </c>
      <c r="F736" s="46">
        <v>1601.8599850000001</v>
      </c>
      <c r="G736" s="116">
        <f t="shared" si="23"/>
        <v>1.2937878265771419E-2</v>
      </c>
    </row>
    <row r="737" spans="1:7" x14ac:dyDescent="0.3">
      <c r="A737" s="115">
        <v>43242</v>
      </c>
      <c r="B737" s="46">
        <v>2724.44</v>
      </c>
      <c r="C737" s="116">
        <f t="shared" si="22"/>
        <v>-3.1357367883761977E-3</v>
      </c>
      <c r="E737" s="115">
        <v>43242</v>
      </c>
      <c r="F737" s="46">
        <v>1581.400024</v>
      </c>
      <c r="G737" s="116">
        <f t="shared" si="23"/>
        <v>-2.5607313334101711E-3</v>
      </c>
    </row>
    <row r="738" spans="1:7" x14ac:dyDescent="0.3">
      <c r="A738" s="115">
        <v>43241</v>
      </c>
      <c r="B738" s="46">
        <v>2733.01</v>
      </c>
      <c r="C738" s="116">
        <f t="shared" si="22"/>
        <v>7.386738519040259E-3</v>
      </c>
      <c r="E738" s="115">
        <v>43241</v>
      </c>
      <c r="F738" s="46">
        <v>1585.459961</v>
      </c>
      <c r="G738" s="116">
        <f t="shared" si="23"/>
        <v>7.0440659026913544E-3</v>
      </c>
    </row>
    <row r="739" spans="1:7" x14ac:dyDescent="0.3">
      <c r="A739" s="115">
        <v>43238</v>
      </c>
      <c r="B739" s="46">
        <v>2712.97</v>
      </c>
      <c r="C739" s="116">
        <f t="shared" si="22"/>
        <v>-2.6322271362031469E-3</v>
      </c>
      <c r="E739" s="115">
        <v>43238</v>
      </c>
      <c r="F739" s="46">
        <v>1574.369995</v>
      </c>
      <c r="G739" s="116">
        <f t="shared" si="23"/>
        <v>-4.6720203781103198E-3</v>
      </c>
    </row>
    <row r="740" spans="1:7" x14ac:dyDescent="0.3">
      <c r="A740" s="115">
        <v>43237</v>
      </c>
      <c r="B740" s="46">
        <v>2720.13</v>
      </c>
      <c r="C740" s="116">
        <f t="shared" si="22"/>
        <v>-8.5584361202728498E-4</v>
      </c>
      <c r="E740" s="115">
        <v>43237</v>
      </c>
      <c r="F740" s="46">
        <v>1581.76001</v>
      </c>
      <c r="G740" s="116">
        <f t="shared" si="23"/>
        <v>-3.4776592026283248E-3</v>
      </c>
    </row>
    <row r="741" spans="1:7" x14ac:dyDescent="0.3">
      <c r="A741" s="115">
        <v>43236</v>
      </c>
      <c r="B741" s="46">
        <v>2722.46</v>
      </c>
      <c r="C741" s="116">
        <f t="shared" si="22"/>
        <v>4.060558004020054E-3</v>
      </c>
      <c r="E741" s="115">
        <v>43236</v>
      </c>
      <c r="F741" s="46">
        <v>1587.280029</v>
      </c>
      <c r="G741" s="116">
        <f t="shared" si="23"/>
        <v>7.0807007305302427E-3</v>
      </c>
    </row>
    <row r="742" spans="1:7" x14ac:dyDescent="0.3">
      <c r="A742" s="115">
        <v>43235</v>
      </c>
      <c r="B742" s="46">
        <v>2711.45</v>
      </c>
      <c r="C742" s="116">
        <f t="shared" si="22"/>
        <v>-6.8421650251088151E-3</v>
      </c>
      <c r="E742" s="115">
        <v>43235</v>
      </c>
      <c r="F742" s="46">
        <v>1576.119995</v>
      </c>
      <c r="G742" s="116">
        <f t="shared" si="23"/>
        <v>-1.5872250072419214E-2</v>
      </c>
    </row>
    <row r="743" spans="1:7" x14ac:dyDescent="0.3">
      <c r="A743" s="115">
        <v>43234</v>
      </c>
      <c r="B743" s="46">
        <v>2730.13</v>
      </c>
      <c r="C743" s="116">
        <f t="shared" si="22"/>
        <v>8.8352176909656244E-4</v>
      </c>
      <c r="E743" s="115">
        <v>43234</v>
      </c>
      <c r="F743" s="46">
        <v>1601.540039</v>
      </c>
      <c r="G743" s="116">
        <f t="shared" si="23"/>
        <v>-8.5469238506241663E-4</v>
      </c>
    </row>
    <row r="744" spans="1:7" x14ac:dyDescent="0.3">
      <c r="A744" s="115">
        <v>43231</v>
      </c>
      <c r="B744" s="46">
        <v>2727.72</v>
      </c>
      <c r="C744" s="116">
        <f t="shared" si="22"/>
        <v>1.7076314600799058E-3</v>
      </c>
      <c r="E744" s="115">
        <v>43231</v>
      </c>
      <c r="F744" s="46">
        <v>1602.910034</v>
      </c>
      <c r="G744" s="116">
        <f t="shared" si="23"/>
        <v>-3.8344409033208571E-3</v>
      </c>
    </row>
    <row r="745" spans="1:7" x14ac:dyDescent="0.3">
      <c r="A745" s="115">
        <v>43230</v>
      </c>
      <c r="B745" s="46">
        <v>2723.07</v>
      </c>
      <c r="C745" s="116">
        <f t="shared" si="22"/>
        <v>9.3706329996035009E-3</v>
      </c>
      <c r="E745" s="115">
        <v>43230</v>
      </c>
      <c r="F745" s="46">
        <v>1609.079956</v>
      </c>
      <c r="G745" s="116">
        <f t="shared" si="23"/>
        <v>6.7161442786067838E-4</v>
      </c>
    </row>
    <row r="746" spans="1:7" x14ac:dyDescent="0.3">
      <c r="A746" s="115">
        <v>43229</v>
      </c>
      <c r="B746" s="46">
        <v>2697.79</v>
      </c>
      <c r="C746" s="116">
        <f t="shared" si="22"/>
        <v>9.682176113057217E-3</v>
      </c>
      <c r="E746" s="115">
        <v>43229</v>
      </c>
      <c r="F746" s="46">
        <v>1608</v>
      </c>
      <c r="G746" s="116">
        <f t="shared" si="23"/>
        <v>9.8028654117126024E-3</v>
      </c>
    </row>
    <row r="747" spans="1:7" x14ac:dyDescent="0.3">
      <c r="A747" s="115">
        <v>43228</v>
      </c>
      <c r="B747" s="46">
        <v>2671.92</v>
      </c>
      <c r="C747" s="116">
        <f t="shared" si="22"/>
        <v>-2.6565592693339468E-4</v>
      </c>
      <c r="E747" s="115">
        <v>43228</v>
      </c>
      <c r="F747" s="46">
        <v>1592.3900149999999</v>
      </c>
      <c r="G747" s="116">
        <f t="shared" si="23"/>
        <v>-4.8433261635545399E-3</v>
      </c>
    </row>
    <row r="748" spans="1:7" x14ac:dyDescent="0.3">
      <c r="A748" s="115">
        <v>43227</v>
      </c>
      <c r="B748" s="46">
        <v>2672.63</v>
      </c>
      <c r="C748" s="116">
        <f t="shared" si="22"/>
        <v>3.4579600663808829E-3</v>
      </c>
      <c r="E748" s="115">
        <v>43227</v>
      </c>
      <c r="F748" s="46">
        <v>1600.1400149999999</v>
      </c>
      <c r="G748" s="116">
        <f t="shared" si="23"/>
        <v>1.2138312150780983E-2</v>
      </c>
    </row>
    <row r="749" spans="1:7" x14ac:dyDescent="0.3">
      <c r="A749" s="115">
        <v>43224</v>
      </c>
      <c r="B749" s="46">
        <v>2663.42</v>
      </c>
      <c r="C749" s="116">
        <f t="shared" si="22"/>
        <v>1.2811201149927953E-2</v>
      </c>
      <c r="E749" s="115">
        <v>43224</v>
      </c>
      <c r="F749" s="46">
        <v>1580.9499510000001</v>
      </c>
      <c r="G749" s="116">
        <f t="shared" si="23"/>
        <v>5.6422034809022747E-3</v>
      </c>
    </row>
    <row r="750" spans="1:7" x14ac:dyDescent="0.3">
      <c r="A750" s="115">
        <v>43223</v>
      </c>
      <c r="B750" s="46">
        <v>2629.73</v>
      </c>
      <c r="C750" s="116">
        <f t="shared" si="22"/>
        <v>-2.2536964035709817E-3</v>
      </c>
      <c r="E750" s="115">
        <v>43223</v>
      </c>
      <c r="F750" s="46">
        <v>1572.079956</v>
      </c>
      <c r="G750" s="116">
        <f t="shared" si="23"/>
        <v>1.5289115727019631E-3</v>
      </c>
    </row>
    <row r="751" spans="1:7" x14ac:dyDescent="0.3">
      <c r="A751" s="115">
        <v>43222</v>
      </c>
      <c r="B751" s="46">
        <v>2635.67</v>
      </c>
      <c r="C751" s="116">
        <f t="shared" si="22"/>
        <v>-7.205815880669042E-3</v>
      </c>
      <c r="E751" s="115">
        <v>43222</v>
      </c>
      <c r="F751" s="46">
        <v>1569.6800539999999</v>
      </c>
      <c r="G751" s="116">
        <f t="shared" si="23"/>
        <v>-7.9506250050521698E-3</v>
      </c>
    </row>
    <row r="752" spans="1:7" x14ac:dyDescent="0.3">
      <c r="A752" s="115">
        <v>43221</v>
      </c>
      <c r="B752" s="46">
        <v>2654.8</v>
      </c>
      <c r="C752" s="116">
        <f t="shared" si="22"/>
        <v>2.5490455240648746E-3</v>
      </c>
      <c r="E752" s="115">
        <v>43221</v>
      </c>
      <c r="F752" s="46">
        <v>1582.26001</v>
      </c>
      <c r="G752" s="116">
        <f t="shared" si="23"/>
        <v>1.0299275889296355E-2</v>
      </c>
    </row>
    <row r="753" spans="1:7" x14ac:dyDescent="0.3">
      <c r="A753" s="115">
        <v>43220</v>
      </c>
      <c r="B753" s="46">
        <v>2648.05</v>
      </c>
      <c r="C753" s="116">
        <f t="shared" si="22"/>
        <v>-8.1875419021614215E-3</v>
      </c>
      <c r="E753" s="115">
        <v>43220</v>
      </c>
      <c r="F753" s="46">
        <v>1566.130005</v>
      </c>
      <c r="G753" s="116">
        <f t="shared" si="23"/>
        <v>-4.1268647356859089E-3</v>
      </c>
    </row>
    <row r="754" spans="1:7" x14ac:dyDescent="0.3">
      <c r="A754" s="115">
        <v>43217</v>
      </c>
      <c r="B754" s="46">
        <v>2669.91</v>
      </c>
      <c r="C754" s="116">
        <f t="shared" si="22"/>
        <v>1.1136358523251566E-3</v>
      </c>
      <c r="E754" s="115">
        <v>43217</v>
      </c>
      <c r="F754" s="46">
        <v>1572.619995</v>
      </c>
      <c r="G754" s="116">
        <f t="shared" si="23"/>
        <v>3.6008877311883181E-2</v>
      </c>
    </row>
    <row r="755" spans="1:7" x14ac:dyDescent="0.3">
      <c r="A755" s="115">
        <v>43216</v>
      </c>
      <c r="B755" s="46">
        <v>2666.94</v>
      </c>
      <c r="C755" s="116">
        <f t="shared" si="22"/>
        <v>1.0434189588542919E-2</v>
      </c>
      <c r="E755" s="115">
        <v>43216</v>
      </c>
      <c r="F755" s="46">
        <v>1517.959961</v>
      </c>
      <c r="G755" s="116">
        <f t="shared" si="23"/>
        <v>3.9577525396761404E-2</v>
      </c>
    </row>
    <row r="756" spans="1:7" x14ac:dyDescent="0.3">
      <c r="A756" s="115">
        <v>43215</v>
      </c>
      <c r="B756" s="46">
        <v>2639.4</v>
      </c>
      <c r="C756" s="116">
        <f t="shared" si="22"/>
        <v>1.8371189116968001E-3</v>
      </c>
      <c r="E756" s="115">
        <v>43215</v>
      </c>
      <c r="F756" s="46">
        <v>1460.170044</v>
      </c>
      <c r="G756" s="116">
        <f t="shared" si="23"/>
        <v>5.4844565653189292E-5</v>
      </c>
    </row>
    <row r="757" spans="1:7" x14ac:dyDescent="0.3">
      <c r="A757" s="115">
        <v>43214</v>
      </c>
      <c r="B757" s="46">
        <v>2634.56</v>
      </c>
      <c r="C757" s="116">
        <f t="shared" si="22"/>
        <v>-1.3380569151665189E-2</v>
      </c>
      <c r="E757" s="115">
        <v>43214</v>
      </c>
      <c r="F757" s="46">
        <v>1460.089966</v>
      </c>
      <c r="G757" s="116">
        <f t="shared" si="23"/>
        <v>-3.806017654520355E-2</v>
      </c>
    </row>
    <row r="758" spans="1:7" x14ac:dyDescent="0.3">
      <c r="A758" s="115">
        <v>43213</v>
      </c>
      <c r="B758" s="46">
        <v>2670.29</v>
      </c>
      <c r="C758" s="116">
        <f t="shared" si="22"/>
        <v>5.6176829679399631E-5</v>
      </c>
      <c r="E758" s="115">
        <v>43213</v>
      </c>
      <c r="F758" s="46">
        <v>1517.8599850000001</v>
      </c>
      <c r="G758" s="116">
        <f t="shared" si="23"/>
        <v>-6.304463572949448E-3</v>
      </c>
    </row>
    <row r="759" spans="1:7" x14ac:dyDescent="0.3">
      <c r="A759" s="115">
        <v>43210</v>
      </c>
      <c r="B759" s="46">
        <v>2670.14</v>
      </c>
      <c r="C759" s="116">
        <f t="shared" si="22"/>
        <v>-8.5365355552833311E-3</v>
      </c>
      <c r="E759" s="115">
        <v>43210</v>
      </c>
      <c r="F759" s="46">
        <v>1527.48999</v>
      </c>
      <c r="G759" s="116">
        <f t="shared" si="23"/>
        <v>-1.8896431622586585E-2</v>
      </c>
    </row>
    <row r="760" spans="1:7" x14ac:dyDescent="0.3">
      <c r="A760" s="115">
        <v>43209</v>
      </c>
      <c r="B760" s="46">
        <v>2693.13</v>
      </c>
      <c r="C760" s="116">
        <f t="shared" si="22"/>
        <v>-5.7261208576997458E-3</v>
      </c>
      <c r="E760" s="115">
        <v>43209</v>
      </c>
      <c r="F760" s="46">
        <v>1556.910034</v>
      </c>
      <c r="G760" s="116">
        <f t="shared" si="23"/>
        <v>1.9026906382157094E-2</v>
      </c>
    </row>
    <row r="761" spans="1:7" x14ac:dyDescent="0.3">
      <c r="A761" s="115">
        <v>43208</v>
      </c>
      <c r="B761" s="46">
        <v>2708.64</v>
      </c>
      <c r="C761" s="116">
        <f t="shared" si="22"/>
        <v>8.3136576768305659E-4</v>
      </c>
      <c r="E761" s="115">
        <v>43208</v>
      </c>
      <c r="F761" s="46">
        <v>1527.839966</v>
      </c>
      <c r="G761" s="116">
        <f t="shared" si="23"/>
        <v>1.5965907517804467E-2</v>
      </c>
    </row>
    <row r="762" spans="1:7" x14ac:dyDescent="0.3">
      <c r="A762" s="115">
        <v>43207</v>
      </c>
      <c r="B762" s="46">
        <v>2706.39</v>
      </c>
      <c r="C762" s="116">
        <f t="shared" si="22"/>
        <v>1.0661577988229309E-2</v>
      </c>
      <c r="E762" s="115">
        <v>43207</v>
      </c>
      <c r="F762" s="46">
        <v>1503.829956</v>
      </c>
      <c r="G762" s="116">
        <f t="shared" si="23"/>
        <v>4.3239650364204074E-2</v>
      </c>
    </row>
    <row r="763" spans="1:7" x14ac:dyDescent="0.3">
      <c r="A763" s="115">
        <v>43206</v>
      </c>
      <c r="B763" s="46">
        <v>2677.84</v>
      </c>
      <c r="C763" s="116">
        <f t="shared" si="22"/>
        <v>8.1090238301395612E-3</v>
      </c>
      <c r="E763" s="115">
        <v>43206</v>
      </c>
      <c r="F763" s="46">
        <v>1441.5</v>
      </c>
      <c r="G763" s="116">
        <f t="shared" si="23"/>
        <v>7.4853477505933963E-3</v>
      </c>
    </row>
    <row r="764" spans="1:7" x14ac:dyDescent="0.3">
      <c r="A764" s="115">
        <v>43203</v>
      </c>
      <c r="B764" s="46">
        <v>2656.3</v>
      </c>
      <c r="C764" s="116">
        <f t="shared" si="22"/>
        <v>-2.8866474724003055E-3</v>
      </c>
      <c r="E764" s="115">
        <v>43203</v>
      </c>
      <c r="F764" s="46">
        <v>1430.790039</v>
      </c>
      <c r="G764" s="116">
        <f t="shared" si="23"/>
        <v>-1.2226414221608528E-2</v>
      </c>
    </row>
    <row r="765" spans="1:7" x14ac:dyDescent="0.3">
      <c r="A765" s="115">
        <v>43202</v>
      </c>
      <c r="B765" s="46">
        <v>2663.99</v>
      </c>
      <c r="C765" s="116">
        <f t="shared" si="22"/>
        <v>8.2507314008453125E-3</v>
      </c>
      <c r="E765" s="115">
        <v>43202</v>
      </c>
      <c r="F765" s="46">
        <v>1448.5</v>
      </c>
      <c r="G765" s="116">
        <f t="shared" si="23"/>
        <v>1.5030973170864659E-2</v>
      </c>
    </row>
    <row r="766" spans="1:7" x14ac:dyDescent="0.3">
      <c r="A766" s="115">
        <v>43201</v>
      </c>
      <c r="B766" s="46">
        <v>2642.19</v>
      </c>
      <c r="C766" s="116">
        <f t="shared" si="22"/>
        <v>-5.5252985656053522E-3</v>
      </c>
      <c r="E766" s="115">
        <v>43201</v>
      </c>
      <c r="F766" s="46">
        <v>1427.0500489999999</v>
      </c>
      <c r="G766" s="116">
        <f t="shared" si="23"/>
        <v>-6.3847615164516203E-3</v>
      </c>
    </row>
    <row r="767" spans="1:7" x14ac:dyDescent="0.3">
      <c r="A767" s="115">
        <v>43200</v>
      </c>
      <c r="B767" s="46">
        <v>2656.87</v>
      </c>
      <c r="C767" s="116">
        <f t="shared" si="22"/>
        <v>1.6726874741691988E-2</v>
      </c>
      <c r="E767" s="115">
        <v>43200</v>
      </c>
      <c r="F767" s="46">
        <v>1436.219971</v>
      </c>
      <c r="G767" s="116">
        <f t="shared" si="23"/>
        <v>2.1435491539003149E-2</v>
      </c>
    </row>
    <row r="768" spans="1:7" x14ac:dyDescent="0.3">
      <c r="A768" s="115">
        <v>43199</v>
      </c>
      <c r="B768" s="46">
        <v>2613.16</v>
      </c>
      <c r="C768" s="116">
        <f t="shared" si="22"/>
        <v>3.336571356168383E-3</v>
      </c>
      <c r="E768" s="115">
        <v>43199</v>
      </c>
      <c r="F768" s="46">
        <v>1406.079956</v>
      </c>
      <c r="G768" s="116">
        <f t="shared" si="23"/>
        <v>6.0486611593635331E-4</v>
      </c>
    </row>
    <row r="769" spans="1:7" x14ac:dyDescent="0.3">
      <c r="A769" s="115">
        <v>43196</v>
      </c>
      <c r="B769" s="46">
        <v>2604.4699999999998</v>
      </c>
      <c r="C769" s="116">
        <f t="shared" si="22"/>
        <v>-2.192020549488527E-2</v>
      </c>
      <c r="E769" s="115">
        <v>43196</v>
      </c>
      <c r="F769" s="46">
        <v>1405.2299800000001</v>
      </c>
      <c r="G769" s="116">
        <f t="shared" si="23"/>
        <v>-3.2044098501808116E-2</v>
      </c>
    </row>
    <row r="770" spans="1:7" x14ac:dyDescent="0.3">
      <c r="A770" s="115">
        <v>43195</v>
      </c>
      <c r="B770" s="46">
        <v>2662.84</v>
      </c>
      <c r="C770" s="116">
        <f t="shared" si="22"/>
        <v>6.8628081173975897E-3</v>
      </c>
      <c r="E770" s="115">
        <v>43195</v>
      </c>
      <c r="F770" s="46">
        <v>1451.75</v>
      </c>
      <c r="G770" s="116">
        <f t="shared" si="23"/>
        <v>2.919391138083971E-2</v>
      </c>
    </row>
    <row r="771" spans="1:7" x14ac:dyDescent="0.3">
      <c r="A771" s="115">
        <v>43194</v>
      </c>
      <c r="B771" s="46">
        <v>2644.69</v>
      </c>
      <c r="C771" s="116">
        <f t="shared" si="22"/>
        <v>1.1566486259060316E-2</v>
      </c>
      <c r="E771" s="115">
        <v>43194</v>
      </c>
      <c r="F771" s="46">
        <v>1410.5699460000001</v>
      </c>
      <c r="G771" s="116">
        <f t="shared" si="23"/>
        <v>1.3304045363386363E-2</v>
      </c>
    </row>
    <row r="772" spans="1:7" x14ac:dyDescent="0.3">
      <c r="A772" s="115">
        <v>43193</v>
      </c>
      <c r="B772" s="46">
        <v>2614.4499999999998</v>
      </c>
      <c r="C772" s="116">
        <f t="shared" ref="C772:C835" si="24">B772/B773-1</f>
        <v>1.261483879963432E-2</v>
      </c>
      <c r="E772" s="115">
        <v>43193</v>
      </c>
      <c r="F772" s="46">
        <v>1392.0500489999999</v>
      </c>
      <c r="G772" s="116">
        <f t="shared" ref="G772:G835" si="25">F772/F773-1</f>
        <v>1.4621140931210475E-2</v>
      </c>
    </row>
    <row r="773" spans="1:7" x14ac:dyDescent="0.3">
      <c r="A773" s="115">
        <v>43192</v>
      </c>
      <c r="B773" s="46">
        <v>2581.88</v>
      </c>
      <c r="C773" s="116">
        <f t="shared" si="24"/>
        <v>-2.233733580221664E-2</v>
      </c>
      <c r="E773" s="115">
        <v>43192</v>
      </c>
      <c r="F773" s="46">
        <v>1371.98999</v>
      </c>
      <c r="G773" s="116">
        <f t="shared" si="25"/>
        <v>-5.2061006930005482E-2</v>
      </c>
    </row>
    <row r="774" spans="1:7" x14ac:dyDescent="0.3">
      <c r="A774" s="115">
        <v>43188</v>
      </c>
      <c r="B774" s="46">
        <v>2640.87</v>
      </c>
      <c r="C774" s="116">
        <f t="shared" si="24"/>
        <v>1.376967370441462E-2</v>
      </c>
      <c r="E774" s="115">
        <v>43188</v>
      </c>
      <c r="F774" s="46">
        <v>1447.339966</v>
      </c>
      <c r="G774" s="116">
        <f t="shared" si="25"/>
        <v>1.1121768251555864E-2</v>
      </c>
    </row>
    <row r="775" spans="1:7" x14ac:dyDescent="0.3">
      <c r="A775" s="115">
        <v>43187</v>
      </c>
      <c r="B775" s="46">
        <v>2605</v>
      </c>
      <c r="C775" s="116">
        <f t="shared" si="24"/>
        <v>-2.9166124426820428E-3</v>
      </c>
      <c r="E775" s="115">
        <v>43187</v>
      </c>
      <c r="F775" s="46">
        <v>1431.420044</v>
      </c>
      <c r="G775" s="116">
        <f t="shared" si="25"/>
        <v>-4.3839553022184896E-2</v>
      </c>
    </row>
    <row r="776" spans="1:7" x14ac:dyDescent="0.3">
      <c r="A776" s="115">
        <v>43186</v>
      </c>
      <c r="B776" s="46">
        <v>2612.62</v>
      </c>
      <c r="C776" s="116">
        <f t="shared" si="24"/>
        <v>-1.7276334844182117E-2</v>
      </c>
      <c r="E776" s="115">
        <v>43186</v>
      </c>
      <c r="F776" s="46">
        <v>1497.0500489999999</v>
      </c>
      <c r="G776" s="116">
        <f t="shared" si="25"/>
        <v>-3.7798989990734944E-2</v>
      </c>
    </row>
    <row r="777" spans="1:7" x14ac:dyDescent="0.3">
      <c r="A777" s="115">
        <v>43185</v>
      </c>
      <c r="B777" s="46">
        <v>2658.55</v>
      </c>
      <c r="C777" s="116">
        <f t="shared" si="24"/>
        <v>2.7157240771792601E-2</v>
      </c>
      <c r="E777" s="115">
        <v>43185</v>
      </c>
      <c r="F777" s="46">
        <v>1555.8599850000001</v>
      </c>
      <c r="G777" s="116">
        <f t="shared" si="25"/>
        <v>4.0319294191581534E-2</v>
      </c>
    </row>
    <row r="778" spans="1:7" x14ac:dyDescent="0.3">
      <c r="A778" s="115">
        <v>43182</v>
      </c>
      <c r="B778" s="46">
        <v>2588.2600000000002</v>
      </c>
      <c r="C778" s="116">
        <f t="shared" si="24"/>
        <v>-2.0966906104724736E-2</v>
      </c>
      <c r="E778" s="115">
        <v>43182</v>
      </c>
      <c r="F778" s="46">
        <v>1495.5600589999999</v>
      </c>
      <c r="G778" s="116">
        <f t="shared" si="25"/>
        <v>-3.1949863807968049E-2</v>
      </c>
    </row>
    <row r="779" spans="1:7" x14ac:dyDescent="0.3">
      <c r="A779" s="115">
        <v>43181</v>
      </c>
      <c r="B779" s="46">
        <v>2643.69</v>
      </c>
      <c r="C779" s="116">
        <f t="shared" si="24"/>
        <v>-2.5162891372564888E-2</v>
      </c>
      <c r="E779" s="115">
        <v>43181</v>
      </c>
      <c r="F779" s="46">
        <v>1544.920044</v>
      </c>
      <c r="G779" s="116">
        <f t="shared" si="25"/>
        <v>-2.3352219128294105E-2</v>
      </c>
    </row>
    <row r="780" spans="1:7" x14ac:dyDescent="0.3">
      <c r="A780" s="115">
        <v>43180</v>
      </c>
      <c r="B780" s="46">
        <v>2711.93</v>
      </c>
      <c r="C780" s="116">
        <f t="shared" si="24"/>
        <v>-1.8439862492363179E-3</v>
      </c>
      <c r="E780" s="115">
        <v>43180</v>
      </c>
      <c r="F780" s="46">
        <v>1581.8599850000001</v>
      </c>
      <c r="G780" s="116">
        <f t="shared" si="25"/>
        <v>-2.930977409969171E-3</v>
      </c>
    </row>
    <row r="781" spans="1:7" x14ac:dyDescent="0.3">
      <c r="A781" s="115">
        <v>43179</v>
      </c>
      <c r="B781" s="46">
        <v>2716.94</v>
      </c>
      <c r="C781" s="116">
        <f t="shared" si="24"/>
        <v>1.4817982100467919E-3</v>
      </c>
      <c r="E781" s="115">
        <v>43179</v>
      </c>
      <c r="F781" s="46">
        <v>1586.51001</v>
      </c>
      <c r="G781" s="116">
        <f t="shared" si="25"/>
        <v>2.6913811335564919E-2</v>
      </c>
    </row>
    <row r="782" spans="1:7" x14ac:dyDescent="0.3">
      <c r="A782" s="115">
        <v>43178</v>
      </c>
      <c r="B782" s="46">
        <v>2712.92</v>
      </c>
      <c r="C782" s="116">
        <f t="shared" si="24"/>
        <v>-1.4204163502312905E-2</v>
      </c>
      <c r="E782" s="115">
        <v>43178</v>
      </c>
      <c r="F782" s="46">
        <v>1544.9300539999999</v>
      </c>
      <c r="G782" s="116">
        <f t="shared" si="25"/>
        <v>-1.7020003487300039E-2</v>
      </c>
    </row>
    <row r="783" spans="1:7" x14ac:dyDescent="0.3">
      <c r="A783" s="115">
        <v>43175</v>
      </c>
      <c r="B783" s="46">
        <v>2752.01</v>
      </c>
      <c r="C783" s="116">
        <f t="shared" si="24"/>
        <v>1.7034720983646334E-3</v>
      </c>
      <c r="E783" s="115">
        <v>43175</v>
      </c>
      <c r="F783" s="46">
        <v>1571.6800539999999</v>
      </c>
      <c r="G783" s="116">
        <f t="shared" si="25"/>
        <v>-6.7242355295444867E-3</v>
      </c>
    </row>
    <row r="784" spans="1:7" x14ac:dyDescent="0.3">
      <c r="A784" s="115">
        <v>43174</v>
      </c>
      <c r="B784" s="46">
        <v>2747.33</v>
      </c>
      <c r="C784" s="116">
        <f t="shared" si="24"/>
        <v>-7.8196604448843576E-4</v>
      </c>
      <c r="E784" s="115">
        <v>43174</v>
      </c>
      <c r="F784" s="46">
        <v>1582.3199460000001</v>
      </c>
      <c r="G784" s="116">
        <f t="shared" si="25"/>
        <v>-5.4557221873035022E-3</v>
      </c>
    </row>
    <row r="785" spans="1:7" x14ac:dyDescent="0.3">
      <c r="A785" s="115">
        <v>43173</v>
      </c>
      <c r="B785" s="46">
        <v>2749.48</v>
      </c>
      <c r="C785" s="116">
        <f t="shared" si="24"/>
        <v>-5.7244938180529559E-3</v>
      </c>
      <c r="E785" s="115">
        <v>43173</v>
      </c>
      <c r="F785" s="46">
        <v>1591</v>
      </c>
      <c r="G785" s="116">
        <f t="shared" si="25"/>
        <v>1.7755833117900632E-3</v>
      </c>
    </row>
    <row r="786" spans="1:7" x14ac:dyDescent="0.3">
      <c r="A786" s="115">
        <v>43172</v>
      </c>
      <c r="B786" s="46">
        <v>2765.31</v>
      </c>
      <c r="C786" s="116">
        <f t="shared" si="24"/>
        <v>-6.3635906317597302E-3</v>
      </c>
      <c r="E786" s="115">
        <v>43172</v>
      </c>
      <c r="F786" s="46">
        <v>1588.1800539999999</v>
      </c>
      <c r="G786" s="116">
        <f t="shared" si="25"/>
        <v>-6.3876531410890225E-3</v>
      </c>
    </row>
    <row r="787" spans="1:7" x14ac:dyDescent="0.3">
      <c r="A787" s="115">
        <v>43171</v>
      </c>
      <c r="B787" s="46">
        <v>2783.02</v>
      </c>
      <c r="C787" s="116">
        <f t="shared" si="24"/>
        <v>-1.273967637633433E-3</v>
      </c>
      <c r="E787" s="115">
        <v>43171</v>
      </c>
      <c r="F787" s="46">
        <v>1598.3900149999999</v>
      </c>
      <c r="G787" s="116">
        <f t="shared" si="25"/>
        <v>1.2350448615637166E-2</v>
      </c>
    </row>
    <row r="788" spans="1:7" x14ac:dyDescent="0.3">
      <c r="A788" s="115">
        <v>43168</v>
      </c>
      <c r="B788" s="46">
        <v>2786.57</v>
      </c>
      <c r="C788" s="116">
        <f t="shared" si="24"/>
        <v>1.7378795678667736E-2</v>
      </c>
      <c r="E788" s="115">
        <v>43168</v>
      </c>
      <c r="F788" s="46">
        <v>1578.8900149999999</v>
      </c>
      <c r="G788" s="116">
        <f t="shared" si="25"/>
        <v>1.7417827807448605E-2</v>
      </c>
    </row>
    <row r="789" spans="1:7" x14ac:dyDescent="0.3">
      <c r="A789" s="115">
        <v>43167</v>
      </c>
      <c r="B789" s="46">
        <v>2738.97</v>
      </c>
      <c r="C789" s="116">
        <f t="shared" si="24"/>
        <v>4.4631069385359101E-3</v>
      </c>
      <c r="E789" s="115">
        <v>43167</v>
      </c>
      <c r="F789" s="46">
        <v>1551.8599850000001</v>
      </c>
      <c r="G789" s="116">
        <f t="shared" si="25"/>
        <v>4.4401197411003679E-3</v>
      </c>
    </row>
    <row r="790" spans="1:7" x14ac:dyDescent="0.3">
      <c r="A790" s="115">
        <v>43166</v>
      </c>
      <c r="B790" s="46">
        <v>2726.8</v>
      </c>
      <c r="C790" s="116">
        <f t="shared" si="24"/>
        <v>-4.8384968403136774E-4</v>
      </c>
      <c r="E790" s="115">
        <v>43166</v>
      </c>
      <c r="F790" s="46">
        <v>1545</v>
      </c>
      <c r="G790" s="116">
        <f t="shared" si="25"/>
        <v>4.7865462190121999E-3</v>
      </c>
    </row>
    <row r="791" spans="1:7" x14ac:dyDescent="0.3">
      <c r="A791" s="115">
        <v>43165</v>
      </c>
      <c r="B791" s="46">
        <v>2728.12</v>
      </c>
      <c r="C791" s="116">
        <f t="shared" si="24"/>
        <v>2.6387939462098053E-3</v>
      </c>
      <c r="E791" s="115">
        <v>43165</v>
      </c>
      <c r="F791" s="46">
        <v>1537.6400149999999</v>
      </c>
      <c r="G791" s="116">
        <f t="shared" si="25"/>
        <v>9.2084130047229706E-3</v>
      </c>
    </row>
    <row r="792" spans="1:7" x14ac:dyDescent="0.3">
      <c r="A792" s="115">
        <v>43164</v>
      </c>
      <c r="B792" s="46">
        <v>2720.94</v>
      </c>
      <c r="C792" s="116">
        <f t="shared" si="24"/>
        <v>1.1032048304691067E-2</v>
      </c>
      <c r="E792" s="115">
        <v>43164</v>
      </c>
      <c r="F792" s="46">
        <v>1523.6099850000001</v>
      </c>
      <c r="G792" s="116">
        <f t="shared" si="25"/>
        <v>1.5570728211964813E-2</v>
      </c>
    </row>
    <row r="793" spans="1:7" x14ac:dyDescent="0.3">
      <c r="A793" s="115">
        <v>43161</v>
      </c>
      <c r="B793" s="46">
        <v>2691.25</v>
      </c>
      <c r="C793" s="116">
        <f t="shared" si="24"/>
        <v>5.0715734201749463E-3</v>
      </c>
      <c r="E793" s="115">
        <v>43161</v>
      </c>
      <c r="F793" s="46">
        <v>1500.25</v>
      </c>
      <c r="G793" s="116">
        <f t="shared" si="25"/>
        <v>4.5532486679227269E-3</v>
      </c>
    </row>
    <row r="794" spans="1:7" x14ac:dyDescent="0.3">
      <c r="A794" s="115">
        <v>43160</v>
      </c>
      <c r="B794" s="46">
        <v>2677.67</v>
      </c>
      <c r="C794" s="116">
        <f t="shared" si="24"/>
        <v>-1.3324342350110263E-2</v>
      </c>
      <c r="E794" s="115">
        <v>43160</v>
      </c>
      <c r="F794" s="46">
        <v>1493.4499510000001</v>
      </c>
      <c r="G794" s="116">
        <f t="shared" si="25"/>
        <v>-1.2562399163977389E-2</v>
      </c>
    </row>
    <row r="795" spans="1:7" x14ac:dyDescent="0.3">
      <c r="A795" s="115">
        <v>43159</v>
      </c>
      <c r="B795" s="46">
        <v>2713.83</v>
      </c>
      <c r="C795" s="116">
        <f t="shared" si="24"/>
        <v>-1.1095806550352139E-2</v>
      </c>
      <c r="E795" s="115">
        <v>43159</v>
      </c>
      <c r="F795" s="46">
        <v>1512.4499510000001</v>
      </c>
      <c r="G795" s="116">
        <f t="shared" si="25"/>
        <v>3.1083149659161258E-4</v>
      </c>
    </row>
    <row r="796" spans="1:7" x14ac:dyDescent="0.3">
      <c r="A796" s="115">
        <v>43158</v>
      </c>
      <c r="B796" s="46">
        <v>2744.28</v>
      </c>
      <c r="C796" s="116">
        <f t="shared" si="24"/>
        <v>-1.2706864297021059E-2</v>
      </c>
      <c r="E796" s="115">
        <v>43158</v>
      </c>
      <c r="F796" s="46">
        <v>1511.9799800000001</v>
      </c>
      <c r="G796" s="116">
        <f t="shared" si="25"/>
        <v>-6.550787687498616E-3</v>
      </c>
    </row>
    <row r="797" spans="1:7" x14ac:dyDescent="0.3">
      <c r="A797" s="115">
        <v>43157</v>
      </c>
      <c r="B797" s="46">
        <v>2779.6</v>
      </c>
      <c r="C797" s="116">
        <f t="shared" si="24"/>
        <v>1.1756997779638123E-2</v>
      </c>
      <c r="E797" s="115">
        <v>43157</v>
      </c>
      <c r="F797" s="46">
        <v>1521.9499510000001</v>
      </c>
      <c r="G797" s="116">
        <f t="shared" si="25"/>
        <v>1.4633300666666793E-2</v>
      </c>
    </row>
    <row r="798" spans="1:7" x14ac:dyDescent="0.3">
      <c r="A798" s="115">
        <v>43154</v>
      </c>
      <c r="B798" s="46">
        <v>2747.3</v>
      </c>
      <c r="C798" s="116">
        <f t="shared" si="24"/>
        <v>1.6028343614550522E-2</v>
      </c>
      <c r="E798" s="115">
        <v>43154</v>
      </c>
      <c r="F798" s="46">
        <v>1500</v>
      </c>
      <c r="G798" s="116">
        <f t="shared" si="25"/>
        <v>9.86981723751712E-3</v>
      </c>
    </row>
    <row r="799" spans="1:7" x14ac:dyDescent="0.3">
      <c r="A799" s="115">
        <v>43153</v>
      </c>
      <c r="B799" s="46">
        <v>2703.96</v>
      </c>
      <c r="C799" s="116">
        <f t="shared" si="24"/>
        <v>9.7359448864087206E-4</v>
      </c>
      <c r="E799" s="115">
        <v>43153</v>
      </c>
      <c r="F799" s="46">
        <v>1485.339966</v>
      </c>
      <c r="G799" s="116">
        <f t="shared" si="25"/>
        <v>1.6318627627909255E-3</v>
      </c>
    </row>
    <row r="800" spans="1:7" x14ac:dyDescent="0.3">
      <c r="A800" s="115">
        <v>43152</v>
      </c>
      <c r="B800" s="46">
        <v>2701.33</v>
      </c>
      <c r="C800" s="116">
        <f t="shared" si="24"/>
        <v>-5.4965283146680699E-3</v>
      </c>
      <c r="E800" s="115">
        <v>43152</v>
      </c>
      <c r="F800" s="46">
        <v>1482.920044</v>
      </c>
      <c r="G800" s="116">
        <f t="shared" si="25"/>
        <v>9.922748825651917E-3</v>
      </c>
    </row>
    <row r="801" spans="1:7" x14ac:dyDescent="0.3">
      <c r="A801" s="115">
        <v>43151</v>
      </c>
      <c r="B801" s="46">
        <v>2716.26</v>
      </c>
      <c r="C801" s="116">
        <f t="shared" si="24"/>
        <v>-5.841403693699454E-3</v>
      </c>
      <c r="E801" s="115">
        <v>43151</v>
      </c>
      <c r="F801" s="46">
        <v>1468.349976</v>
      </c>
      <c r="G801" s="116">
        <f t="shared" si="25"/>
        <v>1.3570905991401316E-2</v>
      </c>
    </row>
    <row r="802" spans="1:7" x14ac:dyDescent="0.3">
      <c r="A802" s="115">
        <v>43147</v>
      </c>
      <c r="B802" s="46">
        <v>2732.22</v>
      </c>
      <c r="C802" s="116">
        <f t="shared" si="24"/>
        <v>3.7346221441114658E-4</v>
      </c>
      <c r="E802" s="115">
        <v>43147</v>
      </c>
      <c r="F802" s="46">
        <v>1448.6899410000001</v>
      </c>
      <c r="G802" s="116">
        <f t="shared" si="25"/>
        <v>-8.9413234119052332E-3</v>
      </c>
    </row>
    <row r="803" spans="1:7" x14ac:dyDescent="0.3">
      <c r="A803" s="115">
        <v>43146</v>
      </c>
      <c r="B803" s="46">
        <v>2731.2</v>
      </c>
      <c r="C803" s="116">
        <f t="shared" si="24"/>
        <v>1.20690869070601E-2</v>
      </c>
      <c r="E803" s="115">
        <v>43146</v>
      </c>
      <c r="F803" s="46">
        <v>1461.76001</v>
      </c>
      <c r="G803" s="116">
        <f t="shared" si="25"/>
        <v>7.3808350079866969E-3</v>
      </c>
    </row>
    <row r="804" spans="1:7" x14ac:dyDescent="0.3">
      <c r="A804" s="115">
        <v>43145</v>
      </c>
      <c r="B804" s="46">
        <v>2698.63</v>
      </c>
      <c r="C804" s="116">
        <f t="shared" si="24"/>
        <v>1.3402479965752168E-2</v>
      </c>
      <c r="E804" s="115">
        <v>43145</v>
      </c>
      <c r="F804" s="46">
        <v>1451.0500489999999</v>
      </c>
      <c r="G804" s="116">
        <f t="shared" si="25"/>
        <v>2.5832294392883037E-2</v>
      </c>
    </row>
    <row r="805" spans="1:7" x14ac:dyDescent="0.3">
      <c r="A805" s="115">
        <v>43144</v>
      </c>
      <c r="B805" s="46">
        <v>2662.94</v>
      </c>
      <c r="C805" s="116">
        <f t="shared" si="24"/>
        <v>2.6129518072288693E-3</v>
      </c>
      <c r="E805" s="115">
        <v>43144</v>
      </c>
      <c r="F805" s="46">
        <v>1414.51001</v>
      </c>
      <c r="G805" s="116">
        <f t="shared" si="25"/>
        <v>2.0400676949722252E-2</v>
      </c>
    </row>
    <row r="806" spans="1:7" x14ac:dyDescent="0.3">
      <c r="A806" s="115">
        <v>43143</v>
      </c>
      <c r="B806" s="46">
        <v>2656</v>
      </c>
      <c r="C806" s="116">
        <f t="shared" si="24"/>
        <v>1.3914603653299107E-2</v>
      </c>
      <c r="E806" s="115">
        <v>43143</v>
      </c>
      <c r="F806" s="46">
        <v>1386.2299800000001</v>
      </c>
      <c r="G806" s="116">
        <f t="shared" si="25"/>
        <v>3.4808901788155877E-2</v>
      </c>
    </row>
    <row r="807" spans="1:7" x14ac:dyDescent="0.3">
      <c r="A807" s="115">
        <v>43140</v>
      </c>
      <c r="B807" s="46">
        <v>2619.5500000000002</v>
      </c>
      <c r="C807" s="116">
        <f t="shared" si="24"/>
        <v>1.4936071290197583E-2</v>
      </c>
      <c r="E807" s="115">
        <v>43140</v>
      </c>
      <c r="F807" s="46">
        <v>1339.599976</v>
      </c>
      <c r="G807" s="116">
        <f t="shared" si="25"/>
        <v>-8.0711025546094106E-3</v>
      </c>
    </row>
    <row r="808" spans="1:7" x14ac:dyDescent="0.3">
      <c r="A808" s="115">
        <v>43139</v>
      </c>
      <c r="B808" s="46">
        <v>2581</v>
      </c>
      <c r="C808" s="116">
        <f t="shared" si="24"/>
        <v>-3.7536451302551344E-2</v>
      </c>
      <c r="E808" s="115">
        <v>43139</v>
      </c>
      <c r="F808" s="46">
        <v>1350.5</v>
      </c>
      <c r="G808" s="116">
        <f t="shared" si="25"/>
        <v>-4.6782159293127679E-2</v>
      </c>
    </row>
    <row r="809" spans="1:7" x14ac:dyDescent="0.3">
      <c r="A809" s="115">
        <v>43138</v>
      </c>
      <c r="B809" s="46">
        <v>2681.66</v>
      </c>
      <c r="C809" s="116">
        <f t="shared" si="24"/>
        <v>-5.0015954644285765E-3</v>
      </c>
      <c r="E809" s="115">
        <v>43138</v>
      </c>
      <c r="F809" s="46">
        <v>1416.780029</v>
      </c>
      <c r="G809" s="116">
        <f t="shared" si="25"/>
        <v>-1.8061557493618818E-2</v>
      </c>
    </row>
    <row r="810" spans="1:7" x14ac:dyDescent="0.3">
      <c r="A810" s="115">
        <v>43137</v>
      </c>
      <c r="B810" s="46">
        <v>2695.14</v>
      </c>
      <c r="C810" s="116">
        <f t="shared" si="24"/>
        <v>1.7440938639606607E-2</v>
      </c>
      <c r="E810" s="115">
        <v>43137</v>
      </c>
      <c r="F810" s="46">
        <v>1442.839966</v>
      </c>
      <c r="G810" s="116">
        <f t="shared" si="25"/>
        <v>3.8014364028776892E-2</v>
      </c>
    </row>
    <row r="811" spans="1:7" x14ac:dyDescent="0.3">
      <c r="A811" s="115">
        <v>43136</v>
      </c>
      <c r="B811" s="46">
        <v>2648.94</v>
      </c>
      <c r="C811" s="116">
        <f t="shared" si="24"/>
        <v>-4.0979244278871785E-2</v>
      </c>
      <c r="E811" s="115">
        <v>43136</v>
      </c>
      <c r="F811" s="46">
        <v>1390</v>
      </c>
      <c r="G811" s="116">
        <f t="shared" si="25"/>
        <v>-2.7938006482018496E-2</v>
      </c>
    </row>
    <row r="812" spans="1:7" x14ac:dyDescent="0.3">
      <c r="A812" s="115">
        <v>43133</v>
      </c>
      <c r="B812" s="46">
        <v>2762.13</v>
      </c>
      <c r="C812" s="116">
        <f t="shared" si="24"/>
        <v>-2.1208513171602883E-2</v>
      </c>
      <c r="E812" s="115">
        <v>43133</v>
      </c>
      <c r="F812" s="46">
        <v>1429.9499510000001</v>
      </c>
      <c r="G812" s="116">
        <f t="shared" si="25"/>
        <v>2.874097194244607E-2</v>
      </c>
    </row>
    <row r="813" spans="1:7" x14ac:dyDescent="0.3">
      <c r="A813" s="115">
        <v>43132</v>
      </c>
      <c r="B813" s="46">
        <v>2821.98</v>
      </c>
      <c r="C813" s="116">
        <f t="shared" si="24"/>
        <v>-6.4806059897792867E-4</v>
      </c>
      <c r="E813" s="115">
        <v>43132</v>
      </c>
      <c r="F813" s="46">
        <v>1390</v>
      </c>
      <c r="G813" s="116">
        <f t="shared" si="25"/>
        <v>-4.1967354086450137E-2</v>
      </c>
    </row>
    <row r="814" spans="1:7" x14ac:dyDescent="0.3">
      <c r="A814" s="115">
        <v>43131</v>
      </c>
      <c r="B814" s="46">
        <v>2823.81</v>
      </c>
      <c r="C814" s="116">
        <f t="shared" si="24"/>
        <v>4.8894038116098493E-4</v>
      </c>
      <c r="E814" s="115">
        <v>43131</v>
      </c>
      <c r="F814" s="46">
        <v>1450.8900149999999</v>
      </c>
      <c r="G814" s="116">
        <f t="shared" si="25"/>
        <v>9.0901986972433679E-3</v>
      </c>
    </row>
    <row r="815" spans="1:7" x14ac:dyDescent="0.3">
      <c r="A815" s="115">
        <v>43130</v>
      </c>
      <c r="B815" s="46">
        <v>2822.43</v>
      </c>
      <c r="C815" s="116">
        <f t="shared" si="24"/>
        <v>-1.0898781509218525E-2</v>
      </c>
      <c r="E815" s="115">
        <v>43130</v>
      </c>
      <c r="F815" s="46">
        <v>1437.8199460000001</v>
      </c>
      <c r="G815" s="116">
        <f t="shared" si="25"/>
        <v>1.4206232177122802E-2</v>
      </c>
    </row>
    <row r="816" spans="1:7" x14ac:dyDescent="0.3">
      <c r="A816" s="115">
        <v>43129</v>
      </c>
      <c r="B816" s="46">
        <v>2853.53</v>
      </c>
      <c r="C816" s="116">
        <f t="shared" si="24"/>
        <v>-6.731944014173874E-3</v>
      </c>
      <c r="E816" s="115">
        <v>43129</v>
      </c>
      <c r="F816" s="46">
        <v>1417.6800539999999</v>
      </c>
      <c r="G816" s="116">
        <f t="shared" si="25"/>
        <v>1.1147965089511658E-2</v>
      </c>
    </row>
    <row r="817" spans="1:7" x14ac:dyDescent="0.3">
      <c r="A817" s="115">
        <v>43126</v>
      </c>
      <c r="B817" s="46">
        <v>2872.87</v>
      </c>
      <c r="C817" s="116">
        <f t="shared" si="24"/>
        <v>1.1841155234656897E-2</v>
      </c>
      <c r="E817" s="115">
        <v>43126</v>
      </c>
      <c r="F817" s="46">
        <v>1402.0500489999999</v>
      </c>
      <c r="G817" s="116">
        <f t="shared" si="25"/>
        <v>1.7489821007294237E-2</v>
      </c>
    </row>
    <row r="818" spans="1:7" x14ac:dyDescent="0.3">
      <c r="A818" s="115">
        <v>43125</v>
      </c>
      <c r="B818" s="46">
        <v>2839.25</v>
      </c>
      <c r="C818" s="116">
        <f t="shared" si="24"/>
        <v>6.0263467651555658E-4</v>
      </c>
      <c r="E818" s="115">
        <v>43125</v>
      </c>
      <c r="F818" s="46">
        <v>1377.9499510000001</v>
      </c>
      <c r="G818" s="116">
        <f t="shared" si="25"/>
        <v>1.5056935749593547E-2</v>
      </c>
    </row>
    <row r="819" spans="1:7" x14ac:dyDescent="0.3">
      <c r="A819" s="115">
        <v>43124</v>
      </c>
      <c r="B819" s="46">
        <v>2837.54</v>
      </c>
      <c r="C819" s="116">
        <f t="shared" si="24"/>
        <v>-5.6003071363419643E-4</v>
      </c>
      <c r="E819" s="115">
        <v>43124</v>
      </c>
      <c r="F819" s="46">
        <v>1357.51001</v>
      </c>
      <c r="G819" s="116">
        <f t="shared" si="25"/>
        <v>-3.6916559191109144E-3</v>
      </c>
    </row>
    <row r="820" spans="1:7" x14ac:dyDescent="0.3">
      <c r="A820" s="115">
        <v>43123</v>
      </c>
      <c r="B820" s="46">
        <v>2839.13</v>
      </c>
      <c r="C820" s="116">
        <f t="shared" si="24"/>
        <v>2.1743964814313621E-3</v>
      </c>
      <c r="E820" s="115">
        <v>43123</v>
      </c>
      <c r="F820" s="46">
        <v>1362.540039</v>
      </c>
      <c r="G820" s="116">
        <f t="shared" si="25"/>
        <v>2.6542389068114458E-2</v>
      </c>
    </row>
    <row r="821" spans="1:7" x14ac:dyDescent="0.3">
      <c r="A821" s="115">
        <v>43122</v>
      </c>
      <c r="B821" s="46">
        <v>2832.97</v>
      </c>
      <c r="C821" s="116">
        <f t="shared" si="24"/>
        <v>8.0667544390278234E-3</v>
      </c>
      <c r="E821" s="115">
        <v>43122</v>
      </c>
      <c r="F821" s="46">
        <v>1327.3100589999999</v>
      </c>
      <c r="G821" s="116">
        <f t="shared" si="25"/>
        <v>2.5282411370812108E-2</v>
      </c>
    </row>
    <row r="822" spans="1:7" x14ac:dyDescent="0.3">
      <c r="A822" s="115">
        <v>43119</v>
      </c>
      <c r="B822" s="46">
        <v>2810.3</v>
      </c>
      <c r="C822" s="116">
        <f t="shared" si="24"/>
        <v>4.3852281783969271E-3</v>
      </c>
      <c r="E822" s="115">
        <v>43119</v>
      </c>
      <c r="F822" s="46">
        <v>1294.579956</v>
      </c>
      <c r="G822" s="116">
        <f t="shared" si="25"/>
        <v>9.7424462051853844E-4</v>
      </c>
    </row>
    <row r="823" spans="1:7" x14ac:dyDescent="0.3">
      <c r="A823" s="115">
        <v>43118</v>
      </c>
      <c r="B823" s="46">
        <v>2798.03</v>
      </c>
      <c r="C823" s="116">
        <f t="shared" si="24"/>
        <v>-1.616379310344751E-3</v>
      </c>
      <c r="E823" s="115">
        <v>43118</v>
      </c>
      <c r="F823" s="46">
        <v>1293.3199460000001</v>
      </c>
      <c r="G823" s="116">
        <f t="shared" si="25"/>
        <v>-1.2973389961389303E-3</v>
      </c>
    </row>
    <row r="824" spans="1:7" x14ac:dyDescent="0.3">
      <c r="A824" s="115">
        <v>43117</v>
      </c>
      <c r="B824" s="46">
        <v>2802.56</v>
      </c>
      <c r="C824" s="116">
        <f t="shared" si="24"/>
        <v>9.4150020530034961E-3</v>
      </c>
      <c r="E824" s="115">
        <v>43117</v>
      </c>
      <c r="F824" s="46">
        <v>1295</v>
      </c>
      <c r="G824" s="116">
        <f t="shared" si="25"/>
        <v>-7.5563547915833418E-3</v>
      </c>
    </row>
    <row r="825" spans="1:7" x14ac:dyDescent="0.3">
      <c r="A825" s="115">
        <v>43116</v>
      </c>
      <c r="B825" s="46">
        <v>2776.42</v>
      </c>
      <c r="C825" s="116">
        <f t="shared" si="24"/>
        <v>-3.5244630756861017E-3</v>
      </c>
      <c r="E825" s="115">
        <v>43116</v>
      </c>
      <c r="F825" s="46">
        <v>1304.8599850000001</v>
      </c>
      <c r="G825" s="116">
        <f t="shared" si="25"/>
        <v>-2.6047043576693518E-4</v>
      </c>
    </row>
    <row r="826" spans="1:7" x14ac:dyDescent="0.3">
      <c r="A826" s="115">
        <v>43112</v>
      </c>
      <c r="B826" s="46">
        <v>2786.24</v>
      </c>
      <c r="C826" s="116">
        <f t="shared" si="24"/>
        <v>6.749627831013516E-3</v>
      </c>
      <c r="E826" s="115">
        <v>43112</v>
      </c>
      <c r="F826" s="46">
        <v>1305.1999510000001</v>
      </c>
      <c r="G826" s="116">
        <f t="shared" si="25"/>
        <v>2.2339110657085604E-2</v>
      </c>
    </row>
    <row r="827" spans="1:7" x14ac:dyDescent="0.3">
      <c r="A827" s="115">
        <v>43111</v>
      </c>
      <c r="B827" s="46">
        <v>2767.56</v>
      </c>
      <c r="C827" s="116">
        <f t="shared" si="24"/>
        <v>7.0336180014045624E-3</v>
      </c>
      <c r="E827" s="115">
        <v>43111</v>
      </c>
      <c r="F827" s="46">
        <v>1276.6800539999999</v>
      </c>
      <c r="G827" s="116">
        <f t="shared" si="25"/>
        <v>1.7818356241186661E-2</v>
      </c>
    </row>
    <row r="828" spans="1:7" x14ac:dyDescent="0.3">
      <c r="A828" s="115">
        <v>43110</v>
      </c>
      <c r="B828" s="46">
        <v>2748.23</v>
      </c>
      <c r="C828" s="116">
        <f t="shared" si="24"/>
        <v>-1.1122055472160275E-3</v>
      </c>
      <c r="E828" s="115">
        <v>43110</v>
      </c>
      <c r="F828" s="46">
        <v>1254.329956</v>
      </c>
      <c r="G828" s="116">
        <f t="shared" si="25"/>
        <v>1.3011934731048669E-3</v>
      </c>
    </row>
    <row r="829" spans="1:7" x14ac:dyDescent="0.3">
      <c r="A829" s="115">
        <v>43109</v>
      </c>
      <c r="B829" s="46">
        <v>2751.29</v>
      </c>
      <c r="C829" s="116">
        <f t="shared" si="24"/>
        <v>1.3029031448006378E-3</v>
      </c>
      <c r="E829" s="115">
        <v>43109</v>
      </c>
      <c r="F829" s="46">
        <v>1252.6999510000001</v>
      </c>
      <c r="G829" s="116">
        <f t="shared" si="25"/>
        <v>4.6756727031513901E-3</v>
      </c>
    </row>
    <row r="830" spans="1:7" x14ac:dyDescent="0.3">
      <c r="A830" s="115">
        <v>43108</v>
      </c>
      <c r="B830" s="46">
        <v>2747.71</v>
      </c>
      <c r="C830" s="116">
        <f t="shared" si="24"/>
        <v>1.6623225124401397E-3</v>
      </c>
      <c r="E830" s="115">
        <v>43108</v>
      </c>
      <c r="F830" s="46">
        <v>1246.869995</v>
      </c>
      <c r="G830" s="116">
        <f t="shared" si="25"/>
        <v>1.4424703275159434E-2</v>
      </c>
    </row>
    <row r="831" spans="1:7" x14ac:dyDescent="0.3">
      <c r="A831" s="115">
        <v>43105</v>
      </c>
      <c r="B831" s="46">
        <v>2743.15</v>
      </c>
      <c r="C831" s="116">
        <f t="shared" si="24"/>
        <v>7.0337996835525551E-3</v>
      </c>
      <c r="E831" s="115">
        <v>43105</v>
      </c>
      <c r="F831" s="46">
        <v>1229.1400149999999</v>
      </c>
      <c r="G831" s="116">
        <f t="shared" si="25"/>
        <v>1.6162542307332606E-2</v>
      </c>
    </row>
    <row r="832" spans="1:7" x14ac:dyDescent="0.3">
      <c r="A832" s="115">
        <v>43104</v>
      </c>
      <c r="B832" s="46">
        <v>2723.99</v>
      </c>
      <c r="C832" s="116">
        <f t="shared" si="24"/>
        <v>4.0286613639211044E-3</v>
      </c>
      <c r="E832" s="115">
        <v>43104</v>
      </c>
      <c r="F832" s="46">
        <v>1209.589966</v>
      </c>
      <c r="G832" s="116">
        <f t="shared" si="25"/>
        <v>4.4760133028771687E-3</v>
      </c>
    </row>
    <row r="833" spans="1:7" x14ac:dyDescent="0.3">
      <c r="A833" s="115">
        <v>43103</v>
      </c>
      <c r="B833" s="46">
        <v>2713.06</v>
      </c>
      <c r="C833" s="116">
        <f t="shared" si="24"/>
        <v>6.3988189078607594E-3</v>
      </c>
      <c r="E833" s="115">
        <v>43103</v>
      </c>
      <c r="F833" s="46">
        <v>1204.1999510000001</v>
      </c>
      <c r="G833" s="116">
        <f t="shared" si="25"/>
        <v>1.2775284372921414E-2</v>
      </c>
    </row>
    <row r="834" spans="1:7" x14ac:dyDescent="0.3">
      <c r="A834" s="115">
        <v>43102</v>
      </c>
      <c r="B834" s="46">
        <v>2695.81</v>
      </c>
      <c r="C834" s="116">
        <f t="shared" si="24"/>
        <v>8.3033800741318942E-3</v>
      </c>
      <c r="E834" s="115">
        <v>43102</v>
      </c>
      <c r="F834" s="46">
        <v>1189.01001</v>
      </c>
      <c r="G834" s="116">
        <f t="shared" si="25"/>
        <v>1.6708457236650043E-2</v>
      </c>
    </row>
    <row r="835" spans="1:7" x14ac:dyDescent="0.3">
      <c r="A835" s="115">
        <v>43098</v>
      </c>
      <c r="B835" s="46">
        <v>2673.61</v>
      </c>
      <c r="C835" s="116">
        <f t="shared" si="24"/>
        <v>-5.1831786689685577E-3</v>
      </c>
      <c r="E835" s="115">
        <v>43098</v>
      </c>
      <c r="F835" s="46">
        <v>1169.469971</v>
      </c>
      <c r="G835" s="116">
        <f t="shared" si="25"/>
        <v>-1.4020744740323665E-2</v>
      </c>
    </row>
    <row r="836" spans="1:7" x14ac:dyDescent="0.3">
      <c r="A836" s="115">
        <v>43097</v>
      </c>
      <c r="B836" s="46">
        <v>2687.54</v>
      </c>
      <c r="C836" s="116">
        <f t="shared" ref="C836:C899" si="26">B836/B837-1</f>
        <v>1.8340279279212002E-3</v>
      </c>
      <c r="E836" s="115">
        <v>43097</v>
      </c>
      <c r="F836" s="46">
        <v>1186.099976</v>
      </c>
      <c r="G836" s="116">
        <f t="shared" ref="G836:G899" si="27">F836/F837-1</f>
        <v>3.2479877247983957E-3</v>
      </c>
    </row>
    <row r="837" spans="1:7" x14ac:dyDescent="0.3">
      <c r="A837" s="115">
        <v>43096</v>
      </c>
      <c r="B837" s="46">
        <v>2682.62</v>
      </c>
      <c r="C837" s="116">
        <f t="shared" si="26"/>
        <v>7.9089722066782997E-4</v>
      </c>
      <c r="E837" s="115">
        <v>43096</v>
      </c>
      <c r="F837" s="46">
        <v>1182.26001</v>
      </c>
      <c r="G837" s="116">
        <f t="shared" si="27"/>
        <v>4.6738501931247178E-3</v>
      </c>
    </row>
    <row r="838" spans="1:7" x14ac:dyDescent="0.3">
      <c r="A838" s="115">
        <v>43095</v>
      </c>
      <c r="B838" s="46">
        <v>2680.5</v>
      </c>
      <c r="C838" s="116">
        <f t="shared" si="26"/>
        <v>-1.0583824636460903E-3</v>
      </c>
      <c r="E838" s="115">
        <v>43095</v>
      </c>
      <c r="F838" s="46">
        <v>1176.76001</v>
      </c>
      <c r="G838" s="116">
        <f t="shared" si="27"/>
        <v>7.1895863499638057E-3</v>
      </c>
    </row>
    <row r="839" spans="1:7" x14ac:dyDescent="0.3">
      <c r="A839" s="115">
        <v>43091</v>
      </c>
      <c r="B839" s="46">
        <v>2683.34</v>
      </c>
      <c r="C839" s="116">
        <f t="shared" si="26"/>
        <v>-4.5817393474556489E-4</v>
      </c>
      <c r="E839" s="115">
        <v>43091</v>
      </c>
      <c r="F839" s="46">
        <v>1168.3599850000001</v>
      </c>
      <c r="G839" s="116">
        <f t="shared" si="27"/>
        <v>-5.4479425121050085E-3</v>
      </c>
    </row>
    <row r="840" spans="1:7" x14ac:dyDescent="0.3">
      <c r="A840" s="115">
        <v>43090</v>
      </c>
      <c r="B840" s="46">
        <v>2684.57</v>
      </c>
      <c r="C840" s="116">
        <f t="shared" si="26"/>
        <v>1.9856303069889503E-3</v>
      </c>
      <c r="E840" s="115">
        <v>43090</v>
      </c>
      <c r="F840" s="46">
        <v>1174.76001</v>
      </c>
      <c r="G840" s="116">
        <f t="shared" si="27"/>
        <v>-2.4286145039512652E-3</v>
      </c>
    </row>
    <row r="841" spans="1:7" x14ac:dyDescent="0.3">
      <c r="A841" s="115">
        <v>43089</v>
      </c>
      <c r="B841" s="46">
        <v>2679.25</v>
      </c>
      <c r="C841" s="116">
        <f t="shared" si="26"/>
        <v>-8.2790409737931725E-4</v>
      </c>
      <c r="E841" s="115">
        <v>43089</v>
      </c>
      <c r="F841" s="46">
        <v>1177.619995</v>
      </c>
      <c r="G841" s="116">
        <f t="shared" si="27"/>
        <v>-8.2197863859093667E-3</v>
      </c>
    </row>
    <row r="842" spans="1:7" x14ac:dyDescent="0.3">
      <c r="A842" s="115">
        <v>43088</v>
      </c>
      <c r="B842" s="46">
        <v>2681.47</v>
      </c>
      <c r="C842" s="116">
        <f t="shared" si="26"/>
        <v>-3.230291135099761E-3</v>
      </c>
      <c r="E842" s="115">
        <v>43088</v>
      </c>
      <c r="F842" s="46">
        <v>1187.380005</v>
      </c>
      <c r="G842" s="116">
        <f t="shared" si="27"/>
        <v>-2.6877245697558561E-3</v>
      </c>
    </row>
    <row r="843" spans="1:7" x14ac:dyDescent="0.3">
      <c r="A843" s="115">
        <v>43087</v>
      </c>
      <c r="B843" s="46">
        <v>2690.16</v>
      </c>
      <c r="C843" s="116">
        <f t="shared" si="26"/>
        <v>5.3628620866204013E-3</v>
      </c>
      <c r="E843" s="115">
        <v>43087</v>
      </c>
      <c r="F843" s="46">
        <v>1190.579956</v>
      </c>
      <c r="G843" s="116">
        <f t="shared" si="27"/>
        <v>9.7019360334404947E-3</v>
      </c>
    </row>
    <row r="844" spans="1:7" x14ac:dyDescent="0.3">
      <c r="A844" s="115">
        <v>43084</v>
      </c>
      <c r="B844" s="46">
        <v>2675.81</v>
      </c>
      <c r="C844" s="116">
        <f t="shared" si="26"/>
        <v>8.9743251345204555E-3</v>
      </c>
      <c r="E844" s="115">
        <v>43084</v>
      </c>
      <c r="F844" s="46">
        <v>1179.1400149999999</v>
      </c>
      <c r="G844" s="116">
        <f t="shared" si="27"/>
        <v>4.1558129872787397E-3</v>
      </c>
    </row>
    <row r="845" spans="1:7" x14ac:dyDescent="0.3">
      <c r="A845" s="115">
        <v>43083</v>
      </c>
      <c r="B845" s="46">
        <v>2652.01</v>
      </c>
      <c r="C845" s="116">
        <f t="shared" si="26"/>
        <v>-4.0708263702422531E-3</v>
      </c>
      <c r="E845" s="115">
        <v>43083</v>
      </c>
      <c r="F845" s="46">
        <v>1174.26001</v>
      </c>
      <c r="G845" s="116">
        <f t="shared" si="27"/>
        <v>8.7017815505923135E-3</v>
      </c>
    </row>
    <row r="846" spans="1:7" x14ac:dyDescent="0.3">
      <c r="A846" s="115">
        <v>43082</v>
      </c>
      <c r="B846" s="46">
        <v>2662.85</v>
      </c>
      <c r="C846" s="116">
        <f t="shared" si="26"/>
        <v>-4.7295344411457663E-4</v>
      </c>
      <c r="E846" s="115">
        <v>43082</v>
      </c>
      <c r="F846" s="46">
        <v>1164.130005</v>
      </c>
      <c r="G846" s="116">
        <f t="shared" si="27"/>
        <v>-8.153526246056364E-4</v>
      </c>
    </row>
    <row r="847" spans="1:7" x14ac:dyDescent="0.3">
      <c r="A847" s="115">
        <v>43081</v>
      </c>
      <c r="B847" s="46">
        <v>2664.11</v>
      </c>
      <c r="C847" s="116">
        <f t="shared" si="26"/>
        <v>1.5488780033008354E-3</v>
      </c>
      <c r="E847" s="115">
        <v>43081</v>
      </c>
      <c r="F847" s="46">
        <v>1165.079956</v>
      </c>
      <c r="G847" s="116">
        <f t="shared" si="27"/>
        <v>-3.285158826483392E-3</v>
      </c>
    </row>
    <row r="848" spans="1:7" x14ac:dyDescent="0.3">
      <c r="A848" s="115">
        <v>43080</v>
      </c>
      <c r="B848" s="46">
        <v>2659.99</v>
      </c>
      <c r="C848" s="116">
        <f t="shared" si="26"/>
        <v>3.2019611540636816E-3</v>
      </c>
      <c r="E848" s="115">
        <v>43080</v>
      </c>
      <c r="F848" s="46">
        <v>1168.920044</v>
      </c>
      <c r="G848" s="116">
        <f t="shared" si="27"/>
        <v>5.9552874354560359E-3</v>
      </c>
    </row>
    <row r="849" spans="1:7" x14ac:dyDescent="0.3">
      <c r="A849" s="115">
        <v>43077</v>
      </c>
      <c r="B849" s="46">
        <v>2651.5</v>
      </c>
      <c r="C849" s="116">
        <f t="shared" si="26"/>
        <v>5.5062988721947814E-3</v>
      </c>
      <c r="E849" s="115">
        <v>43077</v>
      </c>
      <c r="F849" s="46">
        <v>1162</v>
      </c>
      <c r="G849" s="116">
        <f t="shared" si="27"/>
        <v>1.9054836872935965E-3</v>
      </c>
    </row>
    <row r="850" spans="1:7" x14ac:dyDescent="0.3">
      <c r="A850" s="115">
        <v>43076</v>
      </c>
      <c r="B850" s="46">
        <v>2636.98</v>
      </c>
      <c r="C850" s="116">
        <f t="shared" si="26"/>
        <v>2.9323728639507607E-3</v>
      </c>
      <c r="E850" s="115">
        <v>43076</v>
      </c>
      <c r="F850" s="46">
        <v>1159.790039</v>
      </c>
      <c r="G850" s="116">
        <f t="shared" si="27"/>
        <v>6.4564265674094123E-3</v>
      </c>
    </row>
    <row r="851" spans="1:7" x14ac:dyDescent="0.3">
      <c r="A851" s="115">
        <v>43075</v>
      </c>
      <c r="B851" s="46">
        <v>2629.27</v>
      </c>
      <c r="C851" s="116">
        <f t="shared" si="26"/>
        <v>-1.1408709408766704E-4</v>
      </c>
      <c r="E851" s="115">
        <v>43075</v>
      </c>
      <c r="F851" s="46">
        <v>1152.349976</v>
      </c>
      <c r="G851" s="116">
        <f t="shared" si="27"/>
        <v>9.4431620574564334E-3</v>
      </c>
    </row>
    <row r="852" spans="1:7" x14ac:dyDescent="0.3">
      <c r="A852" s="115">
        <v>43074</v>
      </c>
      <c r="B852" s="46">
        <v>2629.57</v>
      </c>
      <c r="C852" s="116">
        <f t="shared" si="26"/>
        <v>-3.7394295759706209E-3</v>
      </c>
      <c r="E852" s="115">
        <v>43074</v>
      </c>
      <c r="F852" s="46">
        <v>1141.5699460000001</v>
      </c>
      <c r="G852" s="116">
        <f t="shared" si="27"/>
        <v>6.7198688912859517E-3</v>
      </c>
    </row>
    <row r="853" spans="1:7" x14ac:dyDescent="0.3">
      <c r="A853" s="115">
        <v>43073</v>
      </c>
      <c r="B853" s="46">
        <v>2639.44</v>
      </c>
      <c r="C853" s="116">
        <f t="shared" si="26"/>
        <v>-1.0521455442770167E-3</v>
      </c>
      <c r="E853" s="115">
        <v>43073</v>
      </c>
      <c r="F853" s="46">
        <v>1133.9499510000001</v>
      </c>
      <c r="G853" s="116">
        <f t="shared" si="27"/>
        <v>-2.4433282218263574E-2</v>
      </c>
    </row>
    <row r="854" spans="1:7" x14ac:dyDescent="0.3">
      <c r="A854" s="115">
        <v>43070</v>
      </c>
      <c r="B854" s="46">
        <v>2642.22</v>
      </c>
      <c r="C854" s="116">
        <f t="shared" si="26"/>
        <v>-2.0244902892453398E-3</v>
      </c>
      <c r="E854" s="115">
        <v>43070</v>
      </c>
      <c r="F854" s="46">
        <v>1162.349976</v>
      </c>
      <c r="G854" s="116">
        <f t="shared" si="27"/>
        <v>-1.2237114085404732E-2</v>
      </c>
    </row>
    <row r="855" spans="1:7" x14ac:dyDescent="0.3">
      <c r="A855" s="115">
        <v>43069</v>
      </c>
      <c r="B855" s="46">
        <v>2647.58</v>
      </c>
      <c r="C855" s="116">
        <f t="shared" si="26"/>
        <v>8.1909469282996916E-3</v>
      </c>
      <c r="E855" s="115">
        <v>43069</v>
      </c>
      <c r="F855" s="46">
        <v>1176.75</v>
      </c>
      <c r="G855" s="116">
        <f t="shared" si="27"/>
        <v>1.3330215826978797E-2</v>
      </c>
    </row>
    <row r="856" spans="1:7" x14ac:dyDescent="0.3">
      <c r="A856" s="115">
        <v>43068</v>
      </c>
      <c r="B856" s="46">
        <v>2626.07</v>
      </c>
      <c r="C856" s="116">
        <f t="shared" si="26"/>
        <v>-3.6923685973555553E-4</v>
      </c>
      <c r="E856" s="115">
        <v>43068</v>
      </c>
      <c r="F856" s="46">
        <v>1161.2700199999999</v>
      </c>
      <c r="G856" s="116">
        <f t="shared" si="27"/>
        <v>-2.7086089686717663E-2</v>
      </c>
    </row>
    <row r="857" spans="1:7" x14ac:dyDescent="0.3">
      <c r="A857" s="115">
        <v>43067</v>
      </c>
      <c r="B857" s="46">
        <v>2627.04</v>
      </c>
      <c r="C857" s="116">
        <f t="shared" si="26"/>
        <v>9.8484673755101504E-3</v>
      </c>
      <c r="E857" s="115">
        <v>43067</v>
      </c>
      <c r="F857" s="46">
        <v>1193.599976</v>
      </c>
      <c r="G857" s="116">
        <f t="shared" si="27"/>
        <v>-1.8647969042849821E-3</v>
      </c>
    </row>
    <row r="858" spans="1:7" x14ac:dyDescent="0.3">
      <c r="A858" s="115">
        <v>43066</v>
      </c>
      <c r="B858" s="46">
        <v>2601.42</v>
      </c>
      <c r="C858" s="116">
        <f t="shared" si="26"/>
        <v>-3.8425772934425062E-4</v>
      </c>
      <c r="E858" s="115">
        <v>43066</v>
      </c>
      <c r="F858" s="46">
        <v>1195.829956</v>
      </c>
      <c r="G858" s="116">
        <f t="shared" si="27"/>
        <v>8.2883271500844291E-3</v>
      </c>
    </row>
    <row r="859" spans="1:7" x14ac:dyDescent="0.3">
      <c r="A859" s="115">
        <v>43063</v>
      </c>
      <c r="B859" s="46">
        <v>2602.42</v>
      </c>
      <c r="C859" s="116">
        <f t="shared" si="26"/>
        <v>2.056155374497548E-3</v>
      </c>
      <c r="E859" s="115">
        <v>43063</v>
      </c>
      <c r="F859" s="46">
        <v>1186</v>
      </c>
      <c r="G859" s="116">
        <f t="shared" si="27"/>
        <v>2.5809546362506319E-2</v>
      </c>
    </row>
    <row r="860" spans="1:7" x14ac:dyDescent="0.3">
      <c r="A860" s="115">
        <v>43061</v>
      </c>
      <c r="B860" s="46">
        <v>2597.08</v>
      </c>
      <c r="C860" s="116">
        <f t="shared" si="26"/>
        <v>-7.5027991212117673E-4</v>
      </c>
      <c r="E860" s="115">
        <v>43061</v>
      </c>
      <c r="F860" s="46">
        <v>1156.160034</v>
      </c>
      <c r="G860" s="116">
        <f t="shared" si="27"/>
        <v>1.4629390469678372E-2</v>
      </c>
    </row>
    <row r="861" spans="1:7" x14ac:dyDescent="0.3">
      <c r="A861" s="115">
        <v>43060</v>
      </c>
      <c r="B861" s="46">
        <v>2599.0300000000002</v>
      </c>
      <c r="C861" s="116">
        <f t="shared" si="26"/>
        <v>6.5410860758907674E-3</v>
      </c>
      <c r="E861" s="115">
        <v>43060</v>
      </c>
      <c r="F861" s="46">
        <v>1139.48999</v>
      </c>
      <c r="G861" s="116">
        <f t="shared" si="27"/>
        <v>1.1701867434001256E-2</v>
      </c>
    </row>
    <row r="862" spans="1:7" x14ac:dyDescent="0.3">
      <c r="A862" s="115">
        <v>43059</v>
      </c>
      <c r="B862" s="46">
        <v>2582.14</v>
      </c>
      <c r="C862" s="116">
        <f t="shared" si="26"/>
        <v>1.275762452255913E-3</v>
      </c>
      <c r="E862" s="115">
        <v>43059</v>
      </c>
      <c r="F862" s="46">
        <v>1126.3100589999999</v>
      </c>
      <c r="G862" s="116">
        <f t="shared" si="27"/>
        <v>-3.159579764401732E-3</v>
      </c>
    </row>
    <row r="863" spans="1:7" x14ac:dyDescent="0.3">
      <c r="A863" s="115">
        <v>43056</v>
      </c>
      <c r="B863" s="46">
        <v>2578.85</v>
      </c>
      <c r="C863" s="116">
        <f t="shared" si="26"/>
        <v>-2.6260422951377427E-3</v>
      </c>
      <c r="E863" s="115">
        <v>43056</v>
      </c>
      <c r="F863" s="46">
        <v>1129.880005</v>
      </c>
      <c r="G863" s="116">
        <f t="shared" si="27"/>
        <v>-6.5155182459133432E-3</v>
      </c>
    </row>
    <row r="864" spans="1:7" x14ac:dyDescent="0.3">
      <c r="A864" s="115">
        <v>43055</v>
      </c>
      <c r="B864" s="46">
        <v>2585.64</v>
      </c>
      <c r="C864" s="116">
        <f t="shared" si="26"/>
        <v>8.1961460177335521E-3</v>
      </c>
      <c r="E864" s="115">
        <v>43055</v>
      </c>
      <c r="F864" s="46">
        <v>1137.290039</v>
      </c>
      <c r="G864" s="116">
        <f t="shared" si="27"/>
        <v>9.4081766546985079E-3</v>
      </c>
    </row>
    <row r="865" spans="1:7" x14ac:dyDescent="0.3">
      <c r="A865" s="115">
        <v>43054</v>
      </c>
      <c r="B865" s="46">
        <v>2564.62</v>
      </c>
      <c r="C865" s="116">
        <f t="shared" si="26"/>
        <v>-5.5256759743608219E-3</v>
      </c>
      <c r="E865" s="115">
        <v>43054</v>
      </c>
      <c r="F865" s="46">
        <v>1126.6899410000001</v>
      </c>
      <c r="G865" s="116">
        <f t="shared" si="27"/>
        <v>-8.9282795323540887E-3</v>
      </c>
    </row>
    <row r="866" spans="1:7" x14ac:dyDescent="0.3">
      <c r="A866" s="115">
        <v>43053</v>
      </c>
      <c r="B866" s="46">
        <v>2578.87</v>
      </c>
      <c r="C866" s="116">
        <f t="shared" si="26"/>
        <v>-2.309620711533511E-3</v>
      </c>
      <c r="E866" s="115">
        <v>43053</v>
      </c>
      <c r="F866" s="46">
        <v>1136.839966</v>
      </c>
      <c r="G866" s="116">
        <f t="shared" si="27"/>
        <v>6.7925305322746876E-3</v>
      </c>
    </row>
    <row r="867" spans="1:7" x14ac:dyDescent="0.3">
      <c r="A867" s="115">
        <v>43052</v>
      </c>
      <c r="B867" s="46">
        <v>2584.84</v>
      </c>
      <c r="C867" s="116">
        <f t="shared" si="26"/>
        <v>9.8361925415324514E-4</v>
      </c>
      <c r="E867" s="115">
        <v>43052</v>
      </c>
      <c r="F867" s="46">
        <v>1129.170044</v>
      </c>
      <c r="G867" s="116">
        <f t="shared" si="27"/>
        <v>3.3945599870879306E-3</v>
      </c>
    </row>
    <row r="868" spans="1:7" x14ac:dyDescent="0.3">
      <c r="A868" s="115">
        <v>43049</v>
      </c>
      <c r="B868" s="46">
        <v>2582.3000000000002</v>
      </c>
      <c r="C868" s="116">
        <f t="shared" si="26"/>
        <v>-8.976174447306029E-4</v>
      </c>
      <c r="E868" s="115">
        <v>43049</v>
      </c>
      <c r="F868" s="46">
        <v>1125.349976</v>
      </c>
      <c r="G868" s="116">
        <f t="shared" si="27"/>
        <v>-3.3477358526133871E-3</v>
      </c>
    </row>
    <row r="869" spans="1:7" x14ac:dyDescent="0.3">
      <c r="A869" s="115">
        <v>43048</v>
      </c>
      <c r="B869" s="46">
        <v>2584.62</v>
      </c>
      <c r="C869" s="116">
        <f t="shared" si="26"/>
        <v>-3.761977813581785E-3</v>
      </c>
      <c r="E869" s="115">
        <v>43048</v>
      </c>
      <c r="F869" s="46">
        <v>1129.130005</v>
      </c>
      <c r="G869" s="116">
        <f t="shared" si="27"/>
        <v>-3.3101475738377406E-3</v>
      </c>
    </row>
    <row r="870" spans="1:7" x14ac:dyDescent="0.3">
      <c r="A870" s="115">
        <v>43047</v>
      </c>
      <c r="B870" s="46">
        <v>2594.38</v>
      </c>
      <c r="C870" s="116">
        <f t="shared" si="26"/>
        <v>1.4436587098169973E-3</v>
      </c>
      <c r="E870" s="115">
        <v>43047</v>
      </c>
      <c r="F870" s="46">
        <v>1132.880005</v>
      </c>
      <c r="G870" s="116">
        <f t="shared" si="27"/>
        <v>8.6451388655448547E-3</v>
      </c>
    </row>
    <row r="871" spans="1:7" x14ac:dyDescent="0.3">
      <c r="A871" s="115">
        <v>43046</v>
      </c>
      <c r="B871" s="46">
        <v>2590.64</v>
      </c>
      <c r="C871" s="116">
        <f t="shared" si="26"/>
        <v>-1.8910668318461443E-4</v>
      </c>
      <c r="E871" s="115">
        <v>43046</v>
      </c>
      <c r="F871" s="46">
        <v>1123.170044</v>
      </c>
      <c r="G871" s="116">
        <f t="shared" si="27"/>
        <v>2.2397604303250329E-3</v>
      </c>
    </row>
    <row r="872" spans="1:7" x14ac:dyDescent="0.3">
      <c r="A872" s="115">
        <v>43045</v>
      </c>
      <c r="B872" s="46">
        <v>2591.13</v>
      </c>
      <c r="C872" s="116">
        <f t="shared" si="26"/>
        <v>1.2713305304810074E-3</v>
      </c>
      <c r="E872" s="115">
        <v>43045</v>
      </c>
      <c r="F872" s="46">
        <v>1120.660034</v>
      </c>
      <c r="G872" s="116">
        <f t="shared" si="27"/>
        <v>8.1504661709348447E-3</v>
      </c>
    </row>
    <row r="873" spans="1:7" x14ac:dyDescent="0.3">
      <c r="A873" s="115">
        <v>43042</v>
      </c>
      <c r="B873" s="46">
        <v>2587.84</v>
      </c>
      <c r="C873" s="116">
        <f t="shared" si="26"/>
        <v>3.0970792875555375E-3</v>
      </c>
      <c r="E873" s="115">
        <v>43042</v>
      </c>
      <c r="F873" s="46">
        <v>1111.599976</v>
      </c>
      <c r="G873" s="116">
        <f t="shared" si="27"/>
        <v>1.5883465354883386E-2</v>
      </c>
    </row>
    <row r="874" spans="1:7" x14ac:dyDescent="0.3">
      <c r="A874" s="115">
        <v>43041</v>
      </c>
      <c r="B874" s="46">
        <v>2579.85</v>
      </c>
      <c r="C874" s="116">
        <f t="shared" si="26"/>
        <v>1.8996960486306058E-4</v>
      </c>
      <c r="E874" s="115">
        <v>43041</v>
      </c>
      <c r="F874" s="46">
        <v>1094.219971</v>
      </c>
      <c r="G874" s="116">
        <f t="shared" si="27"/>
        <v>-8.5713998053279505E-3</v>
      </c>
    </row>
    <row r="875" spans="1:7" x14ac:dyDescent="0.3">
      <c r="A875" s="115">
        <v>43040</v>
      </c>
      <c r="B875" s="46">
        <v>2579.36</v>
      </c>
      <c r="C875" s="116">
        <f t="shared" si="26"/>
        <v>1.5920722567817069E-3</v>
      </c>
      <c r="E875" s="115">
        <v>43040</v>
      </c>
      <c r="F875" s="46">
        <v>1103.6800539999999</v>
      </c>
      <c r="G875" s="116">
        <f t="shared" si="27"/>
        <v>-1.4475743323143497E-3</v>
      </c>
    </row>
    <row r="876" spans="1:7" x14ac:dyDescent="0.3">
      <c r="A876" s="115">
        <v>43039</v>
      </c>
      <c r="B876" s="46">
        <v>2575.2600000000002</v>
      </c>
      <c r="C876" s="116">
        <f t="shared" si="26"/>
        <v>9.4448525553580964E-4</v>
      </c>
      <c r="E876" s="115">
        <v>43039</v>
      </c>
      <c r="F876" s="46">
        <v>1105.280029</v>
      </c>
      <c r="G876" s="116">
        <f t="shared" si="27"/>
        <v>-5.0141307290264558E-3</v>
      </c>
    </row>
    <row r="877" spans="1:7" x14ac:dyDescent="0.3">
      <c r="A877" s="115">
        <v>43038</v>
      </c>
      <c r="B877" s="46">
        <v>2572.83</v>
      </c>
      <c r="C877" s="116">
        <f t="shared" si="26"/>
        <v>-3.1924744388955872E-3</v>
      </c>
      <c r="E877" s="115">
        <v>43038</v>
      </c>
      <c r="F877" s="46">
        <v>1110.849976</v>
      </c>
      <c r="G877" s="116">
        <f t="shared" si="27"/>
        <v>8.9922570876248553E-3</v>
      </c>
    </row>
    <row r="878" spans="1:7" x14ac:dyDescent="0.3">
      <c r="A878" s="115">
        <v>43035</v>
      </c>
      <c r="B878" s="46">
        <v>2581.0700000000002</v>
      </c>
      <c r="C878" s="116">
        <f t="shared" si="26"/>
        <v>8.0729573504141339E-3</v>
      </c>
      <c r="E878" s="115">
        <v>43035</v>
      </c>
      <c r="F878" s="46">
        <v>1100.9499510000001</v>
      </c>
      <c r="G878" s="116">
        <f t="shared" si="27"/>
        <v>0.13216371247816916</v>
      </c>
    </row>
    <row r="879" spans="1:7" x14ac:dyDescent="0.3">
      <c r="A879" s="115">
        <v>43034</v>
      </c>
      <c r="B879" s="46">
        <v>2560.4</v>
      </c>
      <c r="C879" s="116">
        <f t="shared" si="26"/>
        <v>1.2709461705413538E-3</v>
      </c>
      <c r="E879" s="115">
        <v>43034</v>
      </c>
      <c r="F879" s="46">
        <v>972.42999299999997</v>
      </c>
      <c r="G879" s="116">
        <f t="shared" si="27"/>
        <v>-4.9334472183493183E-4</v>
      </c>
    </row>
    <row r="880" spans="1:7" x14ac:dyDescent="0.3">
      <c r="A880" s="115">
        <v>43033</v>
      </c>
      <c r="B880" s="46">
        <v>2557.15</v>
      </c>
      <c r="C880" s="116">
        <f t="shared" si="26"/>
        <v>-4.6630571438580626E-3</v>
      </c>
      <c r="E880" s="115">
        <v>43033</v>
      </c>
      <c r="F880" s="46">
        <v>972.90997300000004</v>
      </c>
      <c r="G880" s="116">
        <f t="shared" si="27"/>
        <v>-3.0638906921474085E-3</v>
      </c>
    </row>
    <row r="881" spans="1:7" x14ac:dyDescent="0.3">
      <c r="A881" s="115">
        <v>43032</v>
      </c>
      <c r="B881" s="46">
        <v>2569.13</v>
      </c>
      <c r="C881" s="116">
        <f t="shared" si="26"/>
        <v>1.6179463387628878E-3</v>
      </c>
      <c r="E881" s="115">
        <v>43032</v>
      </c>
      <c r="F881" s="46">
        <v>975.90002400000003</v>
      </c>
      <c r="G881" s="116">
        <f t="shared" si="27"/>
        <v>9.9348402351424614E-3</v>
      </c>
    </row>
    <row r="882" spans="1:7" x14ac:dyDescent="0.3">
      <c r="A882" s="115">
        <v>43031</v>
      </c>
      <c r="B882" s="46">
        <v>2564.98</v>
      </c>
      <c r="C882" s="116">
        <f t="shared" si="26"/>
        <v>-3.9724915637947555E-3</v>
      </c>
      <c r="E882" s="115">
        <v>43031</v>
      </c>
      <c r="F882" s="46">
        <v>966.29998799999998</v>
      </c>
      <c r="G882" s="116">
        <f t="shared" si="27"/>
        <v>-1.6898785703947761E-2</v>
      </c>
    </row>
    <row r="883" spans="1:7" x14ac:dyDescent="0.3">
      <c r="A883" s="115">
        <v>43028</v>
      </c>
      <c r="B883" s="46">
        <v>2575.21</v>
      </c>
      <c r="C883" s="116">
        <f t="shared" si="26"/>
        <v>5.1168962960073117E-3</v>
      </c>
      <c r="E883" s="115">
        <v>43028</v>
      </c>
      <c r="F883" s="46">
        <v>982.90997300000004</v>
      </c>
      <c r="G883" s="116">
        <f t="shared" si="27"/>
        <v>-3.7502276038692273E-3</v>
      </c>
    </row>
    <row r="884" spans="1:7" x14ac:dyDescent="0.3">
      <c r="A884" s="115">
        <v>43027</v>
      </c>
      <c r="B884" s="46">
        <v>2562.1</v>
      </c>
      <c r="C884" s="116">
        <f t="shared" si="26"/>
        <v>3.2796358042519458E-4</v>
      </c>
      <c r="E884" s="115">
        <v>43027</v>
      </c>
      <c r="F884" s="46">
        <v>986.60998500000005</v>
      </c>
      <c r="G884" s="116">
        <f t="shared" si="27"/>
        <v>-1.0421278836509451E-2</v>
      </c>
    </row>
    <row r="885" spans="1:7" x14ac:dyDescent="0.3">
      <c r="A885" s="115">
        <v>43026</v>
      </c>
      <c r="B885" s="46">
        <v>2561.2600000000002</v>
      </c>
      <c r="C885" s="116">
        <f t="shared" si="26"/>
        <v>7.4237309327340739E-4</v>
      </c>
      <c r="E885" s="115">
        <v>43026</v>
      </c>
      <c r="F885" s="46">
        <v>997</v>
      </c>
      <c r="G885" s="116">
        <f t="shared" si="27"/>
        <v>-1.2020259966405433E-2</v>
      </c>
    </row>
    <row r="886" spans="1:7" x14ac:dyDescent="0.3">
      <c r="A886" s="115">
        <v>43025</v>
      </c>
      <c r="B886" s="46">
        <v>2559.36</v>
      </c>
      <c r="C886" s="116">
        <f t="shared" si="26"/>
        <v>6.7249495628796119E-4</v>
      </c>
      <c r="E886" s="115">
        <v>43025</v>
      </c>
      <c r="F886" s="46">
        <v>1009.130005</v>
      </c>
      <c r="G886" s="116">
        <f t="shared" si="27"/>
        <v>2.7724009034175712E-3</v>
      </c>
    </row>
    <row r="887" spans="1:7" x14ac:dyDescent="0.3">
      <c r="A887" s="115">
        <v>43024</v>
      </c>
      <c r="B887" s="46">
        <v>2557.64</v>
      </c>
      <c r="C887" s="116">
        <f t="shared" si="26"/>
        <v>1.7507647356032052E-3</v>
      </c>
      <c r="E887" s="115">
        <v>43024</v>
      </c>
      <c r="F887" s="46">
        <v>1006.340027</v>
      </c>
      <c r="G887" s="116">
        <f t="shared" si="27"/>
        <v>3.3900582220469655E-3</v>
      </c>
    </row>
    <row r="888" spans="1:7" x14ac:dyDescent="0.3">
      <c r="A888" s="115">
        <v>43021</v>
      </c>
      <c r="B888" s="46">
        <v>2553.17</v>
      </c>
      <c r="C888" s="116">
        <f t="shared" si="26"/>
        <v>8.7811112025826255E-4</v>
      </c>
      <c r="E888" s="115">
        <v>43021</v>
      </c>
      <c r="F888" s="46">
        <v>1002.940002</v>
      </c>
      <c r="G888" s="116">
        <f t="shared" si="27"/>
        <v>2.0081414425154875E-3</v>
      </c>
    </row>
    <row r="889" spans="1:7" x14ac:dyDescent="0.3">
      <c r="A889" s="115">
        <v>43020</v>
      </c>
      <c r="B889" s="46">
        <v>2550.9299999999998</v>
      </c>
      <c r="C889" s="116">
        <f t="shared" si="26"/>
        <v>-1.6867300136190755E-3</v>
      </c>
      <c r="E889" s="115">
        <v>43020</v>
      </c>
      <c r="F889" s="46">
        <v>1000.929993</v>
      </c>
      <c r="G889" s="116">
        <f t="shared" si="27"/>
        <v>5.9597919597988991E-3</v>
      </c>
    </row>
    <row r="890" spans="1:7" x14ac:dyDescent="0.3">
      <c r="A890" s="115">
        <v>43019</v>
      </c>
      <c r="B890" s="46">
        <v>2555.2399999999998</v>
      </c>
      <c r="C890" s="116">
        <f t="shared" si="26"/>
        <v>1.8034689332873111E-3</v>
      </c>
      <c r="E890" s="115">
        <v>43019</v>
      </c>
      <c r="F890" s="46">
        <v>995</v>
      </c>
      <c r="G890" s="116">
        <f t="shared" si="27"/>
        <v>7.9011222702456418E-3</v>
      </c>
    </row>
    <row r="891" spans="1:7" x14ac:dyDescent="0.3">
      <c r="A891" s="115">
        <v>43018</v>
      </c>
      <c r="B891" s="46">
        <v>2550.64</v>
      </c>
      <c r="C891" s="116">
        <f t="shared" si="26"/>
        <v>2.3224467821731931E-3</v>
      </c>
      <c r="E891" s="115">
        <v>43018</v>
      </c>
      <c r="F891" s="46">
        <v>987.20001200000002</v>
      </c>
      <c r="G891" s="116">
        <f t="shared" si="27"/>
        <v>-3.8244362084828287E-3</v>
      </c>
    </row>
    <row r="892" spans="1:7" x14ac:dyDescent="0.3">
      <c r="A892" s="115">
        <v>43017</v>
      </c>
      <c r="B892" s="46">
        <v>2544.73</v>
      </c>
      <c r="C892" s="116">
        <f t="shared" si="26"/>
        <v>-1.8043956647432191E-3</v>
      </c>
      <c r="E892" s="115">
        <v>43017</v>
      </c>
      <c r="F892" s="46">
        <v>990.98999000000003</v>
      </c>
      <c r="G892" s="116">
        <f t="shared" si="27"/>
        <v>1.4248195959680743E-3</v>
      </c>
    </row>
    <row r="893" spans="1:7" x14ac:dyDescent="0.3">
      <c r="A893" s="115">
        <v>43014</v>
      </c>
      <c r="B893" s="46">
        <v>2549.33</v>
      </c>
      <c r="C893" s="116">
        <f t="shared" si="26"/>
        <v>-1.0736382622734686E-3</v>
      </c>
      <c r="E893" s="115">
        <v>43014</v>
      </c>
      <c r="F893" s="46">
        <v>989.580017</v>
      </c>
      <c r="G893" s="116">
        <f t="shared" si="27"/>
        <v>8.9004855111503023E-3</v>
      </c>
    </row>
    <row r="894" spans="1:7" x14ac:dyDescent="0.3">
      <c r="A894" s="115">
        <v>43013</v>
      </c>
      <c r="B894" s="46">
        <v>2552.0700000000002</v>
      </c>
      <c r="C894" s="116">
        <f t="shared" si="26"/>
        <v>5.6467565629261252E-3</v>
      </c>
      <c r="E894" s="115">
        <v>43013</v>
      </c>
      <c r="F894" s="46">
        <v>980.84997599999997</v>
      </c>
      <c r="G894" s="116">
        <f t="shared" si="27"/>
        <v>1.5951073394362192E-2</v>
      </c>
    </row>
    <row r="895" spans="1:7" x14ac:dyDescent="0.3">
      <c r="A895" s="115">
        <v>43012</v>
      </c>
      <c r="B895" s="46">
        <v>2537.7399999999998</v>
      </c>
      <c r="C895" s="116">
        <f t="shared" si="26"/>
        <v>1.2467548864110167E-3</v>
      </c>
      <c r="E895" s="115">
        <v>43012</v>
      </c>
      <c r="F895" s="46">
        <v>965.45001200000002</v>
      </c>
      <c r="G895" s="116">
        <f t="shared" si="27"/>
        <v>8.7243090684185898E-3</v>
      </c>
    </row>
    <row r="896" spans="1:7" x14ac:dyDescent="0.3">
      <c r="A896" s="115">
        <v>43011</v>
      </c>
      <c r="B896" s="46">
        <v>2534.58</v>
      </c>
      <c r="C896" s="116">
        <f t="shared" si="26"/>
        <v>2.1588536724235219E-3</v>
      </c>
      <c r="E896" s="115">
        <v>43011</v>
      </c>
      <c r="F896" s="46">
        <v>957.09997599999997</v>
      </c>
      <c r="G896" s="116">
        <f t="shared" si="27"/>
        <v>-2.1789489002618234E-3</v>
      </c>
    </row>
    <row r="897" spans="1:7" x14ac:dyDescent="0.3">
      <c r="A897" s="115">
        <v>43010</v>
      </c>
      <c r="B897" s="46">
        <v>2529.12</v>
      </c>
      <c r="C897" s="116">
        <f t="shared" si="26"/>
        <v>3.8739997459671383E-3</v>
      </c>
      <c r="E897" s="115">
        <v>43010</v>
      </c>
      <c r="F897" s="46">
        <v>959.19000200000005</v>
      </c>
      <c r="G897" s="116">
        <f t="shared" si="27"/>
        <v>-2.2468133915051203E-3</v>
      </c>
    </row>
    <row r="898" spans="1:7" x14ac:dyDescent="0.3">
      <c r="A898" s="115">
        <v>43007</v>
      </c>
      <c r="B898" s="46">
        <v>2519.36</v>
      </c>
      <c r="C898" s="116">
        <f t="shared" si="26"/>
        <v>3.7050907149631662E-3</v>
      </c>
      <c r="E898" s="115">
        <v>43007</v>
      </c>
      <c r="F898" s="46">
        <v>961.34997599999997</v>
      </c>
      <c r="G898" s="116">
        <f t="shared" si="27"/>
        <v>5.1756084021177262E-3</v>
      </c>
    </row>
    <row r="899" spans="1:7" x14ac:dyDescent="0.3">
      <c r="A899" s="115">
        <v>43006</v>
      </c>
      <c r="B899" s="46">
        <v>2510.06</v>
      </c>
      <c r="C899" s="116">
        <f t="shared" si="26"/>
        <v>1.2046078243665992E-3</v>
      </c>
      <c r="E899" s="115">
        <v>43006</v>
      </c>
      <c r="F899" s="46">
        <v>956.40002400000003</v>
      </c>
      <c r="G899" s="116">
        <f t="shared" si="27"/>
        <v>5.8157571792976093E-3</v>
      </c>
    </row>
    <row r="900" spans="1:7" x14ac:dyDescent="0.3">
      <c r="A900" s="115">
        <v>43005</v>
      </c>
      <c r="B900" s="46">
        <v>2507.04</v>
      </c>
      <c r="C900" s="116">
        <f t="shared" ref="C900:C963" si="28">B900/B901-1</f>
        <v>4.0851636468495212E-3</v>
      </c>
      <c r="E900" s="115">
        <v>43005</v>
      </c>
      <c r="F900" s="46">
        <v>950.86999500000002</v>
      </c>
      <c r="G900" s="116">
        <f t="shared" ref="G900:G963" si="29">F900/F901-1</f>
        <v>1.3072681987795098E-2</v>
      </c>
    </row>
    <row r="901" spans="1:7" x14ac:dyDescent="0.3">
      <c r="A901" s="115">
        <v>43004</v>
      </c>
      <c r="B901" s="46">
        <v>2496.84</v>
      </c>
      <c r="C901" s="116">
        <f t="shared" si="28"/>
        <v>7.209632068461147E-5</v>
      </c>
      <c r="E901" s="115">
        <v>43004</v>
      </c>
      <c r="F901" s="46">
        <v>938.59997599999997</v>
      </c>
      <c r="G901" s="116">
        <f t="shared" si="29"/>
        <v>-1.2662424880637291E-3</v>
      </c>
    </row>
    <row r="902" spans="1:7" x14ac:dyDescent="0.3">
      <c r="A902" s="115">
        <v>43003</v>
      </c>
      <c r="B902" s="46">
        <v>2496.66</v>
      </c>
      <c r="C902" s="116">
        <f t="shared" si="28"/>
        <v>-2.2220268401659249E-3</v>
      </c>
      <c r="E902" s="115">
        <v>43003</v>
      </c>
      <c r="F902" s="46">
        <v>939.78997800000002</v>
      </c>
      <c r="G902" s="116">
        <f t="shared" si="29"/>
        <v>-1.6029733415049319E-2</v>
      </c>
    </row>
    <row r="903" spans="1:7" x14ac:dyDescent="0.3">
      <c r="A903" s="115">
        <v>43000</v>
      </c>
      <c r="B903" s="46">
        <v>2502.2199999999998</v>
      </c>
      <c r="C903" s="116">
        <f t="shared" si="28"/>
        <v>6.4784451731569881E-4</v>
      </c>
      <c r="E903" s="115">
        <v>43000</v>
      </c>
      <c r="F903" s="46">
        <v>955.09997599999997</v>
      </c>
      <c r="G903" s="116">
        <f t="shared" si="29"/>
        <v>-9.90001323008316E-3</v>
      </c>
    </row>
    <row r="904" spans="1:7" x14ac:dyDescent="0.3">
      <c r="A904" s="115">
        <v>42999</v>
      </c>
      <c r="B904" s="46">
        <v>2500.6</v>
      </c>
      <c r="C904" s="116">
        <f t="shared" si="28"/>
        <v>-3.0459605141452961E-3</v>
      </c>
      <c r="E904" s="115">
        <v>42999</v>
      </c>
      <c r="F904" s="46">
        <v>964.65002400000003</v>
      </c>
      <c r="G904" s="116">
        <f t="shared" si="29"/>
        <v>-8.7956328094614955E-3</v>
      </c>
    </row>
    <row r="905" spans="1:7" x14ac:dyDescent="0.3">
      <c r="A905" s="115">
        <v>42998</v>
      </c>
      <c r="B905" s="46">
        <v>2508.2399999999998</v>
      </c>
      <c r="C905" s="116">
        <f t="shared" si="28"/>
        <v>6.3431272814296058E-4</v>
      </c>
      <c r="E905" s="115">
        <v>42998</v>
      </c>
      <c r="F905" s="46">
        <v>973.21002199999998</v>
      </c>
      <c r="G905" s="116">
        <f t="shared" si="29"/>
        <v>3.454144981556162E-3</v>
      </c>
    </row>
    <row r="906" spans="1:7" x14ac:dyDescent="0.3">
      <c r="A906" s="115">
        <v>42997</v>
      </c>
      <c r="B906" s="46">
        <v>2506.65</v>
      </c>
      <c r="C906" s="116">
        <f t="shared" si="28"/>
        <v>1.1102812845715793E-3</v>
      </c>
      <c r="E906" s="115">
        <v>42997</v>
      </c>
      <c r="F906" s="46">
        <v>969.85998500000005</v>
      </c>
      <c r="G906" s="116">
        <f t="shared" si="29"/>
        <v>-4.4447356173955566E-3</v>
      </c>
    </row>
    <row r="907" spans="1:7" x14ac:dyDescent="0.3">
      <c r="A907" s="115">
        <v>42996</v>
      </c>
      <c r="B907" s="46">
        <v>2503.87</v>
      </c>
      <c r="C907" s="116">
        <f t="shared" si="28"/>
        <v>1.4558660603223306E-3</v>
      </c>
      <c r="E907" s="115">
        <v>42996</v>
      </c>
      <c r="F907" s="46">
        <v>974.19000200000005</v>
      </c>
      <c r="G907" s="116">
        <f t="shared" si="29"/>
        <v>-1.2768650149383665E-2</v>
      </c>
    </row>
    <row r="908" spans="1:7" x14ac:dyDescent="0.3">
      <c r="A908" s="115">
        <v>42993</v>
      </c>
      <c r="B908" s="46">
        <v>2500.23</v>
      </c>
      <c r="C908" s="116">
        <f t="shared" si="28"/>
        <v>1.8472363580994688E-3</v>
      </c>
      <c r="E908" s="115">
        <v>42993</v>
      </c>
      <c r="F908" s="46">
        <v>986.78997800000002</v>
      </c>
      <c r="G908" s="116">
        <f t="shared" si="29"/>
        <v>-5.4625975144604322E-3</v>
      </c>
    </row>
    <row r="909" spans="1:7" x14ac:dyDescent="0.3">
      <c r="A909" s="115">
        <v>42992</v>
      </c>
      <c r="B909" s="46">
        <v>2495.62</v>
      </c>
      <c r="C909" s="116">
        <f t="shared" si="28"/>
        <v>-1.1007176679195263E-3</v>
      </c>
      <c r="E909" s="115">
        <v>42992</v>
      </c>
      <c r="F909" s="46">
        <v>992.21002199999998</v>
      </c>
      <c r="G909" s="116">
        <f t="shared" si="29"/>
        <v>-7.3929113419666237E-3</v>
      </c>
    </row>
    <row r="910" spans="1:7" x14ac:dyDescent="0.3">
      <c r="A910" s="115">
        <v>42991</v>
      </c>
      <c r="B910" s="46">
        <v>2498.37</v>
      </c>
      <c r="C910" s="116">
        <f t="shared" si="28"/>
        <v>7.5706594885582845E-4</v>
      </c>
      <c r="E910" s="115">
        <v>42991</v>
      </c>
      <c r="F910" s="46">
        <v>999.59997599999997</v>
      </c>
      <c r="G910" s="116">
        <f t="shared" si="29"/>
        <v>1.7321702767745251E-2</v>
      </c>
    </row>
    <row r="911" spans="1:7" x14ac:dyDescent="0.3">
      <c r="A911" s="115">
        <v>42990</v>
      </c>
      <c r="B911" s="46">
        <v>2496.48</v>
      </c>
      <c r="C911" s="116">
        <f t="shared" si="28"/>
        <v>3.363999180100441E-3</v>
      </c>
      <c r="E911" s="115">
        <v>42990</v>
      </c>
      <c r="F911" s="46">
        <v>982.580017</v>
      </c>
      <c r="G911" s="116">
        <f t="shared" si="29"/>
        <v>4.7241143769372052E-3</v>
      </c>
    </row>
    <row r="912" spans="1:7" x14ac:dyDescent="0.3">
      <c r="A912" s="115">
        <v>42989</v>
      </c>
      <c r="B912" s="46">
        <v>2488.11</v>
      </c>
      <c r="C912" s="116">
        <f t="shared" si="28"/>
        <v>1.0839227603466339E-2</v>
      </c>
      <c r="E912" s="115">
        <v>42989</v>
      </c>
      <c r="F912" s="46">
        <v>977.96002199999998</v>
      </c>
      <c r="G912" s="116">
        <f t="shared" si="29"/>
        <v>1.2485762191056793E-2</v>
      </c>
    </row>
    <row r="913" spans="1:7" x14ac:dyDescent="0.3">
      <c r="A913" s="115">
        <v>42986</v>
      </c>
      <c r="B913" s="46">
        <v>2461.4299999999998</v>
      </c>
      <c r="C913" s="116">
        <f t="shared" si="28"/>
        <v>-1.488783416494277E-3</v>
      </c>
      <c r="E913" s="115">
        <v>42986</v>
      </c>
      <c r="F913" s="46">
        <v>965.90002400000003</v>
      </c>
      <c r="G913" s="116">
        <f t="shared" si="29"/>
        <v>-1.3854377777550053E-2</v>
      </c>
    </row>
    <row r="914" spans="1:7" x14ac:dyDescent="0.3">
      <c r="A914" s="115">
        <v>42985</v>
      </c>
      <c r="B914" s="46">
        <v>2465.1</v>
      </c>
      <c r="C914" s="116">
        <f t="shared" si="28"/>
        <v>-1.7845989113951521E-4</v>
      </c>
      <c r="E914" s="115">
        <v>42985</v>
      </c>
      <c r="F914" s="46">
        <v>979.46997099999999</v>
      </c>
      <c r="G914" s="116">
        <f t="shared" si="29"/>
        <v>1.2058259087310619E-2</v>
      </c>
    </row>
    <row r="915" spans="1:7" x14ac:dyDescent="0.3">
      <c r="A915" s="115">
        <v>42984</v>
      </c>
      <c r="B915" s="46">
        <v>2465.54</v>
      </c>
      <c r="C915" s="116">
        <f t="shared" si="28"/>
        <v>3.128750737433128E-3</v>
      </c>
      <c r="E915" s="115">
        <v>42984</v>
      </c>
      <c r="F915" s="46">
        <v>967.79998799999998</v>
      </c>
      <c r="G915" s="116">
        <f t="shared" si="29"/>
        <v>2.6209951076694438E-3</v>
      </c>
    </row>
    <row r="916" spans="1:7" x14ac:dyDescent="0.3">
      <c r="A916" s="115">
        <v>42983</v>
      </c>
      <c r="B916" s="46">
        <v>2457.85</v>
      </c>
      <c r="C916" s="116">
        <f t="shared" si="28"/>
        <v>-7.5508267549616592E-3</v>
      </c>
      <c r="E916" s="115">
        <v>42983</v>
      </c>
      <c r="F916" s="46">
        <v>965.27002000000005</v>
      </c>
      <c r="G916" s="116">
        <f t="shared" si="29"/>
        <v>-1.3268571428571407E-2</v>
      </c>
    </row>
    <row r="917" spans="1:7" x14ac:dyDescent="0.3">
      <c r="A917" s="115">
        <v>42979</v>
      </c>
      <c r="B917" s="46">
        <v>2476.5500000000002</v>
      </c>
      <c r="C917" s="116">
        <f t="shared" si="28"/>
        <v>1.9824813383773066E-3</v>
      </c>
      <c r="E917" s="115">
        <v>42979</v>
      </c>
      <c r="F917" s="46">
        <v>978.25</v>
      </c>
      <c r="G917" s="116">
        <f t="shared" si="29"/>
        <v>-2.3964675275496283E-3</v>
      </c>
    </row>
    <row r="918" spans="1:7" x14ac:dyDescent="0.3">
      <c r="A918" s="115">
        <v>42978</v>
      </c>
      <c r="B918" s="46">
        <v>2471.65</v>
      </c>
      <c r="C918" s="116">
        <f t="shared" si="28"/>
        <v>5.721051924853171E-3</v>
      </c>
      <c r="E918" s="115">
        <v>42978</v>
      </c>
      <c r="F918" s="46">
        <v>980.59997599999997</v>
      </c>
      <c r="G918" s="116">
        <f t="shared" si="29"/>
        <v>1.3445724570288586E-2</v>
      </c>
    </row>
    <row r="919" spans="1:7" x14ac:dyDescent="0.3">
      <c r="A919" s="115">
        <v>42977</v>
      </c>
      <c r="B919" s="46">
        <v>2457.59</v>
      </c>
      <c r="C919" s="116">
        <f t="shared" si="28"/>
        <v>4.6151330580876948E-3</v>
      </c>
      <c r="E919" s="115">
        <v>42977</v>
      </c>
      <c r="F919" s="46">
        <v>967.59002699999996</v>
      </c>
      <c r="G919" s="116">
        <f t="shared" si="29"/>
        <v>1.4181528445132541E-2</v>
      </c>
    </row>
    <row r="920" spans="1:7" x14ac:dyDescent="0.3">
      <c r="A920" s="115">
        <v>42976</v>
      </c>
      <c r="B920" s="46">
        <v>2446.3000000000002</v>
      </c>
      <c r="C920" s="116">
        <f t="shared" si="28"/>
        <v>8.4279776126749972E-4</v>
      </c>
      <c r="E920" s="115">
        <v>42976</v>
      </c>
      <c r="F920" s="46">
        <v>954.05999799999995</v>
      </c>
      <c r="G920" s="116">
        <f t="shared" si="29"/>
        <v>8.4987398046818541E-3</v>
      </c>
    </row>
    <row r="921" spans="1:7" x14ac:dyDescent="0.3">
      <c r="A921" s="115">
        <v>42975</v>
      </c>
      <c r="B921" s="46">
        <v>2444.2399999999998</v>
      </c>
      <c r="C921" s="116">
        <f t="shared" si="28"/>
        <v>4.8709604797259054E-4</v>
      </c>
      <c r="E921" s="115">
        <v>42975</v>
      </c>
      <c r="F921" s="46">
        <v>946.02002000000005</v>
      </c>
      <c r="G921" s="116">
        <f t="shared" si="29"/>
        <v>8.0402216528763226E-4</v>
      </c>
    </row>
    <row r="922" spans="1:7" x14ac:dyDescent="0.3">
      <c r="A922" s="115">
        <v>42972</v>
      </c>
      <c r="B922" s="46">
        <v>2443.0500000000002</v>
      </c>
      <c r="C922" s="116">
        <f t="shared" si="28"/>
        <v>1.6728373042720346E-3</v>
      </c>
      <c r="E922" s="115">
        <v>42972</v>
      </c>
      <c r="F922" s="46">
        <v>945.26000999999997</v>
      </c>
      <c r="G922" s="116">
        <f t="shared" si="29"/>
        <v>-7.5489547056670769E-3</v>
      </c>
    </row>
    <row r="923" spans="1:7" x14ac:dyDescent="0.3">
      <c r="A923" s="115">
        <v>42971</v>
      </c>
      <c r="B923" s="46">
        <v>2438.9699999999998</v>
      </c>
      <c r="C923" s="116">
        <f t="shared" si="28"/>
        <v>-2.0744341336476069E-3</v>
      </c>
      <c r="E923" s="115">
        <v>42971</v>
      </c>
      <c r="F923" s="46">
        <v>952.45001200000002</v>
      </c>
      <c r="G923" s="116">
        <f t="shared" si="29"/>
        <v>-5.7933068893527562E-3</v>
      </c>
    </row>
    <row r="924" spans="1:7" x14ac:dyDescent="0.3">
      <c r="A924" s="115">
        <v>42970</v>
      </c>
      <c r="B924" s="46">
        <v>2444.04</v>
      </c>
      <c r="C924" s="116">
        <f t="shared" si="28"/>
        <v>-3.4536046743949278E-3</v>
      </c>
      <c r="E924" s="115">
        <v>42970</v>
      </c>
      <c r="F924" s="46">
        <v>958</v>
      </c>
      <c r="G924" s="116">
        <f t="shared" si="29"/>
        <v>-9.2046993268044552E-3</v>
      </c>
    </row>
    <row r="925" spans="1:7" x14ac:dyDescent="0.3">
      <c r="A925" s="115">
        <v>42969</v>
      </c>
      <c r="B925" s="46">
        <v>2452.5100000000002</v>
      </c>
      <c r="C925" s="116">
        <f t="shared" si="28"/>
        <v>9.9408245036796128E-3</v>
      </c>
      <c r="E925" s="115">
        <v>42969</v>
      </c>
      <c r="F925" s="46">
        <v>966.90002400000003</v>
      </c>
      <c r="G925" s="116">
        <f t="shared" si="29"/>
        <v>1.4276921308407964E-2</v>
      </c>
    </row>
    <row r="926" spans="1:7" x14ac:dyDescent="0.3">
      <c r="A926" s="115">
        <v>42968</v>
      </c>
      <c r="B926" s="46">
        <v>2428.37</v>
      </c>
      <c r="C926" s="116">
        <f t="shared" si="28"/>
        <v>1.1626229102676966E-3</v>
      </c>
      <c r="E926" s="115">
        <v>42968</v>
      </c>
      <c r="F926" s="46">
        <v>953.28997800000002</v>
      </c>
      <c r="G926" s="116">
        <f t="shared" si="29"/>
        <v>-5.4044395304273518E-3</v>
      </c>
    </row>
    <row r="927" spans="1:7" x14ac:dyDescent="0.3">
      <c r="A927" s="115">
        <v>42965</v>
      </c>
      <c r="B927" s="46">
        <v>2425.5500000000002</v>
      </c>
      <c r="C927" s="116">
        <f t="shared" si="28"/>
        <v>-1.8353833934839914E-3</v>
      </c>
      <c r="E927" s="115">
        <v>42965</v>
      </c>
      <c r="F927" s="46">
        <v>958.46997099999999</v>
      </c>
      <c r="G927" s="116">
        <f t="shared" si="29"/>
        <v>-2.1862394044123157E-3</v>
      </c>
    </row>
    <row r="928" spans="1:7" x14ac:dyDescent="0.3">
      <c r="A928" s="115">
        <v>42964</v>
      </c>
      <c r="B928" s="46">
        <v>2430.0100000000002</v>
      </c>
      <c r="C928" s="116">
        <f t="shared" si="28"/>
        <v>-1.5436913265616137E-2</v>
      </c>
      <c r="E928" s="115">
        <v>42964</v>
      </c>
      <c r="F928" s="46">
        <v>960.57000700000003</v>
      </c>
      <c r="G928" s="116">
        <f t="shared" si="29"/>
        <v>-1.8002807383119213E-2</v>
      </c>
    </row>
    <row r="929" spans="1:7" x14ac:dyDescent="0.3">
      <c r="A929" s="115">
        <v>42963</v>
      </c>
      <c r="B929" s="46">
        <v>2468.11</v>
      </c>
      <c r="C929" s="116">
        <f t="shared" si="28"/>
        <v>1.4201029777529683E-3</v>
      </c>
      <c r="E929" s="115">
        <v>42963</v>
      </c>
      <c r="F929" s="46">
        <v>978.17999299999997</v>
      </c>
      <c r="G929" s="116">
        <f t="shared" si="29"/>
        <v>-4.6400849119817567E-3</v>
      </c>
    </row>
    <row r="930" spans="1:7" x14ac:dyDescent="0.3">
      <c r="A930" s="115">
        <v>42962</v>
      </c>
      <c r="B930" s="46">
        <v>2464.61</v>
      </c>
      <c r="C930" s="116">
        <f t="shared" si="28"/>
        <v>-4.9881581935573571E-4</v>
      </c>
      <c r="E930" s="115">
        <v>42962</v>
      </c>
      <c r="F930" s="46">
        <v>982.73999000000003</v>
      </c>
      <c r="G930" s="116">
        <f t="shared" si="29"/>
        <v>-5.6950880385853164E-4</v>
      </c>
    </row>
    <row r="931" spans="1:7" x14ac:dyDescent="0.3">
      <c r="A931" s="115">
        <v>42961</v>
      </c>
      <c r="B931" s="46">
        <v>2465.84</v>
      </c>
      <c r="C931" s="116">
        <f t="shared" si="28"/>
        <v>1.004374682548792E-2</v>
      </c>
      <c r="E931" s="115">
        <v>42961</v>
      </c>
      <c r="F931" s="46">
        <v>983.29998799999998</v>
      </c>
      <c r="G931" s="116">
        <f t="shared" si="29"/>
        <v>1.5816277191048167E-2</v>
      </c>
    </row>
    <row r="932" spans="1:7" x14ac:dyDescent="0.3">
      <c r="A932" s="115">
        <v>42958</v>
      </c>
      <c r="B932" s="46">
        <v>2441.3200000000002</v>
      </c>
      <c r="C932" s="116">
        <f t="shared" si="28"/>
        <v>1.2755258980974293E-3</v>
      </c>
      <c r="E932" s="115">
        <v>42958</v>
      </c>
      <c r="F932" s="46">
        <v>967.98999000000003</v>
      </c>
      <c r="G932" s="116">
        <f t="shared" si="29"/>
        <v>1.15683726922442E-2</v>
      </c>
    </row>
    <row r="933" spans="1:7" x14ac:dyDescent="0.3">
      <c r="A933" s="115">
        <v>42957</v>
      </c>
      <c r="B933" s="46">
        <v>2438.21</v>
      </c>
      <c r="C933" s="116">
        <f t="shared" si="28"/>
        <v>-1.447441815345063E-2</v>
      </c>
      <c r="E933" s="115">
        <v>42957</v>
      </c>
      <c r="F933" s="46">
        <v>956.919983</v>
      </c>
      <c r="G933" s="116">
        <f t="shared" si="29"/>
        <v>-2.554966522184432E-2</v>
      </c>
    </row>
    <row r="934" spans="1:7" x14ac:dyDescent="0.3">
      <c r="A934" s="115">
        <v>42956</v>
      </c>
      <c r="B934" s="46">
        <v>2474.02</v>
      </c>
      <c r="C934" s="116">
        <f t="shared" si="28"/>
        <v>-3.6364811791900209E-4</v>
      </c>
      <c r="E934" s="115">
        <v>42956</v>
      </c>
      <c r="F934" s="46">
        <v>982.01000999999997</v>
      </c>
      <c r="G934" s="116">
        <f t="shared" si="29"/>
        <v>-7.9103863113427764E-3</v>
      </c>
    </row>
    <row r="935" spans="1:7" x14ac:dyDescent="0.3">
      <c r="A935" s="115">
        <v>42955</v>
      </c>
      <c r="B935" s="46">
        <v>2474.92</v>
      </c>
      <c r="C935" s="116">
        <f t="shared" si="28"/>
        <v>-2.4144366381689819E-3</v>
      </c>
      <c r="E935" s="115">
        <v>42955</v>
      </c>
      <c r="F935" s="46">
        <v>989.84002699999996</v>
      </c>
      <c r="G935" s="116">
        <f t="shared" si="29"/>
        <v>-2.44892312679168E-3</v>
      </c>
    </row>
    <row r="936" spans="1:7" x14ac:dyDescent="0.3">
      <c r="A936" s="115">
        <v>42954</v>
      </c>
      <c r="B936" s="46">
        <v>2480.91</v>
      </c>
      <c r="C936" s="116">
        <f t="shared" si="28"/>
        <v>1.647266869345021E-3</v>
      </c>
      <c r="E936" s="115">
        <v>42954</v>
      </c>
      <c r="F936" s="46">
        <v>992.27002000000005</v>
      </c>
      <c r="G936" s="116">
        <f t="shared" si="29"/>
        <v>4.7489853169031537E-3</v>
      </c>
    </row>
    <row r="937" spans="1:7" x14ac:dyDescent="0.3">
      <c r="A937" s="115">
        <v>42951</v>
      </c>
      <c r="B937" s="46">
        <v>2476.83</v>
      </c>
      <c r="C937" s="116">
        <f t="shared" si="28"/>
        <v>1.8890363083294837E-3</v>
      </c>
      <c r="E937" s="115">
        <v>42951</v>
      </c>
      <c r="F937" s="46">
        <v>987.580017</v>
      </c>
      <c r="G937" s="116">
        <f t="shared" si="29"/>
        <v>6.6878167568718005E-4</v>
      </c>
    </row>
    <row r="938" spans="1:7" x14ac:dyDescent="0.3">
      <c r="A938" s="115">
        <v>42950</v>
      </c>
      <c r="B938" s="46">
        <v>2472.16</v>
      </c>
      <c r="C938" s="116">
        <f t="shared" si="28"/>
        <v>-2.1835911800677232E-3</v>
      </c>
      <c r="E938" s="115">
        <v>42950</v>
      </c>
      <c r="F938" s="46">
        <v>986.919983</v>
      </c>
      <c r="G938" s="116">
        <f t="shared" si="29"/>
        <v>-9.0070508438624408E-3</v>
      </c>
    </row>
    <row r="939" spans="1:7" x14ac:dyDescent="0.3">
      <c r="A939" s="115">
        <v>42949</v>
      </c>
      <c r="B939" s="46">
        <v>2477.5700000000002</v>
      </c>
      <c r="C939" s="116">
        <f t="shared" si="28"/>
        <v>4.9266056898278343E-4</v>
      </c>
      <c r="E939" s="115">
        <v>42949</v>
      </c>
      <c r="F939" s="46">
        <v>995.89001499999995</v>
      </c>
      <c r="G939" s="116">
        <f t="shared" si="29"/>
        <v>-3.0113432116141148E-4</v>
      </c>
    </row>
    <row r="940" spans="1:7" x14ac:dyDescent="0.3">
      <c r="A940" s="115">
        <v>42948</v>
      </c>
      <c r="B940" s="46">
        <v>2476.35</v>
      </c>
      <c r="C940" s="116">
        <f t="shared" si="28"/>
        <v>2.4490952515887621E-3</v>
      </c>
      <c r="E940" s="115">
        <v>42948</v>
      </c>
      <c r="F940" s="46">
        <v>996.19000200000005</v>
      </c>
      <c r="G940" s="116">
        <f t="shared" si="29"/>
        <v>8.5140140042252455E-3</v>
      </c>
    </row>
    <row r="941" spans="1:7" x14ac:dyDescent="0.3">
      <c r="A941" s="115">
        <v>42947</v>
      </c>
      <c r="B941" s="46">
        <v>2470.3000000000002</v>
      </c>
      <c r="C941" s="116">
        <f t="shared" si="28"/>
        <v>-7.2812588487514152E-4</v>
      </c>
      <c r="E941" s="115">
        <v>42947</v>
      </c>
      <c r="F941" s="46">
        <v>987.78002900000001</v>
      </c>
      <c r="G941" s="116">
        <f t="shared" si="29"/>
        <v>-3.1626161420900689E-2</v>
      </c>
    </row>
    <row r="942" spans="1:7" x14ac:dyDescent="0.3">
      <c r="A942" s="115">
        <v>42944</v>
      </c>
      <c r="B942" s="46">
        <v>2472.1</v>
      </c>
      <c r="C942" s="116">
        <f t="shared" si="28"/>
        <v>-1.3411865461215866E-3</v>
      </c>
      <c r="E942" s="115">
        <v>42944</v>
      </c>
      <c r="F942" s="46">
        <v>1020.039978</v>
      </c>
      <c r="G942" s="116">
        <f t="shared" si="29"/>
        <v>-2.4818376673040099E-2</v>
      </c>
    </row>
    <row r="943" spans="1:7" x14ac:dyDescent="0.3">
      <c r="A943" s="115">
        <v>42943</v>
      </c>
      <c r="B943" s="46">
        <v>2475.42</v>
      </c>
      <c r="C943" s="116">
        <f t="shared" si="28"/>
        <v>-9.7262524063390643E-4</v>
      </c>
      <c r="E943" s="115">
        <v>42943</v>
      </c>
      <c r="F943" s="46">
        <v>1046</v>
      </c>
      <c r="G943" s="116">
        <f t="shared" si="29"/>
        <v>-6.4590128072837816E-3</v>
      </c>
    </row>
    <row r="944" spans="1:7" x14ac:dyDescent="0.3">
      <c r="A944" s="115">
        <v>42942</v>
      </c>
      <c r="B944" s="46">
        <v>2477.83</v>
      </c>
      <c r="C944" s="116">
        <f t="shared" si="28"/>
        <v>2.8258508838852059E-4</v>
      </c>
      <c r="E944" s="115">
        <v>42942</v>
      </c>
      <c r="F944" s="46">
        <v>1052.8000489999999</v>
      </c>
      <c r="G944" s="116">
        <f t="shared" si="29"/>
        <v>1.2434298577871594E-2</v>
      </c>
    </row>
    <row r="945" spans="1:7" x14ac:dyDescent="0.3">
      <c r="A945" s="115">
        <v>42941</v>
      </c>
      <c r="B945" s="46">
        <v>2477.13</v>
      </c>
      <c r="C945" s="116">
        <f t="shared" si="28"/>
        <v>2.9231834358338649E-3</v>
      </c>
      <c r="E945" s="115">
        <v>42941</v>
      </c>
      <c r="F945" s="46">
        <v>1039.869995</v>
      </c>
      <c r="G945" s="116">
        <f t="shared" si="29"/>
        <v>8.8555180075267081E-4</v>
      </c>
    </row>
    <row r="946" spans="1:7" x14ac:dyDescent="0.3">
      <c r="A946" s="115">
        <v>42940</v>
      </c>
      <c r="B946" s="46">
        <v>2469.91</v>
      </c>
      <c r="C946" s="116">
        <f t="shared" si="28"/>
        <v>-1.0636834995592093E-3</v>
      </c>
      <c r="E946" s="115">
        <v>42940</v>
      </c>
      <c r="F946" s="46">
        <v>1038.9499510000001</v>
      </c>
      <c r="G946" s="116">
        <f t="shared" si="29"/>
        <v>1.2947543001460726E-2</v>
      </c>
    </row>
    <row r="947" spans="1:7" x14ac:dyDescent="0.3">
      <c r="A947" s="115">
        <v>42937</v>
      </c>
      <c r="B947" s="46">
        <v>2472.54</v>
      </c>
      <c r="C947" s="116">
        <f t="shared" si="28"/>
        <v>-3.6790717418988539E-4</v>
      </c>
      <c r="E947" s="115">
        <v>42937</v>
      </c>
      <c r="F947" s="46">
        <v>1025.670044</v>
      </c>
      <c r="G947" s="116">
        <f t="shared" si="29"/>
        <v>-2.9453748851204775E-3</v>
      </c>
    </row>
    <row r="948" spans="1:7" x14ac:dyDescent="0.3">
      <c r="A948" s="115">
        <v>42936</v>
      </c>
      <c r="B948" s="46">
        <v>2473.4499999999998</v>
      </c>
      <c r="C948" s="116">
        <f t="shared" si="28"/>
        <v>-1.5360796821128897E-4</v>
      </c>
      <c r="E948" s="115">
        <v>42936</v>
      </c>
      <c r="F948" s="46">
        <v>1028.6999510000001</v>
      </c>
      <c r="G948" s="116">
        <f t="shared" si="29"/>
        <v>1.7820717412238007E-3</v>
      </c>
    </row>
    <row r="949" spans="1:7" x14ac:dyDescent="0.3">
      <c r="A949" s="115">
        <v>42935</v>
      </c>
      <c r="B949" s="46">
        <v>2473.83</v>
      </c>
      <c r="C949" s="116">
        <f t="shared" si="28"/>
        <v>5.3726514969865136E-3</v>
      </c>
      <c r="E949" s="115">
        <v>42935</v>
      </c>
      <c r="F949" s="46">
        <v>1026.869995</v>
      </c>
      <c r="G949" s="116">
        <f t="shared" si="29"/>
        <v>2.3622862177286041E-3</v>
      </c>
    </row>
    <row r="950" spans="1:7" x14ac:dyDescent="0.3">
      <c r="A950" s="115">
        <v>42934</v>
      </c>
      <c r="B950" s="46">
        <v>2460.61</v>
      </c>
      <c r="C950" s="116">
        <f t="shared" si="28"/>
        <v>5.9776995209714912E-4</v>
      </c>
      <c r="E950" s="115">
        <v>42934</v>
      </c>
      <c r="F950" s="46">
        <v>1024.4499510000001</v>
      </c>
      <c r="G950" s="116">
        <f t="shared" si="29"/>
        <v>1.4266735291541099E-2</v>
      </c>
    </row>
    <row r="951" spans="1:7" x14ac:dyDescent="0.3">
      <c r="A951" s="115">
        <v>42933</v>
      </c>
      <c r="B951" s="46">
        <v>2459.14</v>
      </c>
      <c r="C951" s="116">
        <f t="shared" si="28"/>
        <v>-5.2861214913435539E-5</v>
      </c>
      <c r="E951" s="115">
        <v>42933</v>
      </c>
      <c r="F951" s="46">
        <v>1010.039978</v>
      </c>
      <c r="G951" s="116">
        <f t="shared" si="29"/>
        <v>8.2151106661245699E-3</v>
      </c>
    </row>
    <row r="952" spans="1:7" x14ac:dyDescent="0.3">
      <c r="A952" s="115">
        <v>42930</v>
      </c>
      <c r="B952" s="46">
        <v>2459.27</v>
      </c>
      <c r="C952" s="116">
        <f t="shared" si="28"/>
        <v>4.6735271648765675E-3</v>
      </c>
      <c r="E952" s="115">
        <v>42930</v>
      </c>
      <c r="F952" s="46">
        <v>1001.809998</v>
      </c>
      <c r="G952" s="116">
        <f t="shared" si="29"/>
        <v>1.1792500665617212E-3</v>
      </c>
    </row>
    <row r="953" spans="1:7" x14ac:dyDescent="0.3">
      <c r="A953" s="115">
        <v>42929</v>
      </c>
      <c r="B953" s="46">
        <v>2447.83</v>
      </c>
      <c r="C953" s="116">
        <f t="shared" si="28"/>
        <v>1.8745523380743201E-3</v>
      </c>
      <c r="E953" s="115">
        <v>42929</v>
      </c>
      <c r="F953" s="46">
        <v>1000.630005</v>
      </c>
      <c r="G953" s="116">
        <f t="shared" si="29"/>
        <v>-5.8419736928398969E-3</v>
      </c>
    </row>
    <row r="954" spans="1:7" x14ac:dyDescent="0.3">
      <c r="A954" s="115">
        <v>42928</v>
      </c>
      <c r="B954" s="46">
        <v>2443.25</v>
      </c>
      <c r="C954" s="116">
        <f t="shared" si="28"/>
        <v>7.3056198026821839E-3</v>
      </c>
      <c r="E954" s="115">
        <v>42928</v>
      </c>
      <c r="F954" s="46">
        <v>1006.51001</v>
      </c>
      <c r="G954" s="116">
        <f t="shared" si="29"/>
        <v>1.2453104662101033E-2</v>
      </c>
    </row>
    <row r="955" spans="1:7" x14ac:dyDescent="0.3">
      <c r="A955" s="115">
        <v>42927</v>
      </c>
      <c r="B955" s="46">
        <v>2425.5300000000002</v>
      </c>
      <c r="C955" s="116">
        <f t="shared" si="28"/>
        <v>-7.8272081996166865E-4</v>
      </c>
      <c r="E955" s="115">
        <v>42927</v>
      </c>
      <c r="F955" s="46">
        <v>994.13000499999998</v>
      </c>
      <c r="G955" s="116">
        <f t="shared" si="29"/>
        <v>-2.3482554096956321E-3</v>
      </c>
    </row>
    <row r="956" spans="1:7" x14ac:dyDescent="0.3">
      <c r="A956" s="115">
        <v>42926</v>
      </c>
      <c r="B956" s="46">
        <v>2427.4299999999998</v>
      </c>
      <c r="C956" s="116">
        <f t="shared" si="28"/>
        <v>9.2776618642731457E-4</v>
      </c>
      <c r="E956" s="115">
        <v>42926</v>
      </c>
      <c r="F956" s="46">
        <v>996.46997099999999</v>
      </c>
      <c r="G956" s="116">
        <f t="shared" si="29"/>
        <v>1.8094283398440103E-2</v>
      </c>
    </row>
    <row r="957" spans="1:7" x14ac:dyDescent="0.3">
      <c r="A957" s="115">
        <v>42923</v>
      </c>
      <c r="B957" s="46">
        <v>2425.1799999999998</v>
      </c>
      <c r="C957" s="116">
        <f t="shared" si="28"/>
        <v>6.4031538541342581E-3</v>
      </c>
      <c r="E957" s="115">
        <v>42923</v>
      </c>
      <c r="F957" s="46">
        <v>978.76000999999997</v>
      </c>
      <c r="G957" s="116">
        <f t="shared" si="29"/>
        <v>1.4111936908967504E-2</v>
      </c>
    </row>
    <row r="958" spans="1:7" x14ac:dyDescent="0.3">
      <c r="A958" s="115">
        <v>42922</v>
      </c>
      <c r="B958" s="46">
        <v>2409.75</v>
      </c>
      <c r="C958" s="116">
        <f t="shared" si="28"/>
        <v>-9.36880791271677E-3</v>
      </c>
      <c r="E958" s="115">
        <v>42922</v>
      </c>
      <c r="F958" s="46">
        <v>965.14001499999995</v>
      </c>
      <c r="G958" s="116">
        <f t="shared" si="29"/>
        <v>-6.4443162912667384E-3</v>
      </c>
    </row>
    <row r="959" spans="1:7" x14ac:dyDescent="0.3">
      <c r="A959" s="115">
        <v>42921</v>
      </c>
      <c r="B959" s="46">
        <v>2432.54</v>
      </c>
      <c r="C959" s="116">
        <f t="shared" si="28"/>
        <v>1.4532669688471778E-3</v>
      </c>
      <c r="E959" s="115">
        <v>42921</v>
      </c>
      <c r="F959" s="46">
        <v>971.40002400000003</v>
      </c>
      <c r="G959" s="116">
        <f t="shared" si="29"/>
        <v>1.8602071495350536E-2</v>
      </c>
    </row>
    <row r="960" spans="1:7" x14ac:dyDescent="0.3">
      <c r="A960" s="115">
        <v>42919</v>
      </c>
      <c r="B960" s="46">
        <v>2429.0100000000002</v>
      </c>
      <c r="C960" s="116">
        <f t="shared" si="28"/>
        <v>2.3107934687074394E-3</v>
      </c>
      <c r="E960" s="115">
        <v>42919</v>
      </c>
      <c r="F960" s="46">
        <v>953.65997300000004</v>
      </c>
      <c r="G960" s="116">
        <f t="shared" si="29"/>
        <v>-1.4814077479338827E-2</v>
      </c>
    </row>
    <row r="961" spans="1:7" x14ac:dyDescent="0.3">
      <c r="A961" s="115">
        <v>42916</v>
      </c>
      <c r="B961" s="46">
        <v>2423.41</v>
      </c>
      <c r="C961" s="116">
        <f t="shared" si="28"/>
        <v>1.5332479232963436E-3</v>
      </c>
      <c r="E961" s="115">
        <v>42916</v>
      </c>
      <c r="F961" s="46">
        <v>968</v>
      </c>
      <c r="G961" s="116">
        <f t="shared" si="29"/>
        <v>-8.1255756630895792E-3</v>
      </c>
    </row>
    <row r="962" spans="1:7" x14ac:dyDescent="0.3">
      <c r="A962" s="115">
        <v>42915</v>
      </c>
      <c r="B962" s="46">
        <v>2419.6999999999998</v>
      </c>
      <c r="C962" s="116">
        <f t="shared" si="28"/>
        <v>-8.6000270415333979E-3</v>
      </c>
      <c r="E962" s="115">
        <v>42915</v>
      </c>
      <c r="F962" s="46">
        <v>975.92999299999997</v>
      </c>
      <c r="G962" s="116">
        <f t="shared" si="29"/>
        <v>-1.454063166097086E-2</v>
      </c>
    </row>
    <row r="963" spans="1:7" x14ac:dyDescent="0.3">
      <c r="A963" s="115">
        <v>42914</v>
      </c>
      <c r="B963" s="46">
        <v>2440.69</v>
      </c>
      <c r="C963" s="116">
        <f t="shared" si="28"/>
        <v>8.8080417296994007E-3</v>
      </c>
      <c r="E963" s="115">
        <v>42914</v>
      </c>
      <c r="F963" s="46">
        <v>990.330017</v>
      </c>
      <c r="G963" s="116">
        <f t="shared" si="29"/>
        <v>1.3872097706453035E-2</v>
      </c>
    </row>
    <row r="964" spans="1:7" x14ac:dyDescent="0.3">
      <c r="A964" s="115">
        <v>42913</v>
      </c>
      <c r="B964" s="46">
        <v>2419.38</v>
      </c>
      <c r="C964" s="116">
        <f t="shared" ref="C964:C1027" si="30">B964/B965-1</f>
        <v>-8.0727490395929857E-3</v>
      </c>
      <c r="E964" s="115">
        <v>42913</v>
      </c>
      <c r="F964" s="46">
        <v>976.78002900000001</v>
      </c>
      <c r="G964" s="116">
        <f t="shared" ref="G964:G1027" si="31">F964/F965-1</f>
        <v>-1.7304122161494573E-2</v>
      </c>
    </row>
    <row r="965" spans="1:7" x14ac:dyDescent="0.3">
      <c r="A965" s="115">
        <v>42912</v>
      </c>
      <c r="B965" s="46">
        <v>2439.0700000000002</v>
      </c>
      <c r="C965" s="116">
        <f t="shared" si="30"/>
        <v>3.1579379075585834E-4</v>
      </c>
      <c r="E965" s="115">
        <v>42912</v>
      </c>
      <c r="F965" s="46">
        <v>993.97997999999995</v>
      </c>
      <c r="G965" s="116">
        <f t="shared" si="31"/>
        <v>-9.7236436699110751E-3</v>
      </c>
    </row>
    <row r="966" spans="1:7" x14ac:dyDescent="0.3">
      <c r="A966" s="115">
        <v>42909</v>
      </c>
      <c r="B966" s="46">
        <v>2438.3000000000002</v>
      </c>
      <c r="C966" s="116">
        <f t="shared" si="30"/>
        <v>1.5608954610804027E-3</v>
      </c>
      <c r="E966" s="115">
        <v>42909</v>
      </c>
      <c r="F966" s="46">
        <v>1003.73999</v>
      </c>
      <c r="G966" s="116">
        <f t="shared" si="31"/>
        <v>2.4368341448537389E-3</v>
      </c>
    </row>
    <row r="967" spans="1:7" x14ac:dyDescent="0.3">
      <c r="A967" s="115">
        <v>42908</v>
      </c>
      <c r="B967" s="46">
        <v>2434.5</v>
      </c>
      <c r="C967" s="116">
        <f t="shared" si="30"/>
        <v>-4.5573798760889517E-4</v>
      </c>
      <c r="E967" s="115">
        <v>42908</v>
      </c>
      <c r="F967" s="46">
        <v>1001.299988</v>
      </c>
      <c r="G967" s="116">
        <f t="shared" si="31"/>
        <v>-9.2792275082409503E-4</v>
      </c>
    </row>
    <row r="968" spans="1:7" x14ac:dyDescent="0.3">
      <c r="A968" s="115">
        <v>42907</v>
      </c>
      <c r="B968" s="46">
        <v>2435.61</v>
      </c>
      <c r="C968" s="116">
        <f t="shared" si="30"/>
        <v>-5.826764545369123E-4</v>
      </c>
      <c r="E968" s="115">
        <v>42907</v>
      </c>
      <c r="F968" s="46">
        <v>1002.22998</v>
      </c>
      <c r="G968" s="116">
        <f t="shared" si="31"/>
        <v>9.7119180505327307E-3</v>
      </c>
    </row>
    <row r="969" spans="1:7" x14ac:dyDescent="0.3">
      <c r="A969" s="115">
        <v>42906</v>
      </c>
      <c r="B969" s="46">
        <v>2437.0300000000002</v>
      </c>
      <c r="C969" s="116">
        <f t="shared" si="30"/>
        <v>-6.6966651178335113E-3</v>
      </c>
      <c r="E969" s="115">
        <v>42906</v>
      </c>
      <c r="F969" s="46">
        <v>992.59002699999996</v>
      </c>
      <c r="G969" s="116">
        <f t="shared" si="31"/>
        <v>-2.5924777114183506E-3</v>
      </c>
    </row>
    <row r="970" spans="1:7" x14ac:dyDescent="0.3">
      <c r="A970" s="115">
        <v>42905</v>
      </c>
      <c r="B970" s="46">
        <v>2453.46</v>
      </c>
      <c r="C970" s="116">
        <f t="shared" si="30"/>
        <v>8.3472042414154402E-3</v>
      </c>
      <c r="E970" s="115">
        <v>42905</v>
      </c>
      <c r="F970" s="46">
        <v>995.169983</v>
      </c>
      <c r="G970" s="116">
        <f t="shared" si="31"/>
        <v>7.5527845560323659E-3</v>
      </c>
    </row>
    <row r="971" spans="1:7" x14ac:dyDescent="0.3">
      <c r="A971" s="115">
        <v>42902</v>
      </c>
      <c r="B971" s="46">
        <v>2433.15</v>
      </c>
      <c r="C971" s="116">
        <f t="shared" si="30"/>
        <v>2.8366345181418673E-4</v>
      </c>
      <c r="E971" s="115">
        <v>42902</v>
      </c>
      <c r="F971" s="46">
        <v>987.71002199999998</v>
      </c>
      <c r="G971" s="116">
        <f t="shared" si="31"/>
        <v>2.4414822505421263E-2</v>
      </c>
    </row>
    <row r="972" spans="1:7" x14ac:dyDescent="0.3">
      <c r="A972" s="115">
        <v>42901</v>
      </c>
      <c r="B972" s="46">
        <v>2432.46</v>
      </c>
      <c r="C972" s="116">
        <f t="shared" si="30"/>
        <v>-2.2396140972632539E-3</v>
      </c>
      <c r="E972" s="115">
        <v>42901</v>
      </c>
      <c r="F972" s="46">
        <v>964.169983</v>
      </c>
      <c r="G972" s="116">
        <f t="shared" si="31"/>
        <v>-1.2596381215290831E-2</v>
      </c>
    </row>
    <row r="973" spans="1:7" x14ac:dyDescent="0.3">
      <c r="A973" s="115">
        <v>42900</v>
      </c>
      <c r="B973" s="46">
        <v>2437.92</v>
      </c>
      <c r="C973" s="116">
        <f t="shared" si="30"/>
        <v>-9.9575880508939729E-4</v>
      </c>
      <c r="E973" s="115">
        <v>42900</v>
      </c>
      <c r="F973" s="46">
        <v>976.46997099999999</v>
      </c>
      <c r="G973" s="116">
        <f t="shared" si="31"/>
        <v>-4.404619844107005E-3</v>
      </c>
    </row>
    <row r="974" spans="1:7" x14ac:dyDescent="0.3">
      <c r="A974" s="115">
        <v>42899</v>
      </c>
      <c r="B974" s="46">
        <v>2440.35</v>
      </c>
      <c r="C974" s="116">
        <f t="shared" si="30"/>
        <v>4.5114205623633108E-3</v>
      </c>
      <c r="E974" s="115">
        <v>42899</v>
      </c>
      <c r="F974" s="46">
        <v>980.78997800000002</v>
      </c>
      <c r="G974" s="116">
        <f t="shared" si="31"/>
        <v>1.6457499087326743E-2</v>
      </c>
    </row>
    <row r="975" spans="1:7" x14ac:dyDescent="0.3">
      <c r="A975" s="115">
        <v>42898</v>
      </c>
      <c r="B975" s="46">
        <v>2429.39</v>
      </c>
      <c r="C975" s="116">
        <f t="shared" si="30"/>
        <v>-9.78710980068076E-4</v>
      </c>
      <c r="E975" s="115">
        <v>42898</v>
      </c>
      <c r="F975" s="46">
        <v>964.90997300000004</v>
      </c>
      <c r="G975" s="116">
        <f t="shared" si="31"/>
        <v>-1.3697115461759668E-2</v>
      </c>
    </row>
    <row r="976" spans="1:7" x14ac:dyDescent="0.3">
      <c r="A976" s="115">
        <v>42895</v>
      </c>
      <c r="B976" s="46">
        <v>2431.77</v>
      </c>
      <c r="C976" s="116">
        <f t="shared" si="30"/>
        <v>-8.2998122270205865E-4</v>
      </c>
      <c r="E976" s="115">
        <v>42895</v>
      </c>
      <c r="F976" s="46">
        <v>978.30999799999995</v>
      </c>
      <c r="G976" s="116">
        <f t="shared" si="31"/>
        <v>-3.1635128596610329E-2</v>
      </c>
    </row>
    <row r="977" spans="1:7" x14ac:dyDescent="0.3">
      <c r="A977" s="115">
        <v>42894</v>
      </c>
      <c r="B977" s="46">
        <v>2433.79</v>
      </c>
      <c r="C977" s="116">
        <f t="shared" si="30"/>
        <v>2.6714451285170249E-4</v>
      </c>
      <c r="E977" s="115">
        <v>42894</v>
      </c>
      <c r="F977" s="46">
        <v>1010.27002</v>
      </c>
      <c r="G977" s="116">
        <f t="shared" si="31"/>
        <v>1.9801894780946405E-4</v>
      </c>
    </row>
    <row r="978" spans="1:7" x14ac:dyDescent="0.3">
      <c r="A978" s="115">
        <v>42893</v>
      </c>
      <c r="B978" s="46">
        <v>2433.14</v>
      </c>
      <c r="C978" s="116">
        <f t="shared" si="30"/>
        <v>1.568333655781684E-3</v>
      </c>
      <c r="E978" s="115">
        <v>42893</v>
      </c>
      <c r="F978" s="46">
        <v>1010.070007</v>
      </c>
      <c r="G978" s="116">
        <f t="shared" si="31"/>
        <v>7.048860418743752E-3</v>
      </c>
    </row>
    <row r="979" spans="1:7" x14ac:dyDescent="0.3">
      <c r="A979" s="115">
        <v>42892</v>
      </c>
      <c r="B979" s="46">
        <v>2429.33</v>
      </c>
      <c r="C979" s="116">
        <f t="shared" si="30"/>
        <v>-2.7790320594393014E-3</v>
      </c>
      <c r="E979" s="115">
        <v>42892</v>
      </c>
      <c r="F979" s="46">
        <v>1003</v>
      </c>
      <c r="G979" s="116">
        <f t="shared" si="31"/>
        <v>-8.246511338762641E-3</v>
      </c>
    </row>
    <row r="980" spans="1:7" x14ac:dyDescent="0.3">
      <c r="A980" s="115">
        <v>42891</v>
      </c>
      <c r="B980" s="46">
        <v>2436.1</v>
      </c>
      <c r="C980" s="116">
        <f t="shared" si="30"/>
        <v>-1.2176772294358873E-3</v>
      </c>
      <c r="E980" s="115">
        <v>42891</v>
      </c>
      <c r="F980" s="46">
        <v>1011.340027</v>
      </c>
      <c r="G980" s="116">
        <f t="shared" si="31"/>
        <v>4.5792288812140924E-3</v>
      </c>
    </row>
    <row r="981" spans="1:7" x14ac:dyDescent="0.3">
      <c r="A981" s="115">
        <v>42888</v>
      </c>
      <c r="B981" s="46">
        <v>2439.0700000000002</v>
      </c>
      <c r="C981" s="116">
        <f t="shared" si="30"/>
        <v>3.7077273812169409E-3</v>
      </c>
      <c r="E981" s="115">
        <v>42888</v>
      </c>
      <c r="F981" s="46">
        <v>1006.72998</v>
      </c>
      <c r="G981" s="116">
        <f t="shared" si="31"/>
        <v>1.0823804277438009E-2</v>
      </c>
    </row>
    <row r="982" spans="1:7" x14ac:dyDescent="0.3">
      <c r="A982" s="115">
        <v>42887</v>
      </c>
      <c r="B982" s="46">
        <v>2430.06</v>
      </c>
      <c r="C982" s="116">
        <f t="shared" si="30"/>
        <v>7.5711087154821666E-3</v>
      </c>
      <c r="E982" s="115">
        <v>42887</v>
      </c>
      <c r="F982" s="46">
        <v>995.95001200000002</v>
      </c>
      <c r="G982" s="116">
        <f t="shared" si="31"/>
        <v>1.3372112029579331E-3</v>
      </c>
    </row>
    <row r="983" spans="1:7" x14ac:dyDescent="0.3">
      <c r="A983" s="115">
        <v>42886</v>
      </c>
      <c r="B983" s="46">
        <v>2411.8000000000002</v>
      </c>
      <c r="C983" s="116">
        <f t="shared" si="30"/>
        <v>-4.6002544645251664E-4</v>
      </c>
      <c r="E983" s="115">
        <v>42886</v>
      </c>
      <c r="F983" s="46">
        <v>994.61999500000002</v>
      </c>
      <c r="G983" s="116">
        <f t="shared" si="31"/>
        <v>-2.0869037573564286E-3</v>
      </c>
    </row>
    <row r="984" spans="1:7" x14ac:dyDescent="0.3">
      <c r="A984" s="115">
        <v>42885</v>
      </c>
      <c r="B984" s="46">
        <v>2412.91</v>
      </c>
      <c r="C984" s="116">
        <f t="shared" si="30"/>
        <v>-1.2045599423798903E-3</v>
      </c>
      <c r="E984" s="115">
        <v>42885</v>
      </c>
      <c r="F984" s="46">
        <v>996.70001200000002</v>
      </c>
      <c r="G984" s="116">
        <f t="shared" si="31"/>
        <v>9.2388175421009855E-4</v>
      </c>
    </row>
    <row r="985" spans="1:7" x14ac:dyDescent="0.3">
      <c r="A985" s="115">
        <v>42881</v>
      </c>
      <c r="B985" s="46">
        <v>2415.8200000000002</v>
      </c>
      <c r="C985" s="116">
        <f t="shared" si="30"/>
        <v>3.1055000476176708E-4</v>
      </c>
      <c r="E985" s="115">
        <v>42881</v>
      </c>
      <c r="F985" s="46">
        <v>995.78002900000001</v>
      </c>
      <c r="G985" s="116">
        <f t="shared" si="31"/>
        <v>2.4160180272603249E-3</v>
      </c>
    </row>
    <row r="986" spans="1:7" x14ac:dyDescent="0.3">
      <c r="A986" s="115">
        <v>42880</v>
      </c>
      <c r="B986" s="46">
        <v>2415.0700000000002</v>
      </c>
      <c r="C986" s="116">
        <f t="shared" si="30"/>
        <v>4.4418750701842313E-3</v>
      </c>
      <c r="E986" s="115">
        <v>42880</v>
      </c>
      <c r="F986" s="46">
        <v>993.38000499999998</v>
      </c>
      <c r="G986" s="116">
        <f t="shared" si="31"/>
        <v>1.3291201427029886E-2</v>
      </c>
    </row>
    <row r="987" spans="1:7" x14ac:dyDescent="0.3">
      <c r="A987" s="115">
        <v>42879</v>
      </c>
      <c r="B987" s="46">
        <v>2404.39</v>
      </c>
      <c r="C987" s="116">
        <f t="shared" si="30"/>
        <v>2.4891386829661855E-3</v>
      </c>
      <c r="E987" s="115">
        <v>42879</v>
      </c>
      <c r="F987" s="46">
        <v>980.34997599999997</v>
      </c>
      <c r="G987" s="116">
        <f t="shared" si="31"/>
        <v>9.0680756319838629E-3</v>
      </c>
    </row>
    <row r="988" spans="1:7" x14ac:dyDescent="0.3">
      <c r="A988" s="115">
        <v>42878</v>
      </c>
      <c r="B988" s="46">
        <v>2398.42</v>
      </c>
      <c r="C988" s="116">
        <f t="shared" si="30"/>
        <v>1.8379127993919386E-3</v>
      </c>
      <c r="E988" s="115">
        <v>42878</v>
      </c>
      <c r="F988" s="46">
        <v>971.53997800000002</v>
      </c>
      <c r="G988" s="116">
        <f t="shared" si="31"/>
        <v>8.9628299549460166E-4</v>
      </c>
    </row>
    <row r="989" spans="1:7" x14ac:dyDescent="0.3">
      <c r="A989" s="115">
        <v>42877</v>
      </c>
      <c r="B989" s="46">
        <v>2394.02</v>
      </c>
      <c r="C989" s="116">
        <f t="shared" si="30"/>
        <v>5.160114706536767E-3</v>
      </c>
      <c r="E989" s="115">
        <v>42877</v>
      </c>
      <c r="F989" s="46">
        <v>970.669983</v>
      </c>
      <c r="G989" s="116">
        <f t="shared" si="31"/>
        <v>1.1283084363390428E-2</v>
      </c>
    </row>
    <row r="990" spans="1:7" x14ac:dyDescent="0.3">
      <c r="A990" s="115">
        <v>42874</v>
      </c>
      <c r="B990" s="46">
        <v>2381.73</v>
      </c>
      <c r="C990" s="116">
        <f t="shared" si="30"/>
        <v>6.7674957306866901E-3</v>
      </c>
      <c r="E990" s="115">
        <v>42874</v>
      </c>
      <c r="F990" s="46">
        <v>959.84002699999996</v>
      </c>
      <c r="G990" s="116">
        <f t="shared" si="31"/>
        <v>1.4085040157800766E-3</v>
      </c>
    </row>
    <row r="991" spans="1:7" x14ac:dyDescent="0.3">
      <c r="A991" s="115">
        <v>42873</v>
      </c>
      <c r="B991" s="46">
        <v>2365.7199999999998</v>
      </c>
      <c r="C991" s="116">
        <f t="shared" si="30"/>
        <v>3.6868431882495223E-3</v>
      </c>
      <c r="E991" s="115">
        <v>42873</v>
      </c>
      <c r="F991" s="46">
        <v>958.48999000000003</v>
      </c>
      <c r="G991" s="116">
        <f t="shared" si="31"/>
        <v>1.4532770073534484E-2</v>
      </c>
    </row>
    <row r="992" spans="1:7" x14ac:dyDescent="0.3">
      <c r="A992" s="115">
        <v>42872</v>
      </c>
      <c r="B992" s="46">
        <v>2357.0300000000002</v>
      </c>
      <c r="C992" s="116">
        <f t="shared" si="30"/>
        <v>-1.817825856948263E-2</v>
      </c>
      <c r="E992" s="115">
        <v>42872</v>
      </c>
      <c r="F992" s="46">
        <v>944.76000999999997</v>
      </c>
      <c r="G992" s="116">
        <f t="shared" si="31"/>
        <v>-2.2058439704773947E-2</v>
      </c>
    </row>
    <row r="993" spans="1:7" x14ac:dyDescent="0.3">
      <c r="A993" s="115">
        <v>42871</v>
      </c>
      <c r="B993" s="46">
        <v>2400.67</v>
      </c>
      <c r="C993" s="116">
        <f t="shared" si="30"/>
        <v>-6.8683605847685847E-4</v>
      </c>
      <c r="E993" s="115">
        <v>42871</v>
      </c>
      <c r="F993" s="46">
        <v>966.07000700000003</v>
      </c>
      <c r="G993" s="116">
        <f t="shared" si="31"/>
        <v>8.4554174402196036E-3</v>
      </c>
    </row>
    <row r="994" spans="1:7" x14ac:dyDescent="0.3">
      <c r="A994" s="115">
        <v>42870</v>
      </c>
      <c r="B994" s="46">
        <v>2402.3200000000002</v>
      </c>
      <c r="C994" s="116">
        <f t="shared" si="30"/>
        <v>4.7764440168973632E-3</v>
      </c>
      <c r="E994" s="115">
        <v>42870</v>
      </c>
      <c r="F994" s="46">
        <v>957.96997099999999</v>
      </c>
      <c r="G994" s="116">
        <f t="shared" si="31"/>
        <v>-3.5158944030596606E-3</v>
      </c>
    </row>
    <row r="995" spans="1:7" x14ac:dyDescent="0.3">
      <c r="A995" s="115">
        <v>42867</v>
      </c>
      <c r="B995" s="46">
        <v>2390.9</v>
      </c>
      <c r="C995" s="116">
        <f t="shared" si="30"/>
        <v>-1.4784250179582514E-3</v>
      </c>
      <c r="E995" s="115">
        <v>42867</v>
      </c>
      <c r="F995" s="46">
        <v>961.34997599999997</v>
      </c>
      <c r="G995" s="116">
        <f t="shared" si="31"/>
        <v>1.4488910188096948E-2</v>
      </c>
    </row>
    <row r="996" spans="1:7" x14ac:dyDescent="0.3">
      <c r="A996" s="115">
        <v>42866</v>
      </c>
      <c r="B996" s="46">
        <v>2394.44</v>
      </c>
      <c r="C996" s="116">
        <f t="shared" si="30"/>
        <v>-2.162833436821554E-3</v>
      </c>
      <c r="E996" s="115">
        <v>42866</v>
      </c>
      <c r="F996" s="46">
        <v>947.61999500000002</v>
      </c>
      <c r="G996" s="116">
        <f t="shared" si="31"/>
        <v>-1.4015669773762562E-3</v>
      </c>
    </row>
    <row r="997" spans="1:7" x14ac:dyDescent="0.3">
      <c r="A997" s="115">
        <v>42865</v>
      </c>
      <c r="B997" s="46">
        <v>2399.63</v>
      </c>
      <c r="C997" s="116">
        <f t="shared" si="30"/>
        <v>1.1306176259533451E-3</v>
      </c>
      <c r="E997" s="115">
        <v>42865</v>
      </c>
      <c r="F997" s="46">
        <v>948.95001200000002</v>
      </c>
      <c r="G997" s="116">
        <f t="shared" si="31"/>
        <v>-4.0616223122611483E-3</v>
      </c>
    </row>
    <row r="998" spans="1:7" x14ac:dyDescent="0.3">
      <c r="A998" s="115">
        <v>42864</v>
      </c>
      <c r="B998" s="46">
        <v>2396.92</v>
      </c>
      <c r="C998" s="116">
        <f t="shared" si="30"/>
        <v>-1.0252648600889147E-3</v>
      </c>
      <c r="E998" s="115">
        <v>42864</v>
      </c>
      <c r="F998" s="46">
        <v>952.82000700000003</v>
      </c>
      <c r="G998" s="116">
        <f t="shared" si="31"/>
        <v>3.9830029162375435E-3</v>
      </c>
    </row>
    <row r="999" spans="1:7" x14ac:dyDescent="0.3">
      <c r="A999" s="115">
        <v>42863</v>
      </c>
      <c r="B999" s="46">
        <v>2399.38</v>
      </c>
      <c r="C999" s="116">
        <f t="shared" si="30"/>
        <v>3.7511097032982832E-5</v>
      </c>
      <c r="E999" s="115">
        <v>42863</v>
      </c>
      <c r="F999" s="46">
        <v>949.03997800000002</v>
      </c>
      <c r="G999" s="116">
        <f t="shared" si="31"/>
        <v>1.59395746052029E-2</v>
      </c>
    </row>
    <row r="1000" spans="1:7" x14ac:dyDescent="0.3">
      <c r="A1000" s="115">
        <v>42860</v>
      </c>
      <c r="B1000" s="46">
        <v>2399.29</v>
      </c>
      <c r="C1000" s="116">
        <f t="shared" si="30"/>
        <v>4.0886872677357022E-3</v>
      </c>
      <c r="E1000" s="115">
        <v>42860</v>
      </c>
      <c r="F1000" s="46">
        <v>934.15002400000003</v>
      </c>
      <c r="G1000" s="116">
        <f t="shared" si="31"/>
        <v>-3.6052231880030483E-3</v>
      </c>
    </row>
    <row r="1001" spans="1:7" x14ac:dyDescent="0.3">
      <c r="A1001" s="115">
        <v>42859</v>
      </c>
      <c r="B1001" s="46">
        <v>2389.52</v>
      </c>
      <c r="C1001" s="116">
        <f t="shared" si="30"/>
        <v>5.8204536603945201E-4</v>
      </c>
      <c r="E1001" s="115">
        <v>42859</v>
      </c>
      <c r="F1001" s="46">
        <v>937.53002900000001</v>
      </c>
      <c r="G1001" s="116">
        <f t="shared" si="31"/>
        <v>-3.71932870592806E-3</v>
      </c>
    </row>
    <row r="1002" spans="1:7" x14ac:dyDescent="0.3">
      <c r="A1002" s="115">
        <v>42858</v>
      </c>
      <c r="B1002" s="46">
        <v>2388.13</v>
      </c>
      <c r="C1002" s="116">
        <f t="shared" si="30"/>
        <v>-1.2713441536987835E-3</v>
      </c>
      <c r="E1002" s="115">
        <v>42858</v>
      </c>
      <c r="F1002" s="46">
        <v>941.03002900000001</v>
      </c>
      <c r="G1002" s="116">
        <f t="shared" si="31"/>
        <v>-6.241127196567664E-3</v>
      </c>
    </row>
    <row r="1003" spans="1:7" x14ac:dyDescent="0.3">
      <c r="A1003" s="115">
        <v>42857</v>
      </c>
      <c r="B1003" s="46">
        <v>2391.17</v>
      </c>
      <c r="C1003" s="116">
        <f t="shared" si="30"/>
        <v>1.1891154069998411E-3</v>
      </c>
      <c r="E1003" s="115">
        <v>42857</v>
      </c>
      <c r="F1003" s="46">
        <v>946.94000200000005</v>
      </c>
      <c r="G1003" s="116">
        <f t="shared" si="31"/>
        <v>-1.3604062592493804E-3</v>
      </c>
    </row>
    <row r="1004" spans="1:7" x14ac:dyDescent="0.3">
      <c r="A1004" s="115">
        <v>42856</v>
      </c>
      <c r="B1004" s="46">
        <v>2388.33</v>
      </c>
      <c r="C1004" s="116">
        <f t="shared" si="30"/>
        <v>1.7322372284205301E-3</v>
      </c>
      <c r="E1004" s="115">
        <v>42856</v>
      </c>
      <c r="F1004" s="46">
        <v>948.22997999999995</v>
      </c>
      <c r="G1004" s="116">
        <f t="shared" si="31"/>
        <v>2.5124585402270139E-2</v>
      </c>
    </row>
    <row r="1005" spans="1:7" x14ac:dyDescent="0.3">
      <c r="A1005" s="115">
        <v>42853</v>
      </c>
      <c r="B1005" s="46">
        <v>2384.1999999999998</v>
      </c>
      <c r="C1005" s="116">
        <f t="shared" si="30"/>
        <v>-1.9131184668260692E-3</v>
      </c>
      <c r="E1005" s="115">
        <v>42853</v>
      </c>
      <c r="F1005" s="46">
        <v>924.98999000000003</v>
      </c>
      <c r="G1005" s="116">
        <f t="shared" si="31"/>
        <v>7.197440018307022E-3</v>
      </c>
    </row>
    <row r="1006" spans="1:7" x14ac:dyDescent="0.3">
      <c r="A1006" s="115">
        <v>42852</v>
      </c>
      <c r="B1006" s="46">
        <v>2388.77</v>
      </c>
      <c r="C1006" s="116">
        <f t="shared" si="30"/>
        <v>5.5289116002432692E-4</v>
      </c>
      <c r="E1006" s="115">
        <v>42852</v>
      </c>
      <c r="F1006" s="46">
        <v>918.38000499999998</v>
      </c>
      <c r="G1006" s="116">
        <f t="shared" si="31"/>
        <v>9.9968406338246663E-3</v>
      </c>
    </row>
    <row r="1007" spans="1:7" x14ac:dyDescent="0.3">
      <c r="A1007" s="115">
        <v>42851</v>
      </c>
      <c r="B1007" s="46">
        <v>2387.4499999999998</v>
      </c>
      <c r="C1007" s="116">
        <f t="shared" si="30"/>
        <v>-4.856380907726221E-4</v>
      </c>
      <c r="E1007" s="115">
        <v>42851</v>
      </c>
      <c r="F1007" s="46">
        <v>909.28997800000002</v>
      </c>
      <c r="G1007" s="116">
        <f t="shared" si="31"/>
        <v>1.8399583627506377E-3</v>
      </c>
    </row>
    <row r="1008" spans="1:7" x14ac:dyDescent="0.3">
      <c r="A1008" s="115">
        <v>42850</v>
      </c>
      <c r="B1008" s="46">
        <v>2388.61</v>
      </c>
      <c r="C1008" s="116">
        <f t="shared" si="30"/>
        <v>6.0906008466188322E-3</v>
      </c>
      <c r="E1008" s="115">
        <v>42850</v>
      </c>
      <c r="F1008" s="46">
        <v>907.61999500000002</v>
      </c>
      <c r="G1008" s="116">
        <f t="shared" si="31"/>
        <v>2.314521619215526E-4</v>
      </c>
    </row>
    <row r="1009" spans="1:7" x14ac:dyDescent="0.3">
      <c r="A1009" s="115">
        <v>42849</v>
      </c>
      <c r="B1009" s="46">
        <v>2374.15</v>
      </c>
      <c r="C1009" s="116">
        <f t="shared" si="30"/>
        <v>1.0840085324159476E-2</v>
      </c>
      <c r="E1009" s="115">
        <v>42849</v>
      </c>
      <c r="F1009" s="46">
        <v>907.40997300000004</v>
      </c>
      <c r="G1009" s="116">
        <f t="shared" si="31"/>
        <v>9.8827459443762145E-3</v>
      </c>
    </row>
    <row r="1010" spans="1:7" x14ac:dyDescent="0.3">
      <c r="A1010" s="115">
        <v>42846</v>
      </c>
      <c r="B1010" s="46">
        <v>2348.69</v>
      </c>
      <c r="C1010" s="116">
        <f t="shared" si="30"/>
        <v>-3.0350108666123976E-3</v>
      </c>
      <c r="E1010" s="115">
        <v>42846</v>
      </c>
      <c r="F1010" s="46">
        <v>898.53002900000001</v>
      </c>
      <c r="G1010" s="116">
        <f t="shared" si="31"/>
        <v>-3.9132308358937884E-3</v>
      </c>
    </row>
    <row r="1011" spans="1:7" x14ac:dyDescent="0.3">
      <c r="A1011" s="115">
        <v>42845</v>
      </c>
      <c r="B1011" s="46">
        <v>2355.84</v>
      </c>
      <c r="C1011" s="116">
        <f t="shared" si="30"/>
        <v>7.5571921631019112E-3</v>
      </c>
      <c r="E1011" s="115">
        <v>42845</v>
      </c>
      <c r="F1011" s="46">
        <v>902.05999799999995</v>
      </c>
      <c r="G1011" s="116">
        <f t="shared" si="31"/>
        <v>3.180589370365805E-3</v>
      </c>
    </row>
    <row r="1012" spans="1:7" x14ac:dyDescent="0.3">
      <c r="A1012" s="115">
        <v>42844</v>
      </c>
      <c r="B1012" s="46">
        <v>2338.17</v>
      </c>
      <c r="C1012" s="116">
        <f t="shared" si="30"/>
        <v>-1.7163423974997372E-3</v>
      </c>
      <c r="E1012" s="115">
        <v>42844</v>
      </c>
      <c r="F1012" s="46">
        <v>899.20001200000002</v>
      </c>
      <c r="G1012" s="116">
        <f t="shared" si="31"/>
        <v>-5.0676235953870385E-3</v>
      </c>
    </row>
    <row r="1013" spans="1:7" x14ac:dyDescent="0.3">
      <c r="A1013" s="115">
        <v>42843</v>
      </c>
      <c r="B1013" s="46">
        <v>2342.19</v>
      </c>
      <c r="C1013" s="116">
        <f t="shared" si="30"/>
        <v>-2.9033507733046138E-3</v>
      </c>
      <c r="E1013" s="115">
        <v>42843</v>
      </c>
      <c r="F1013" s="46">
        <v>903.78002900000001</v>
      </c>
      <c r="G1013" s="116">
        <f t="shared" si="31"/>
        <v>1.9845441965491428E-3</v>
      </c>
    </row>
    <row r="1014" spans="1:7" x14ac:dyDescent="0.3">
      <c r="A1014" s="115">
        <v>42842</v>
      </c>
      <c r="B1014" s="46">
        <v>2349.0100000000002</v>
      </c>
      <c r="C1014" s="116">
        <f t="shared" si="30"/>
        <v>8.6133236007643887E-3</v>
      </c>
      <c r="E1014" s="115">
        <v>42842</v>
      </c>
      <c r="F1014" s="46">
        <v>901.98999000000003</v>
      </c>
      <c r="G1014" s="116">
        <f t="shared" si="31"/>
        <v>1.9577929999688992E-2</v>
      </c>
    </row>
    <row r="1015" spans="1:7" x14ac:dyDescent="0.3">
      <c r="A1015" s="115">
        <v>42838</v>
      </c>
      <c r="B1015" s="46">
        <v>2328.9499999999998</v>
      </c>
      <c r="C1015" s="116">
        <f t="shared" si="30"/>
        <v>-6.8147023578528643E-3</v>
      </c>
      <c r="E1015" s="115">
        <v>42838</v>
      </c>
      <c r="F1015" s="46">
        <v>884.669983</v>
      </c>
      <c r="G1015" s="116">
        <f t="shared" si="31"/>
        <v>-1.28984716623739E-2</v>
      </c>
    </row>
    <row r="1016" spans="1:7" x14ac:dyDescent="0.3">
      <c r="A1016" s="115">
        <v>42837</v>
      </c>
      <c r="B1016" s="46">
        <v>2344.9299999999998</v>
      </c>
      <c r="C1016" s="116">
        <f t="shared" si="30"/>
        <v>-3.7599095922304926E-3</v>
      </c>
      <c r="E1016" s="115">
        <v>42837</v>
      </c>
      <c r="F1016" s="46">
        <v>896.22997999999995</v>
      </c>
      <c r="G1016" s="116">
        <f t="shared" si="31"/>
        <v>-6.7933032291985773E-3</v>
      </c>
    </row>
    <row r="1017" spans="1:7" x14ac:dyDescent="0.3">
      <c r="A1017" s="115">
        <v>42836</v>
      </c>
      <c r="B1017" s="46">
        <v>2353.7800000000002</v>
      </c>
      <c r="C1017" s="116">
        <f t="shared" si="30"/>
        <v>-1.4339289653649834E-3</v>
      </c>
      <c r="E1017" s="115">
        <v>42836</v>
      </c>
      <c r="F1017" s="46">
        <v>902.35998500000005</v>
      </c>
      <c r="G1017" s="116">
        <f t="shared" si="31"/>
        <v>-5.1596325559092326E-3</v>
      </c>
    </row>
    <row r="1018" spans="1:7" x14ac:dyDescent="0.3">
      <c r="A1018" s="115">
        <v>42835</v>
      </c>
      <c r="B1018" s="46">
        <v>2357.16</v>
      </c>
      <c r="C1018" s="116">
        <f t="shared" si="30"/>
        <v>6.8774039073837834E-4</v>
      </c>
      <c r="E1018" s="115">
        <v>42835</v>
      </c>
      <c r="F1018" s="46">
        <v>907.03997800000002</v>
      </c>
      <c r="G1018" s="116">
        <f t="shared" si="31"/>
        <v>1.3588383841473872E-2</v>
      </c>
    </row>
    <row r="1019" spans="1:7" x14ac:dyDescent="0.3">
      <c r="A1019" s="115">
        <v>42832</v>
      </c>
      <c r="B1019" s="46">
        <v>2355.54</v>
      </c>
      <c r="C1019" s="116">
        <f t="shared" si="30"/>
        <v>-8.2715091050222789E-4</v>
      </c>
      <c r="E1019" s="115">
        <v>42832</v>
      </c>
      <c r="F1019" s="46">
        <v>894.88000499999998</v>
      </c>
      <c r="G1019" s="116">
        <f t="shared" si="31"/>
        <v>-3.7850379505653953E-3</v>
      </c>
    </row>
    <row r="1020" spans="1:7" x14ac:dyDescent="0.3">
      <c r="A1020" s="115">
        <v>42831</v>
      </c>
      <c r="B1020" s="46">
        <v>2357.4899999999998</v>
      </c>
      <c r="C1020" s="116">
        <f t="shared" si="30"/>
        <v>1.9294927644020188E-3</v>
      </c>
      <c r="E1020" s="115">
        <v>42831</v>
      </c>
      <c r="F1020" s="46">
        <v>898.28002900000001</v>
      </c>
      <c r="G1020" s="116">
        <f t="shared" si="31"/>
        <v>-1.2097483337556114E-2</v>
      </c>
    </row>
    <row r="1021" spans="1:7" x14ac:dyDescent="0.3">
      <c r="A1021" s="115">
        <v>42830</v>
      </c>
      <c r="B1021" s="46">
        <v>2352.9499999999998</v>
      </c>
      <c r="C1021" s="116">
        <f t="shared" si="30"/>
        <v>-3.0548776354145657E-3</v>
      </c>
      <c r="E1021" s="115">
        <v>42830</v>
      </c>
      <c r="F1021" s="46">
        <v>909.28002900000001</v>
      </c>
      <c r="G1021" s="116">
        <f t="shared" si="31"/>
        <v>2.7017323578515384E-3</v>
      </c>
    </row>
    <row r="1022" spans="1:7" x14ac:dyDescent="0.3">
      <c r="A1022" s="115">
        <v>42829</v>
      </c>
      <c r="B1022" s="46">
        <v>2360.16</v>
      </c>
      <c r="C1022" s="116">
        <f t="shared" si="30"/>
        <v>5.5959709009489877E-4</v>
      </c>
      <c r="E1022" s="115">
        <v>42829</v>
      </c>
      <c r="F1022" s="46">
        <v>906.830017</v>
      </c>
      <c r="G1022" s="116">
        <f t="shared" si="31"/>
        <v>1.7184335372745885E-2</v>
      </c>
    </row>
    <row r="1023" spans="1:7" x14ac:dyDescent="0.3">
      <c r="A1023" s="115">
        <v>42828</v>
      </c>
      <c r="B1023" s="46">
        <v>2358.84</v>
      </c>
      <c r="C1023" s="116">
        <f t="shared" si="30"/>
        <v>-1.6421751202002621E-3</v>
      </c>
      <c r="E1023" s="115">
        <v>42828</v>
      </c>
      <c r="F1023" s="46">
        <v>891.51000999999997</v>
      </c>
      <c r="G1023" s="116">
        <f t="shared" si="31"/>
        <v>5.6061002586844655E-3</v>
      </c>
    </row>
    <row r="1024" spans="1:7" x14ac:dyDescent="0.3">
      <c r="A1024" s="115">
        <v>42825</v>
      </c>
      <c r="B1024" s="46">
        <v>2362.7199999999998</v>
      </c>
      <c r="C1024" s="116">
        <f t="shared" si="30"/>
        <v>-2.255010430479043E-3</v>
      </c>
      <c r="E1024" s="115">
        <v>42825</v>
      </c>
      <c r="F1024" s="46">
        <v>886.53997800000002</v>
      </c>
      <c r="G1024" s="116">
        <f t="shared" si="31"/>
        <v>1.1639261799917922E-2</v>
      </c>
    </row>
    <row r="1025" spans="1:7" x14ac:dyDescent="0.3">
      <c r="A1025" s="115">
        <v>42824</v>
      </c>
      <c r="B1025" s="46">
        <v>2368.06</v>
      </c>
      <c r="C1025" s="116">
        <f t="shared" si="30"/>
        <v>2.9350353432466836E-3</v>
      </c>
      <c r="E1025" s="115">
        <v>42824</v>
      </c>
      <c r="F1025" s="46">
        <v>876.34002699999996</v>
      </c>
      <c r="G1025" s="116">
        <f t="shared" si="31"/>
        <v>2.3103897701381992E-3</v>
      </c>
    </row>
    <row r="1026" spans="1:7" x14ac:dyDescent="0.3">
      <c r="A1026" s="115">
        <v>42823</v>
      </c>
      <c r="B1026" s="46">
        <v>2361.13</v>
      </c>
      <c r="C1026" s="116">
        <f t="shared" si="30"/>
        <v>1.0854034436120763E-3</v>
      </c>
      <c r="E1026" s="115">
        <v>42823</v>
      </c>
      <c r="F1026" s="46">
        <v>874.32000700000003</v>
      </c>
      <c r="G1026" s="116">
        <f t="shared" si="31"/>
        <v>2.1401877336448605E-2</v>
      </c>
    </row>
    <row r="1027" spans="1:7" x14ac:dyDescent="0.3">
      <c r="A1027" s="115">
        <v>42822</v>
      </c>
      <c r="B1027" s="46">
        <v>2358.5700000000002</v>
      </c>
      <c r="C1027" s="116">
        <f t="shared" si="30"/>
        <v>7.251482966702083E-3</v>
      </c>
      <c r="E1027" s="115">
        <v>42822</v>
      </c>
      <c r="F1027" s="46">
        <v>856</v>
      </c>
      <c r="G1027" s="116">
        <f t="shared" si="31"/>
        <v>1.0840548078831613E-2</v>
      </c>
    </row>
    <row r="1028" spans="1:7" x14ac:dyDescent="0.3">
      <c r="A1028" s="115">
        <v>42821</v>
      </c>
      <c r="B1028" s="46">
        <v>2341.59</v>
      </c>
      <c r="C1028" s="116">
        <f t="shared" ref="C1028:C1091" si="32">B1028/B1029-1</f>
        <v>-1.0196332733214408E-3</v>
      </c>
      <c r="E1028" s="115">
        <v>42821</v>
      </c>
      <c r="F1028" s="46">
        <v>846.82000700000003</v>
      </c>
      <c r="G1028" s="116">
        <f t="shared" ref="G1028:G1091" si="33">F1028/F1029-1</f>
        <v>1.4309457332153386E-3</v>
      </c>
    </row>
    <row r="1029" spans="1:7" x14ac:dyDescent="0.3">
      <c r="A1029" s="115">
        <v>42818</v>
      </c>
      <c r="B1029" s="46">
        <v>2343.98</v>
      </c>
      <c r="C1029" s="116">
        <f t="shared" si="32"/>
        <v>-8.440041603438031E-4</v>
      </c>
      <c r="E1029" s="115">
        <v>42818</v>
      </c>
      <c r="F1029" s="46">
        <v>845.60998500000005</v>
      </c>
      <c r="G1029" s="116">
        <f t="shared" si="33"/>
        <v>-2.0888149231228503E-3</v>
      </c>
    </row>
    <row r="1030" spans="1:7" x14ac:dyDescent="0.3">
      <c r="A1030" s="115">
        <v>42817</v>
      </c>
      <c r="B1030" s="46">
        <v>2345.96</v>
      </c>
      <c r="C1030" s="116">
        <f t="shared" si="32"/>
        <v>-1.0602737976110888E-3</v>
      </c>
      <c r="E1030" s="115">
        <v>42817</v>
      </c>
      <c r="F1030" s="46">
        <v>847.38000499999998</v>
      </c>
      <c r="G1030" s="116">
        <f t="shared" si="33"/>
        <v>-8.0182180695187455E-4</v>
      </c>
    </row>
    <row r="1031" spans="1:7" x14ac:dyDescent="0.3">
      <c r="A1031" s="115">
        <v>42816</v>
      </c>
      <c r="B1031" s="46">
        <v>2348.4499999999998</v>
      </c>
      <c r="C1031" s="116">
        <f t="shared" si="32"/>
        <v>1.8899156150544716E-3</v>
      </c>
      <c r="E1031" s="115">
        <v>42816</v>
      </c>
      <c r="F1031" s="46">
        <v>848.05999799999995</v>
      </c>
      <c r="G1031" s="116">
        <f t="shared" si="33"/>
        <v>5.7637404303072515E-3</v>
      </c>
    </row>
    <row r="1032" spans="1:7" x14ac:dyDescent="0.3">
      <c r="A1032" s="115">
        <v>42815</v>
      </c>
      <c r="B1032" s="46">
        <v>2344.02</v>
      </c>
      <c r="C1032" s="116">
        <f t="shared" si="32"/>
        <v>-1.2407993359932812E-2</v>
      </c>
      <c r="E1032" s="115">
        <v>42815</v>
      </c>
      <c r="F1032" s="46">
        <v>843.20001200000002</v>
      </c>
      <c r="G1032" s="116">
        <f t="shared" si="33"/>
        <v>-1.6068193129254893E-2</v>
      </c>
    </row>
    <row r="1033" spans="1:7" x14ac:dyDescent="0.3">
      <c r="A1033" s="115">
        <v>42814</v>
      </c>
      <c r="B1033" s="46">
        <v>2373.4699999999998</v>
      </c>
      <c r="C1033" s="116">
        <f t="shared" si="32"/>
        <v>-2.00988121517931E-3</v>
      </c>
      <c r="E1033" s="115">
        <v>42814</v>
      </c>
      <c r="F1033" s="46">
        <v>856.96997099999999</v>
      </c>
      <c r="G1033" s="116">
        <f t="shared" si="33"/>
        <v>5.4674625558013279E-3</v>
      </c>
    </row>
    <row r="1034" spans="1:7" x14ac:dyDescent="0.3">
      <c r="A1034" s="115">
        <v>42811</v>
      </c>
      <c r="B1034" s="46">
        <v>2378.25</v>
      </c>
      <c r="C1034" s="116">
        <f t="shared" si="32"/>
        <v>-1.3143639402364293E-3</v>
      </c>
      <c r="E1034" s="115">
        <v>42811</v>
      </c>
      <c r="F1034" s="46">
        <v>852.30999799999995</v>
      </c>
      <c r="G1034" s="116">
        <f t="shared" si="33"/>
        <v>-1.3006316023889131E-3</v>
      </c>
    </row>
    <row r="1035" spans="1:7" x14ac:dyDescent="0.3">
      <c r="A1035" s="115">
        <v>42810</v>
      </c>
      <c r="B1035" s="46">
        <v>2381.38</v>
      </c>
      <c r="C1035" s="116">
        <f t="shared" si="32"/>
        <v>-1.6266570520614421E-3</v>
      </c>
      <c r="E1035" s="115">
        <v>42810</v>
      </c>
      <c r="F1035" s="46">
        <v>853.419983</v>
      </c>
      <c r="G1035" s="116">
        <f t="shared" si="33"/>
        <v>5.2758246515116625E-4</v>
      </c>
    </row>
    <row r="1036" spans="1:7" x14ac:dyDescent="0.3">
      <c r="A1036" s="115">
        <v>42809</v>
      </c>
      <c r="B1036" s="46">
        <v>2385.2600000000002</v>
      </c>
      <c r="C1036" s="116">
        <f t="shared" si="32"/>
        <v>8.374727853051489E-3</v>
      </c>
      <c r="E1036" s="115">
        <v>42809</v>
      </c>
      <c r="F1036" s="46">
        <v>852.96997099999999</v>
      </c>
      <c r="G1036" s="116">
        <f t="shared" si="33"/>
        <v>5.1604281964823251E-4</v>
      </c>
    </row>
    <row r="1037" spans="1:7" x14ac:dyDescent="0.3">
      <c r="A1037" s="115">
        <v>42808</v>
      </c>
      <c r="B1037" s="46">
        <v>2365.4499999999998</v>
      </c>
      <c r="C1037" s="116">
        <f t="shared" si="32"/>
        <v>-3.3790189048102937E-3</v>
      </c>
      <c r="E1037" s="115">
        <v>42808</v>
      </c>
      <c r="F1037" s="46">
        <v>852.53002900000001</v>
      </c>
      <c r="G1037" s="116">
        <f t="shared" si="33"/>
        <v>-2.4105102270283174E-3</v>
      </c>
    </row>
    <row r="1038" spans="1:7" x14ac:dyDescent="0.3">
      <c r="A1038" s="115">
        <v>42807</v>
      </c>
      <c r="B1038" s="46">
        <v>2373.4699999999998</v>
      </c>
      <c r="C1038" s="116">
        <f t="shared" si="32"/>
        <v>3.6668633566550035E-4</v>
      </c>
      <c r="E1038" s="115">
        <v>42807</v>
      </c>
      <c r="F1038" s="46">
        <v>854.59002699999996</v>
      </c>
      <c r="G1038" s="116">
        <f t="shared" si="33"/>
        <v>2.4986567639884161E-3</v>
      </c>
    </row>
    <row r="1039" spans="1:7" x14ac:dyDescent="0.3">
      <c r="A1039" s="115">
        <v>42804</v>
      </c>
      <c r="B1039" s="46">
        <v>2372.6</v>
      </c>
      <c r="C1039" s="116">
        <f t="shared" si="32"/>
        <v>3.2686786165836423E-3</v>
      </c>
      <c r="E1039" s="115">
        <v>42804</v>
      </c>
      <c r="F1039" s="46">
        <v>852.46002199999998</v>
      </c>
      <c r="G1039" s="116">
        <f t="shared" si="33"/>
        <v>-6.3303399765535229E-4</v>
      </c>
    </row>
    <row r="1040" spans="1:7" x14ac:dyDescent="0.3">
      <c r="A1040" s="115">
        <v>42803</v>
      </c>
      <c r="B1040" s="46">
        <v>2364.87</v>
      </c>
      <c r="C1040" s="116">
        <f t="shared" si="32"/>
        <v>7.9983749333467635E-4</v>
      </c>
      <c r="E1040" s="115">
        <v>42803</v>
      </c>
      <c r="F1040" s="46">
        <v>853</v>
      </c>
      <c r="G1040" s="116">
        <f t="shared" si="33"/>
        <v>2.9394473838917357E-3</v>
      </c>
    </row>
    <row r="1041" spans="1:7" x14ac:dyDescent="0.3">
      <c r="A1041" s="115">
        <v>42802</v>
      </c>
      <c r="B1041" s="46">
        <v>2362.98</v>
      </c>
      <c r="C1041" s="116">
        <f t="shared" si="32"/>
        <v>-2.2842521713062336E-3</v>
      </c>
      <c r="E1041" s="115">
        <v>42802</v>
      </c>
      <c r="F1041" s="46">
        <v>850.5</v>
      </c>
      <c r="G1041" s="116">
        <f t="shared" si="33"/>
        <v>5.2953593225844031E-3</v>
      </c>
    </row>
    <row r="1042" spans="1:7" x14ac:dyDescent="0.3">
      <c r="A1042" s="115">
        <v>42801</v>
      </c>
      <c r="B1042" s="46">
        <v>2368.39</v>
      </c>
      <c r="C1042" s="116">
        <f t="shared" si="32"/>
        <v>-2.9133039476952893E-3</v>
      </c>
      <c r="E1042" s="115">
        <v>42801</v>
      </c>
      <c r="F1042" s="46">
        <v>846.02002000000005</v>
      </c>
      <c r="G1042" s="116">
        <f t="shared" si="33"/>
        <v>-6.9685570741295777E-4</v>
      </c>
    </row>
    <row r="1043" spans="1:7" x14ac:dyDescent="0.3">
      <c r="A1043" s="115">
        <v>42800</v>
      </c>
      <c r="B1043" s="46">
        <v>2375.31</v>
      </c>
      <c r="C1043" s="116">
        <f t="shared" si="32"/>
        <v>-3.2772164221692712E-3</v>
      </c>
      <c r="E1043" s="115">
        <v>42800</v>
      </c>
      <c r="F1043" s="46">
        <v>846.60998500000005</v>
      </c>
      <c r="G1043" s="116">
        <f t="shared" si="33"/>
        <v>-3.8476255244996871E-3</v>
      </c>
    </row>
    <row r="1044" spans="1:7" x14ac:dyDescent="0.3">
      <c r="A1044" s="115">
        <v>42797</v>
      </c>
      <c r="B1044" s="46">
        <v>2383.12</v>
      </c>
      <c r="C1044" s="116">
        <f t="shared" si="32"/>
        <v>5.0379525760724242E-4</v>
      </c>
      <c r="E1044" s="115">
        <v>42797</v>
      </c>
      <c r="F1044" s="46">
        <v>849.88000499999998</v>
      </c>
      <c r="G1044" s="116">
        <f t="shared" si="33"/>
        <v>1.1426794723259359E-3</v>
      </c>
    </row>
    <row r="1045" spans="1:7" x14ac:dyDescent="0.3">
      <c r="A1045" s="115">
        <v>42796</v>
      </c>
      <c r="B1045" s="46">
        <v>2381.92</v>
      </c>
      <c r="C1045" s="116">
        <f t="shared" si="32"/>
        <v>-5.8598641045760624E-3</v>
      </c>
      <c r="E1045" s="115">
        <v>42796</v>
      </c>
      <c r="F1045" s="46">
        <v>848.90997300000004</v>
      </c>
      <c r="G1045" s="116">
        <f t="shared" si="33"/>
        <v>-4.8882214058473261E-3</v>
      </c>
    </row>
    <row r="1046" spans="1:7" x14ac:dyDescent="0.3">
      <c r="A1046" s="115">
        <v>42795</v>
      </c>
      <c r="B1046" s="46">
        <v>2395.96</v>
      </c>
      <c r="C1046" s="116">
        <f t="shared" si="32"/>
        <v>1.3673825117192173E-2</v>
      </c>
      <c r="E1046" s="115">
        <v>42795</v>
      </c>
      <c r="F1046" s="46">
        <v>853.080017</v>
      </c>
      <c r="G1046" s="116">
        <f t="shared" si="33"/>
        <v>9.514388915692118E-3</v>
      </c>
    </row>
    <row r="1047" spans="1:7" x14ac:dyDescent="0.3">
      <c r="A1047" s="115">
        <v>42794</v>
      </c>
      <c r="B1047" s="46">
        <v>2363.64</v>
      </c>
      <c r="C1047" s="116">
        <f t="shared" si="32"/>
        <v>-2.5783310475788745E-3</v>
      </c>
      <c r="E1047" s="115">
        <v>42794</v>
      </c>
      <c r="F1047" s="46">
        <v>845.03997800000002</v>
      </c>
      <c r="G1047" s="116">
        <f t="shared" si="33"/>
        <v>-4.2421249721531495E-3</v>
      </c>
    </row>
    <row r="1048" spans="1:7" x14ac:dyDescent="0.3">
      <c r="A1048" s="115">
        <v>42793</v>
      </c>
      <c r="B1048" s="46">
        <v>2369.75</v>
      </c>
      <c r="C1048" s="116">
        <f t="shared" si="32"/>
        <v>1.018020225231675E-3</v>
      </c>
      <c r="E1048" s="115">
        <v>42793</v>
      </c>
      <c r="F1048" s="46">
        <v>848.64001499999995</v>
      </c>
      <c r="G1048" s="116">
        <f t="shared" si="33"/>
        <v>4.0225557714086424E-3</v>
      </c>
    </row>
    <row r="1049" spans="1:7" x14ac:dyDescent="0.3">
      <c r="A1049" s="115">
        <v>42790</v>
      </c>
      <c r="B1049" s="46">
        <v>2367.34</v>
      </c>
      <c r="C1049" s="116">
        <f t="shared" si="32"/>
        <v>1.493351834538359E-3</v>
      </c>
      <c r="E1049" s="115">
        <v>42790</v>
      </c>
      <c r="F1049" s="46">
        <v>845.23999000000003</v>
      </c>
      <c r="G1049" s="116">
        <f t="shared" si="33"/>
        <v>-8.1554723520448347E-3</v>
      </c>
    </row>
    <row r="1050" spans="1:7" x14ac:dyDescent="0.3">
      <c r="A1050" s="115">
        <v>42789</v>
      </c>
      <c r="B1050" s="46">
        <v>2363.81</v>
      </c>
      <c r="C1050" s="116">
        <f t="shared" si="32"/>
        <v>4.1899086684549225E-4</v>
      </c>
      <c r="E1050" s="115">
        <v>42789</v>
      </c>
      <c r="F1050" s="46">
        <v>852.19000200000005</v>
      </c>
      <c r="G1050" s="116">
        <f t="shared" si="33"/>
        <v>-3.9971284346337344E-3</v>
      </c>
    </row>
    <row r="1051" spans="1:7" x14ac:dyDescent="0.3">
      <c r="A1051" s="115">
        <v>42788</v>
      </c>
      <c r="B1051" s="46">
        <v>2362.8200000000002</v>
      </c>
      <c r="C1051" s="116">
        <f t="shared" si="32"/>
        <v>-1.0822785345272479E-3</v>
      </c>
      <c r="E1051" s="115">
        <v>42788</v>
      </c>
      <c r="F1051" s="46">
        <v>855.60998500000005</v>
      </c>
      <c r="G1051" s="116">
        <f t="shared" si="33"/>
        <v>-9.691478656551622E-4</v>
      </c>
    </row>
    <row r="1052" spans="1:7" x14ac:dyDescent="0.3">
      <c r="A1052" s="115">
        <v>42787</v>
      </c>
      <c r="B1052" s="46">
        <v>2365.38</v>
      </c>
      <c r="C1052" s="116">
        <f t="shared" si="32"/>
        <v>6.0480783953453798E-3</v>
      </c>
      <c r="E1052" s="115">
        <v>42787</v>
      </c>
      <c r="F1052" s="46">
        <v>856.44000200000005</v>
      </c>
      <c r="G1052" s="116">
        <f t="shared" si="33"/>
        <v>1.3454500699135563E-2</v>
      </c>
    </row>
    <row r="1053" spans="1:7" x14ac:dyDescent="0.3">
      <c r="A1053" s="115">
        <v>42783</v>
      </c>
      <c r="B1053" s="46">
        <v>2351.16</v>
      </c>
      <c r="C1053" s="116">
        <f t="shared" si="32"/>
        <v>1.6785814708464297E-3</v>
      </c>
      <c r="E1053" s="115">
        <v>42783</v>
      </c>
      <c r="F1053" s="46">
        <v>845.07000700000003</v>
      </c>
      <c r="G1053" s="116">
        <f t="shared" si="33"/>
        <v>1.1017034893199273E-3</v>
      </c>
    </row>
    <row r="1054" spans="1:7" x14ac:dyDescent="0.3">
      <c r="A1054" s="115">
        <v>42782</v>
      </c>
      <c r="B1054" s="46">
        <v>2347.2199999999998</v>
      </c>
      <c r="C1054" s="116">
        <f t="shared" si="32"/>
        <v>-8.641055656061214E-4</v>
      </c>
      <c r="E1054" s="115">
        <v>42782</v>
      </c>
      <c r="F1054" s="46">
        <v>844.14001499999995</v>
      </c>
      <c r="G1054" s="116">
        <f t="shared" si="33"/>
        <v>1.7087967004798532E-3</v>
      </c>
    </row>
    <row r="1055" spans="1:7" x14ac:dyDescent="0.3">
      <c r="A1055" s="115">
        <v>42781</v>
      </c>
      <c r="B1055" s="46">
        <v>2349.25</v>
      </c>
      <c r="C1055" s="116">
        <f t="shared" si="32"/>
        <v>4.9923425080640182E-3</v>
      </c>
      <c r="E1055" s="115">
        <v>42781</v>
      </c>
      <c r="F1055" s="46">
        <v>842.70001200000002</v>
      </c>
      <c r="G1055" s="116">
        <f t="shared" si="33"/>
        <v>7.5443236849259687E-3</v>
      </c>
    </row>
    <row r="1056" spans="1:7" x14ac:dyDescent="0.3">
      <c r="A1056" s="115">
        <v>42780</v>
      </c>
      <c r="B1056" s="46">
        <v>2337.58</v>
      </c>
      <c r="C1056" s="116">
        <f t="shared" si="32"/>
        <v>4.0073016213895141E-3</v>
      </c>
      <c r="E1056" s="115">
        <v>42780</v>
      </c>
      <c r="F1056" s="46">
        <v>836.39001499999995</v>
      </c>
      <c r="G1056" s="116">
        <f t="shared" si="33"/>
        <v>-1.6737474465489122E-4</v>
      </c>
    </row>
    <row r="1057" spans="1:7" x14ac:dyDescent="0.3">
      <c r="A1057" s="115">
        <v>42779</v>
      </c>
      <c r="B1057" s="46">
        <v>2328.25</v>
      </c>
      <c r="C1057" s="116">
        <f t="shared" si="32"/>
        <v>5.2458874832692626E-3</v>
      </c>
      <c r="E1057" s="115">
        <v>42779</v>
      </c>
      <c r="F1057" s="46">
        <v>836.53002900000001</v>
      </c>
      <c r="G1057" s="116">
        <f t="shared" si="33"/>
        <v>1.0961263092901463E-2</v>
      </c>
    </row>
    <row r="1058" spans="1:7" x14ac:dyDescent="0.3">
      <c r="A1058" s="115">
        <v>42776</v>
      </c>
      <c r="B1058" s="46">
        <v>2316.1</v>
      </c>
      <c r="C1058" s="116">
        <f t="shared" si="32"/>
        <v>3.5660587468098193E-3</v>
      </c>
      <c r="E1058" s="115">
        <v>42776</v>
      </c>
      <c r="F1058" s="46">
        <v>827.46002199999998</v>
      </c>
      <c r="G1058" s="116">
        <f t="shared" si="33"/>
        <v>7.426752107968726E-3</v>
      </c>
    </row>
    <row r="1059" spans="1:7" x14ac:dyDescent="0.3">
      <c r="A1059" s="115">
        <v>42775</v>
      </c>
      <c r="B1059" s="46">
        <v>2307.87</v>
      </c>
      <c r="C1059" s="116">
        <f t="shared" si="32"/>
        <v>5.7524611382027135E-3</v>
      </c>
      <c r="E1059" s="115">
        <v>42775</v>
      </c>
      <c r="F1059" s="46">
        <v>821.35998500000005</v>
      </c>
      <c r="G1059" s="116">
        <f t="shared" si="33"/>
        <v>2.0128618117591923E-3</v>
      </c>
    </row>
    <row r="1060" spans="1:7" x14ac:dyDescent="0.3">
      <c r="A1060" s="115">
        <v>42774</v>
      </c>
      <c r="B1060" s="46">
        <v>2294.67</v>
      </c>
      <c r="C1060" s="116">
        <f t="shared" si="32"/>
        <v>6.9339054895611874E-4</v>
      </c>
      <c r="E1060" s="115">
        <v>42774</v>
      </c>
      <c r="F1060" s="46">
        <v>819.71002199999998</v>
      </c>
      <c r="G1060" s="116">
        <f t="shared" si="33"/>
        <v>8.8738732307691581E-3</v>
      </c>
    </row>
    <row r="1061" spans="1:7" x14ac:dyDescent="0.3">
      <c r="A1061" s="115">
        <v>42773</v>
      </c>
      <c r="B1061" s="46">
        <v>2293.08</v>
      </c>
      <c r="C1061" s="116">
        <f t="shared" si="32"/>
        <v>2.2682067208701362E-4</v>
      </c>
      <c r="E1061" s="115">
        <v>42773</v>
      </c>
      <c r="F1061" s="46">
        <v>812.5</v>
      </c>
      <c r="G1061" s="116">
        <f t="shared" si="33"/>
        <v>6.0175138796212391E-3</v>
      </c>
    </row>
    <row r="1062" spans="1:7" x14ac:dyDescent="0.3">
      <c r="A1062" s="115">
        <v>42772</v>
      </c>
      <c r="B1062" s="46">
        <v>2292.56</v>
      </c>
      <c r="C1062" s="116">
        <f t="shared" si="32"/>
        <v>-2.1154164236404371E-3</v>
      </c>
      <c r="E1062" s="115">
        <v>42772</v>
      </c>
      <c r="F1062" s="46">
        <v>807.64001499999995</v>
      </c>
      <c r="G1062" s="116">
        <f t="shared" si="33"/>
        <v>-3.1597099013620511E-3</v>
      </c>
    </row>
    <row r="1063" spans="1:7" x14ac:dyDescent="0.3">
      <c r="A1063" s="115">
        <v>42769</v>
      </c>
      <c r="B1063" s="46">
        <v>2297.42</v>
      </c>
      <c r="C1063" s="116">
        <f t="shared" si="32"/>
        <v>7.2648354780016078E-3</v>
      </c>
      <c r="E1063" s="115">
        <v>42769</v>
      </c>
      <c r="F1063" s="46">
        <v>810.20001200000002</v>
      </c>
      <c r="G1063" s="116">
        <f t="shared" si="33"/>
        <v>-3.5418774421066335E-2</v>
      </c>
    </row>
    <row r="1064" spans="1:7" x14ac:dyDescent="0.3">
      <c r="A1064" s="115">
        <v>42768</v>
      </c>
      <c r="B1064" s="46">
        <v>2280.85</v>
      </c>
      <c r="C1064" s="116">
        <f t="shared" si="32"/>
        <v>5.7028799543767938E-4</v>
      </c>
      <c r="E1064" s="115">
        <v>42768</v>
      </c>
      <c r="F1064" s="46">
        <v>839.95001200000002</v>
      </c>
      <c r="G1064" s="116">
        <f t="shared" si="33"/>
        <v>9.1308178280047336E-3</v>
      </c>
    </row>
    <row r="1065" spans="1:7" x14ac:dyDescent="0.3">
      <c r="A1065" s="115">
        <v>42767</v>
      </c>
      <c r="B1065" s="46">
        <v>2279.5500000000002</v>
      </c>
      <c r="C1065" s="116">
        <f t="shared" si="32"/>
        <v>2.9839350204285964E-4</v>
      </c>
      <c r="E1065" s="115">
        <v>42767</v>
      </c>
      <c r="F1065" s="46">
        <v>832.34997599999997</v>
      </c>
      <c r="G1065" s="116">
        <f t="shared" si="33"/>
        <v>1.0771355971519903E-2</v>
      </c>
    </row>
    <row r="1066" spans="1:7" x14ac:dyDescent="0.3">
      <c r="A1066" s="115">
        <v>42766</v>
      </c>
      <c r="B1066" s="46">
        <v>2278.87</v>
      </c>
      <c r="C1066" s="116">
        <f t="shared" si="32"/>
        <v>-8.8999956157664872E-4</v>
      </c>
      <c r="E1066" s="115">
        <v>42766</v>
      </c>
      <c r="F1066" s="46">
        <v>823.47997999999995</v>
      </c>
      <c r="G1066" s="116">
        <f t="shared" si="33"/>
        <v>-8.30947874280763E-3</v>
      </c>
    </row>
    <row r="1067" spans="1:7" x14ac:dyDescent="0.3">
      <c r="A1067" s="115">
        <v>42765</v>
      </c>
      <c r="B1067" s="46">
        <v>2280.9</v>
      </c>
      <c r="C1067" s="116">
        <f t="shared" si="32"/>
        <v>-6.0095263412487387E-3</v>
      </c>
      <c r="E1067" s="115">
        <v>42765</v>
      </c>
      <c r="F1067" s="46">
        <v>830.38000499999998</v>
      </c>
      <c r="G1067" s="116">
        <f t="shared" si="33"/>
        <v>-6.4491604999185048E-3</v>
      </c>
    </row>
    <row r="1068" spans="1:7" x14ac:dyDescent="0.3">
      <c r="A1068" s="115">
        <v>42762</v>
      </c>
      <c r="B1068" s="46">
        <v>2294.69</v>
      </c>
      <c r="C1068" s="116">
        <f t="shared" si="32"/>
        <v>-8.6646811919810496E-4</v>
      </c>
      <c r="E1068" s="115">
        <v>42762</v>
      </c>
      <c r="F1068" s="46">
        <v>835.77002000000005</v>
      </c>
      <c r="G1068" s="116">
        <f t="shared" si="33"/>
        <v>-4.0278900117149963E-3</v>
      </c>
    </row>
    <row r="1069" spans="1:7" x14ac:dyDescent="0.3">
      <c r="A1069" s="115">
        <v>42761</v>
      </c>
      <c r="B1069" s="46">
        <v>2296.6799999999998</v>
      </c>
      <c r="C1069" s="116">
        <f t="shared" si="32"/>
        <v>-7.3530371524166416E-4</v>
      </c>
      <c r="E1069" s="115">
        <v>42761</v>
      </c>
      <c r="F1069" s="46">
        <v>839.15002400000003</v>
      </c>
      <c r="G1069" s="116">
        <f t="shared" si="33"/>
        <v>3.143982136853074E-3</v>
      </c>
    </row>
    <row r="1070" spans="1:7" x14ac:dyDescent="0.3">
      <c r="A1070" s="115">
        <v>42760</v>
      </c>
      <c r="B1070" s="46">
        <v>2298.37</v>
      </c>
      <c r="C1070" s="116">
        <f t="shared" si="32"/>
        <v>8.0260693750628942E-3</v>
      </c>
      <c r="E1070" s="115">
        <v>42760</v>
      </c>
      <c r="F1070" s="46">
        <v>836.52002000000005</v>
      </c>
      <c r="G1070" s="116">
        <f t="shared" si="33"/>
        <v>1.7119811737950963E-2</v>
      </c>
    </row>
    <row r="1071" spans="1:7" x14ac:dyDescent="0.3">
      <c r="A1071" s="115">
        <v>42759</v>
      </c>
      <c r="B1071" s="46">
        <v>2280.0700000000002</v>
      </c>
      <c r="C1071" s="116">
        <f t="shared" si="32"/>
        <v>6.5645417623170221E-3</v>
      </c>
      <c r="E1071" s="115">
        <v>42759</v>
      </c>
      <c r="F1071" s="46">
        <v>822.44000200000005</v>
      </c>
      <c r="G1071" s="116">
        <f t="shared" si="33"/>
        <v>5.5753863306635676E-3</v>
      </c>
    </row>
    <row r="1072" spans="1:7" x14ac:dyDescent="0.3">
      <c r="A1072" s="115">
        <v>42758</v>
      </c>
      <c r="B1072" s="46">
        <v>2265.1999999999998</v>
      </c>
      <c r="C1072" s="116">
        <f t="shared" si="32"/>
        <v>-2.6900775323491777E-3</v>
      </c>
      <c r="E1072" s="115">
        <v>42758</v>
      </c>
      <c r="F1072" s="46">
        <v>817.88000499999998</v>
      </c>
      <c r="G1072" s="116">
        <f t="shared" si="33"/>
        <v>1.1814466615310604E-2</v>
      </c>
    </row>
    <row r="1073" spans="1:7" x14ac:dyDescent="0.3">
      <c r="A1073" s="115">
        <v>42755</v>
      </c>
      <c r="B1073" s="46">
        <v>2271.31</v>
      </c>
      <c r="C1073" s="116">
        <f t="shared" si="32"/>
        <v>3.3661852992237229E-3</v>
      </c>
      <c r="E1073" s="115">
        <v>42755</v>
      </c>
      <c r="F1073" s="46">
        <v>808.330017</v>
      </c>
      <c r="G1073" s="116">
        <f t="shared" si="33"/>
        <v>-8.7753512719490612E-4</v>
      </c>
    </row>
    <row r="1074" spans="1:7" x14ac:dyDescent="0.3">
      <c r="A1074" s="115">
        <v>42754</v>
      </c>
      <c r="B1074" s="46">
        <v>2263.69</v>
      </c>
      <c r="C1074" s="116">
        <f t="shared" si="32"/>
        <v>-3.6093296770529637E-3</v>
      </c>
      <c r="E1074" s="115">
        <v>42754</v>
      </c>
      <c r="F1074" s="46">
        <v>809.03997800000002</v>
      </c>
      <c r="G1074" s="116">
        <f t="shared" si="33"/>
        <v>1.9319339657188905E-3</v>
      </c>
    </row>
    <row r="1075" spans="1:7" x14ac:dyDescent="0.3">
      <c r="A1075" s="115">
        <v>42753</v>
      </c>
      <c r="B1075" s="46">
        <v>2271.89</v>
      </c>
      <c r="C1075" s="116">
        <f t="shared" si="32"/>
        <v>1.7637539739581154E-3</v>
      </c>
      <c r="E1075" s="115">
        <v>42753</v>
      </c>
      <c r="F1075" s="46">
        <v>807.47997999999995</v>
      </c>
      <c r="G1075" s="116">
        <f t="shared" si="33"/>
        <v>-2.7663773652929491E-3</v>
      </c>
    </row>
    <row r="1076" spans="1:7" x14ac:dyDescent="0.3">
      <c r="A1076" s="115">
        <v>42752</v>
      </c>
      <c r="B1076" s="46">
        <v>2267.89</v>
      </c>
      <c r="C1076" s="116">
        <f t="shared" si="32"/>
        <v>-2.9675025498540064E-3</v>
      </c>
      <c r="E1076" s="115">
        <v>42752</v>
      </c>
      <c r="F1076" s="46">
        <v>809.71997099999999</v>
      </c>
      <c r="G1076" s="116">
        <f t="shared" si="33"/>
        <v>-9.0805050099033169E-3</v>
      </c>
    </row>
    <row r="1077" spans="1:7" x14ac:dyDescent="0.3">
      <c r="A1077" s="115">
        <v>42748</v>
      </c>
      <c r="B1077" s="46">
        <v>2274.64</v>
      </c>
      <c r="C1077" s="116">
        <f t="shared" si="32"/>
        <v>1.8498617008155804E-3</v>
      </c>
      <c r="E1077" s="115">
        <v>42748</v>
      </c>
      <c r="F1077" s="46">
        <v>817.14001499999995</v>
      </c>
      <c r="G1077" s="116">
        <f t="shared" si="33"/>
        <v>4.3016566730680328E-3</v>
      </c>
    </row>
    <row r="1078" spans="1:7" x14ac:dyDescent="0.3">
      <c r="A1078" s="115">
        <v>42747</v>
      </c>
      <c r="B1078" s="46">
        <v>2270.44</v>
      </c>
      <c r="C1078" s="116">
        <f t="shared" si="32"/>
        <v>-2.144753265474808E-3</v>
      </c>
      <c r="E1078" s="115">
        <v>42747</v>
      </c>
      <c r="F1078" s="46">
        <v>813.64001499999995</v>
      </c>
      <c r="G1078" s="116">
        <f t="shared" si="33"/>
        <v>1.8297407616895356E-2</v>
      </c>
    </row>
    <row r="1079" spans="1:7" x14ac:dyDescent="0.3">
      <c r="A1079" s="115">
        <v>42746</v>
      </c>
      <c r="B1079" s="46">
        <v>2275.3200000000002</v>
      </c>
      <c r="C1079" s="116">
        <f t="shared" si="32"/>
        <v>2.829564987438804E-3</v>
      </c>
      <c r="E1079" s="115">
        <v>42746</v>
      </c>
      <c r="F1079" s="46">
        <v>799.02002000000005</v>
      </c>
      <c r="G1079" s="116">
        <f t="shared" si="33"/>
        <v>3.9200853196608154E-3</v>
      </c>
    </row>
    <row r="1080" spans="1:7" x14ac:dyDescent="0.3">
      <c r="A1080" s="115">
        <v>42745</v>
      </c>
      <c r="B1080" s="46">
        <v>2268.9</v>
      </c>
      <c r="C1080" s="116">
        <f t="shared" si="32"/>
        <v>0</v>
      </c>
      <c r="E1080" s="115">
        <v>42745</v>
      </c>
      <c r="F1080" s="46">
        <v>795.90002400000003</v>
      </c>
      <c r="G1080" s="116">
        <f t="shared" si="33"/>
        <v>-1.279876300956051E-3</v>
      </c>
    </row>
    <row r="1081" spans="1:7" x14ac:dyDescent="0.3">
      <c r="A1081" s="115">
        <v>42744</v>
      </c>
      <c r="B1081" s="46">
        <v>2268.9</v>
      </c>
      <c r="C1081" s="116">
        <f t="shared" si="32"/>
        <v>-3.5485599346501973E-3</v>
      </c>
      <c r="E1081" s="115">
        <v>42744</v>
      </c>
      <c r="F1081" s="46">
        <v>796.919983</v>
      </c>
      <c r="G1081" s="116">
        <f t="shared" si="33"/>
        <v>1.1683476069843657E-3</v>
      </c>
    </row>
    <row r="1082" spans="1:7" x14ac:dyDescent="0.3">
      <c r="A1082" s="115">
        <v>42741</v>
      </c>
      <c r="B1082" s="46">
        <v>2276.98</v>
      </c>
      <c r="C1082" s="116">
        <f t="shared" si="32"/>
        <v>3.51696782723665E-3</v>
      </c>
      <c r="E1082" s="115">
        <v>42741</v>
      </c>
      <c r="F1082" s="46">
        <v>795.98999000000003</v>
      </c>
      <c r="G1082" s="116">
        <f t="shared" si="33"/>
        <v>1.9911560972594389E-2</v>
      </c>
    </row>
    <row r="1083" spans="1:7" x14ac:dyDescent="0.3">
      <c r="A1083" s="115">
        <v>42740</v>
      </c>
      <c r="B1083" s="46">
        <v>2269</v>
      </c>
      <c r="C1083" s="116">
        <f t="shared" si="32"/>
        <v>-7.7067048332046806E-4</v>
      </c>
      <c r="E1083" s="115">
        <v>42740</v>
      </c>
      <c r="F1083" s="46">
        <v>780.45001200000002</v>
      </c>
      <c r="G1083" s="116">
        <f t="shared" si="33"/>
        <v>3.0732480011526286E-2</v>
      </c>
    </row>
    <row r="1084" spans="1:7" x14ac:dyDescent="0.3">
      <c r="A1084" s="115">
        <v>42739</v>
      </c>
      <c r="B1084" s="46">
        <v>2270.75</v>
      </c>
      <c r="C1084" s="116">
        <f t="shared" si="32"/>
        <v>5.7223085883348901E-3</v>
      </c>
      <c r="E1084" s="115">
        <v>42739</v>
      </c>
      <c r="F1084" s="46">
        <v>757.17999299999997</v>
      </c>
      <c r="G1084" s="116">
        <f t="shared" si="33"/>
        <v>4.6572240890214722E-3</v>
      </c>
    </row>
    <row r="1085" spans="1:7" x14ac:dyDescent="0.3">
      <c r="A1085" s="115">
        <v>42738</v>
      </c>
      <c r="B1085" s="46">
        <v>2257.83</v>
      </c>
      <c r="C1085" s="116">
        <f t="shared" si="32"/>
        <v>8.4865755774221618E-3</v>
      </c>
      <c r="E1085" s="115">
        <v>42738</v>
      </c>
      <c r="F1085" s="46">
        <v>753.669983</v>
      </c>
      <c r="G1085" s="116">
        <f t="shared" si="33"/>
        <v>5.0675290721560184E-3</v>
      </c>
    </row>
    <row r="1086" spans="1:7" x14ac:dyDescent="0.3">
      <c r="A1086" s="115">
        <v>42734</v>
      </c>
      <c r="B1086" s="46">
        <v>2238.83</v>
      </c>
      <c r="C1086" s="116">
        <f t="shared" si="32"/>
        <v>-4.6370806398550179E-3</v>
      </c>
      <c r="E1086" s="115">
        <v>42734</v>
      </c>
      <c r="F1086" s="46">
        <v>749.86999500000002</v>
      </c>
      <c r="G1086" s="116">
        <f t="shared" si="33"/>
        <v>-1.9969977809214612E-2</v>
      </c>
    </row>
    <row r="1087" spans="1:7" x14ac:dyDescent="0.3">
      <c r="A1087" s="115">
        <v>42733</v>
      </c>
      <c r="B1087" s="46">
        <v>2249.2600000000002</v>
      </c>
      <c r="C1087" s="116">
        <f t="shared" si="32"/>
        <v>-2.9334376333378653E-4</v>
      </c>
      <c r="E1087" s="115">
        <v>42733</v>
      </c>
      <c r="F1087" s="46">
        <v>765.15002400000003</v>
      </c>
      <c r="G1087" s="116">
        <f t="shared" si="33"/>
        <v>-9.0399038436538293E-3</v>
      </c>
    </row>
    <row r="1088" spans="1:7" x14ac:dyDescent="0.3">
      <c r="A1088" s="115">
        <v>42732</v>
      </c>
      <c r="B1088" s="46">
        <v>2249.92</v>
      </c>
      <c r="C1088" s="116">
        <f t="shared" si="32"/>
        <v>-8.3565459610027704E-3</v>
      </c>
      <c r="E1088" s="115">
        <v>42732</v>
      </c>
      <c r="F1088" s="46">
        <v>772.13000499999998</v>
      </c>
      <c r="G1088" s="116">
        <f t="shared" si="33"/>
        <v>9.4630668562167841E-4</v>
      </c>
    </row>
    <row r="1089" spans="1:7" x14ac:dyDescent="0.3">
      <c r="A1089" s="115">
        <v>42731</v>
      </c>
      <c r="B1089" s="46">
        <v>2268.88</v>
      </c>
      <c r="C1089" s="116">
        <f t="shared" si="32"/>
        <v>2.248441772426002E-3</v>
      </c>
      <c r="E1089" s="115">
        <v>42731</v>
      </c>
      <c r="F1089" s="46">
        <v>771.40002400000003</v>
      </c>
      <c r="G1089" s="116">
        <f t="shared" si="33"/>
        <v>1.4212646256535955E-2</v>
      </c>
    </row>
    <row r="1090" spans="1:7" x14ac:dyDescent="0.3">
      <c r="A1090" s="115">
        <v>42727</v>
      </c>
      <c r="B1090" s="46">
        <v>2263.79</v>
      </c>
      <c r="C1090" s="116">
        <f t="shared" si="32"/>
        <v>1.2516807020026555E-3</v>
      </c>
      <c r="E1090" s="115">
        <v>42727</v>
      </c>
      <c r="F1090" s="46">
        <v>760.59002699999996</v>
      </c>
      <c r="G1090" s="116">
        <f t="shared" si="33"/>
        <v>-7.5031967500244212E-3</v>
      </c>
    </row>
    <row r="1091" spans="1:7" x14ac:dyDescent="0.3">
      <c r="A1091" s="115">
        <v>42726</v>
      </c>
      <c r="B1091" s="46">
        <v>2260.96</v>
      </c>
      <c r="C1091" s="116">
        <f t="shared" si="32"/>
        <v>-1.8629866059208799E-3</v>
      </c>
      <c r="E1091" s="115">
        <v>42726</v>
      </c>
      <c r="F1091" s="46">
        <v>766.34002699999996</v>
      </c>
      <c r="G1091" s="116">
        <f t="shared" si="33"/>
        <v>-5.5280938653960998E-3</v>
      </c>
    </row>
    <row r="1092" spans="1:7" x14ac:dyDescent="0.3">
      <c r="A1092" s="115">
        <v>42725</v>
      </c>
      <c r="B1092" s="46">
        <v>2265.1799999999998</v>
      </c>
      <c r="C1092" s="116">
        <f t="shared" ref="C1092:C1155" si="34">B1092/B1093-1</f>
        <v>-2.4573270623052812E-3</v>
      </c>
      <c r="E1092" s="115">
        <v>42725</v>
      </c>
      <c r="F1092" s="46">
        <v>770.59997599999997</v>
      </c>
      <c r="G1092" s="116">
        <f t="shared" ref="G1092:G1155" si="35">F1092/F1093-1</f>
        <v>-8.0391460713358232E-4</v>
      </c>
    </row>
    <row r="1093" spans="1:7" x14ac:dyDescent="0.3">
      <c r="A1093" s="115">
        <v>42724</v>
      </c>
      <c r="B1093" s="46">
        <v>2270.7600000000002</v>
      </c>
      <c r="C1093" s="116">
        <f t="shared" si="34"/>
        <v>3.6375208284531446E-3</v>
      </c>
      <c r="E1093" s="115">
        <v>42724</v>
      </c>
      <c r="F1093" s="46">
        <v>771.21997099999999</v>
      </c>
      <c r="G1093" s="116">
        <f t="shared" si="35"/>
        <v>6.8145835509139108E-3</v>
      </c>
    </row>
    <row r="1094" spans="1:7" x14ac:dyDescent="0.3">
      <c r="A1094" s="115">
        <v>42723</v>
      </c>
      <c r="B1094" s="46">
        <v>2262.5300000000002</v>
      </c>
      <c r="C1094" s="116">
        <f t="shared" si="34"/>
        <v>1.975138060378967E-3</v>
      </c>
      <c r="E1094" s="115">
        <v>42723</v>
      </c>
      <c r="F1094" s="46">
        <v>766</v>
      </c>
      <c r="G1094" s="116">
        <f t="shared" si="35"/>
        <v>1.0860788607076177E-2</v>
      </c>
    </row>
    <row r="1095" spans="1:7" x14ac:dyDescent="0.3">
      <c r="A1095" s="115">
        <v>42720</v>
      </c>
      <c r="B1095" s="46">
        <v>2258.0700000000002</v>
      </c>
      <c r="C1095" s="116">
        <f t="shared" si="34"/>
        <v>-1.7506399119374683E-3</v>
      </c>
      <c r="E1095" s="115">
        <v>42720</v>
      </c>
      <c r="F1095" s="46">
        <v>757.77002000000005</v>
      </c>
      <c r="G1095" s="116">
        <f t="shared" si="35"/>
        <v>-4.2443889618921649E-3</v>
      </c>
    </row>
    <row r="1096" spans="1:7" x14ac:dyDescent="0.3">
      <c r="A1096" s="115">
        <v>42719</v>
      </c>
      <c r="B1096" s="46">
        <v>2262.0300000000002</v>
      </c>
      <c r="C1096" s="116">
        <f t="shared" si="34"/>
        <v>3.8832280053966439E-3</v>
      </c>
      <c r="E1096" s="115">
        <v>42719</v>
      </c>
      <c r="F1096" s="46">
        <v>761</v>
      </c>
      <c r="G1096" s="116">
        <f t="shared" si="35"/>
        <v>-1.0171440556697164E-2</v>
      </c>
    </row>
    <row r="1097" spans="1:7" x14ac:dyDescent="0.3">
      <c r="A1097" s="115">
        <v>42718</v>
      </c>
      <c r="B1097" s="46">
        <v>2253.2800000000002</v>
      </c>
      <c r="C1097" s="116">
        <f t="shared" si="34"/>
        <v>-8.1171975419503939E-3</v>
      </c>
      <c r="E1097" s="115">
        <v>42718</v>
      </c>
      <c r="F1097" s="46">
        <v>768.82000700000003</v>
      </c>
      <c r="G1097" s="116">
        <f t="shared" si="35"/>
        <v>-7.1286770766403329E-3</v>
      </c>
    </row>
    <row r="1098" spans="1:7" x14ac:dyDescent="0.3">
      <c r="A1098" s="115">
        <v>42717</v>
      </c>
      <c r="B1098" s="46">
        <v>2271.7199999999998</v>
      </c>
      <c r="C1098" s="116">
        <f t="shared" si="34"/>
        <v>6.5397703105061211E-3</v>
      </c>
      <c r="E1098" s="115">
        <v>42717</v>
      </c>
      <c r="F1098" s="46">
        <v>774.34002699999996</v>
      </c>
      <c r="G1098" s="116">
        <f t="shared" si="35"/>
        <v>1.8707614710227416E-2</v>
      </c>
    </row>
    <row r="1099" spans="1:7" x14ac:dyDescent="0.3">
      <c r="A1099" s="115">
        <v>42716</v>
      </c>
      <c r="B1099" s="46">
        <v>2256.96</v>
      </c>
      <c r="C1099" s="116">
        <f t="shared" si="34"/>
        <v>-1.1374046815045835E-3</v>
      </c>
      <c r="E1099" s="115">
        <v>42716</v>
      </c>
      <c r="F1099" s="46">
        <v>760.11999500000002</v>
      </c>
      <c r="G1099" s="116">
        <f t="shared" si="35"/>
        <v>-1.1110215569921422E-2</v>
      </c>
    </row>
    <row r="1100" spans="1:7" x14ac:dyDescent="0.3">
      <c r="A1100" s="115">
        <v>42713</v>
      </c>
      <c r="B1100" s="46">
        <v>2259.5300000000002</v>
      </c>
      <c r="C1100" s="116">
        <f t="shared" si="34"/>
        <v>5.9389455032745619E-3</v>
      </c>
      <c r="E1100" s="115">
        <v>42713</v>
      </c>
      <c r="F1100" s="46">
        <v>768.65997300000004</v>
      </c>
      <c r="G1100" s="116">
        <f t="shared" si="35"/>
        <v>1.7332255620596815E-3</v>
      </c>
    </row>
    <row r="1101" spans="1:7" x14ac:dyDescent="0.3">
      <c r="A1101" s="115">
        <v>42712</v>
      </c>
      <c r="B1101" s="46">
        <v>2246.19</v>
      </c>
      <c r="C1101" s="116">
        <f t="shared" si="34"/>
        <v>2.159412853860454E-3</v>
      </c>
      <c r="E1101" s="115">
        <v>42712</v>
      </c>
      <c r="F1101" s="46">
        <v>767.330017</v>
      </c>
      <c r="G1101" s="116">
        <f t="shared" si="35"/>
        <v>-4.0107552610041397E-3</v>
      </c>
    </row>
    <row r="1102" spans="1:7" x14ac:dyDescent="0.3">
      <c r="A1102" s="115">
        <v>42711</v>
      </c>
      <c r="B1102" s="46">
        <v>2241.35</v>
      </c>
      <c r="C1102" s="116">
        <f t="shared" si="34"/>
        <v>1.3163188276083426E-2</v>
      </c>
      <c r="E1102" s="115">
        <v>42711</v>
      </c>
      <c r="F1102" s="46">
        <v>770.419983</v>
      </c>
      <c r="G1102" s="116">
        <f t="shared" si="35"/>
        <v>7.4537245216002024E-3</v>
      </c>
    </row>
    <row r="1103" spans="1:7" x14ac:dyDescent="0.3">
      <c r="A1103" s="115">
        <v>42710</v>
      </c>
      <c r="B1103" s="46">
        <v>2212.23</v>
      </c>
      <c r="C1103" s="116">
        <f t="shared" si="34"/>
        <v>3.4108794353906458E-3</v>
      </c>
      <c r="E1103" s="115">
        <v>42710</v>
      </c>
      <c r="F1103" s="46">
        <v>764.71997099999999</v>
      </c>
      <c r="G1103" s="116">
        <f t="shared" si="35"/>
        <v>7.0585573454993167E-3</v>
      </c>
    </row>
    <row r="1104" spans="1:7" x14ac:dyDescent="0.3">
      <c r="A1104" s="115">
        <v>42709</v>
      </c>
      <c r="B1104" s="46">
        <v>2204.71</v>
      </c>
      <c r="C1104" s="116">
        <f t="shared" si="34"/>
        <v>5.8213006683547341E-3</v>
      </c>
      <c r="E1104" s="115">
        <v>42709</v>
      </c>
      <c r="F1104" s="46">
        <v>759.35998500000005</v>
      </c>
      <c r="G1104" s="116">
        <f t="shared" si="35"/>
        <v>2.5690841108608753E-2</v>
      </c>
    </row>
    <row r="1105" spans="1:7" x14ac:dyDescent="0.3">
      <c r="A1105" s="115">
        <v>42706</v>
      </c>
      <c r="B1105" s="46">
        <v>2191.9499999999998</v>
      </c>
      <c r="C1105" s="116">
        <f t="shared" si="34"/>
        <v>3.9706446136156259E-4</v>
      </c>
      <c r="E1105" s="115">
        <v>42706</v>
      </c>
      <c r="F1105" s="46">
        <v>740.34002699999996</v>
      </c>
      <c r="G1105" s="116">
        <f t="shared" si="35"/>
        <v>-4.4510144465483847E-3</v>
      </c>
    </row>
    <row r="1106" spans="1:7" x14ac:dyDescent="0.3">
      <c r="A1106" s="115">
        <v>42705</v>
      </c>
      <c r="B1106" s="46">
        <v>2191.08</v>
      </c>
      <c r="C1106" s="116">
        <f t="shared" si="34"/>
        <v>-3.5155379500729778E-3</v>
      </c>
      <c r="E1106" s="115">
        <v>42705</v>
      </c>
      <c r="F1106" s="46">
        <v>743.65002400000003</v>
      </c>
      <c r="G1106" s="116">
        <f t="shared" si="35"/>
        <v>-9.2196369898377428E-3</v>
      </c>
    </row>
    <row r="1107" spans="1:7" x14ac:dyDescent="0.3">
      <c r="A1107" s="115">
        <v>42704</v>
      </c>
      <c r="B1107" s="46">
        <v>2198.81</v>
      </c>
      <c r="C1107" s="116">
        <f t="shared" si="34"/>
        <v>-2.6534703763845258E-3</v>
      </c>
      <c r="E1107" s="115">
        <v>42704</v>
      </c>
      <c r="F1107" s="46">
        <v>750.57000700000003</v>
      </c>
      <c r="G1107" s="116">
        <f t="shared" si="35"/>
        <v>-1.5671736723712582E-2</v>
      </c>
    </row>
    <row r="1108" spans="1:7" x14ac:dyDescent="0.3">
      <c r="A1108" s="115">
        <v>42703</v>
      </c>
      <c r="B1108" s="46">
        <v>2204.66</v>
      </c>
      <c r="C1108" s="116">
        <f t="shared" si="34"/>
        <v>1.33531965917566E-3</v>
      </c>
      <c r="E1108" s="115">
        <v>42703</v>
      </c>
      <c r="F1108" s="46">
        <v>762.52002000000005</v>
      </c>
      <c r="G1108" s="116">
        <f t="shared" si="35"/>
        <v>-5.5427310525260065E-3</v>
      </c>
    </row>
    <row r="1109" spans="1:7" x14ac:dyDescent="0.3">
      <c r="A1109" s="115">
        <v>42702</v>
      </c>
      <c r="B1109" s="46">
        <v>2201.7199999999998</v>
      </c>
      <c r="C1109" s="116">
        <f t="shared" si="34"/>
        <v>-5.2544785054330356E-3</v>
      </c>
      <c r="E1109" s="115">
        <v>42702</v>
      </c>
      <c r="F1109" s="46">
        <v>766.77002000000005</v>
      </c>
      <c r="G1109" s="116">
        <f t="shared" si="35"/>
        <v>-1.7427598558552915E-2</v>
      </c>
    </row>
    <row r="1110" spans="1:7" x14ac:dyDescent="0.3">
      <c r="A1110" s="115">
        <v>42699</v>
      </c>
      <c r="B1110" s="46">
        <v>2213.35</v>
      </c>
      <c r="C1110" s="116">
        <f t="shared" si="34"/>
        <v>3.9143292572298982E-3</v>
      </c>
      <c r="E1110" s="115">
        <v>42699</v>
      </c>
      <c r="F1110" s="46">
        <v>780.36999500000002</v>
      </c>
      <c r="G1110" s="116">
        <f t="shared" si="35"/>
        <v>3.204635204869799E-4</v>
      </c>
    </row>
    <row r="1111" spans="1:7" x14ac:dyDescent="0.3">
      <c r="A1111" s="115">
        <v>42697</v>
      </c>
      <c r="B1111" s="46">
        <v>2204.7199999999998</v>
      </c>
      <c r="C1111" s="116">
        <f t="shared" si="34"/>
        <v>8.080111124224576E-4</v>
      </c>
      <c r="E1111" s="115">
        <v>42697</v>
      </c>
      <c r="F1111" s="46">
        <v>780.11999500000002</v>
      </c>
      <c r="G1111" s="116">
        <f t="shared" si="35"/>
        <v>-6.6341816653112673E-3</v>
      </c>
    </row>
    <row r="1112" spans="1:7" x14ac:dyDescent="0.3">
      <c r="A1112" s="115">
        <v>42696</v>
      </c>
      <c r="B1112" s="46">
        <v>2202.94</v>
      </c>
      <c r="C1112" s="116">
        <f t="shared" si="34"/>
        <v>2.1654277629676866E-3</v>
      </c>
      <c r="E1112" s="115">
        <v>42696</v>
      </c>
      <c r="F1112" s="46">
        <v>785.330017</v>
      </c>
      <c r="G1112" s="116">
        <f t="shared" si="35"/>
        <v>6.8333551282051541E-3</v>
      </c>
    </row>
    <row r="1113" spans="1:7" x14ac:dyDescent="0.3">
      <c r="A1113" s="115">
        <v>42695</v>
      </c>
      <c r="B1113" s="46">
        <v>2198.1799999999998</v>
      </c>
      <c r="C1113" s="116">
        <f t="shared" si="34"/>
        <v>7.4613868646591364E-3</v>
      </c>
      <c r="E1113" s="115">
        <v>42695</v>
      </c>
      <c r="F1113" s="46">
        <v>780</v>
      </c>
      <c r="G1113" s="116">
        <f t="shared" si="35"/>
        <v>2.6099804915668656E-2</v>
      </c>
    </row>
    <row r="1114" spans="1:7" x14ac:dyDescent="0.3">
      <c r="A1114" s="115">
        <v>42692</v>
      </c>
      <c r="B1114" s="46">
        <v>2181.9</v>
      </c>
      <c r="C1114" s="116">
        <f t="shared" si="34"/>
        <v>-2.3867003182266311E-3</v>
      </c>
      <c r="E1114" s="115">
        <v>42692</v>
      </c>
      <c r="F1114" s="46">
        <v>760.15997300000004</v>
      </c>
      <c r="G1114" s="116">
        <f t="shared" si="35"/>
        <v>4.9708472774983026E-3</v>
      </c>
    </row>
    <row r="1115" spans="1:7" x14ac:dyDescent="0.3">
      <c r="A1115" s="115">
        <v>42691</v>
      </c>
      <c r="B1115" s="46">
        <v>2187.12</v>
      </c>
      <c r="C1115" s="116">
        <f t="shared" si="34"/>
        <v>4.6762887355644711E-3</v>
      </c>
      <c r="E1115" s="115">
        <v>42691</v>
      </c>
      <c r="F1115" s="46">
        <v>756.40002400000003</v>
      </c>
      <c r="G1115" s="116">
        <f t="shared" si="35"/>
        <v>1.3275508222153176E-2</v>
      </c>
    </row>
    <row r="1116" spans="1:7" x14ac:dyDescent="0.3">
      <c r="A1116" s="115">
        <v>42690</v>
      </c>
      <c r="B1116" s="46">
        <v>2176.94</v>
      </c>
      <c r="C1116" s="116">
        <f t="shared" si="34"/>
        <v>-1.5822857378724464E-3</v>
      </c>
      <c r="E1116" s="115">
        <v>42690</v>
      </c>
      <c r="F1116" s="46">
        <v>746.48999000000003</v>
      </c>
      <c r="G1116" s="116">
        <f t="shared" si="35"/>
        <v>4.3727464126357418E-3</v>
      </c>
    </row>
    <row r="1117" spans="1:7" x14ac:dyDescent="0.3">
      <c r="A1117" s="115">
        <v>42689</v>
      </c>
      <c r="B1117" s="46">
        <v>2180.39</v>
      </c>
      <c r="C1117" s="116">
        <f t="shared" si="34"/>
        <v>7.4808243230755078E-3</v>
      </c>
      <c r="E1117" s="115">
        <v>42689</v>
      </c>
      <c r="F1117" s="46">
        <v>743.23999000000003</v>
      </c>
      <c r="G1117" s="116">
        <f t="shared" si="35"/>
        <v>3.3612837087780179E-2</v>
      </c>
    </row>
    <row r="1118" spans="1:7" x14ac:dyDescent="0.3">
      <c r="A1118" s="115">
        <v>42688</v>
      </c>
      <c r="B1118" s="46">
        <v>2164.1999999999998</v>
      </c>
      <c r="C1118" s="116">
        <f t="shared" si="34"/>
        <v>-1.1550278361704969E-4</v>
      </c>
      <c r="E1118" s="115">
        <v>42688</v>
      </c>
      <c r="F1118" s="46">
        <v>719.07000700000003</v>
      </c>
      <c r="G1118" s="116">
        <f t="shared" si="35"/>
        <v>-2.6982047239116458E-2</v>
      </c>
    </row>
    <row r="1119" spans="1:7" x14ac:dyDescent="0.3">
      <c r="A1119" s="115">
        <v>42685</v>
      </c>
      <c r="B1119" s="46">
        <v>2164.4499999999998</v>
      </c>
      <c r="C1119" s="116">
        <f t="shared" si="34"/>
        <v>-1.3979367745031723E-3</v>
      </c>
      <c r="E1119" s="115">
        <v>42685</v>
      </c>
      <c r="F1119" s="46">
        <v>739.01000999999997</v>
      </c>
      <c r="G1119" s="116">
        <f t="shared" si="35"/>
        <v>-4.5394474222133496E-3</v>
      </c>
    </row>
    <row r="1120" spans="1:7" x14ac:dyDescent="0.3">
      <c r="A1120" s="115">
        <v>42684</v>
      </c>
      <c r="B1120" s="46">
        <v>2167.48</v>
      </c>
      <c r="C1120" s="116">
        <f t="shared" si="34"/>
        <v>1.9507595018628532E-3</v>
      </c>
      <c r="E1120" s="115">
        <v>42684</v>
      </c>
      <c r="F1120" s="46">
        <v>742.38000499999998</v>
      </c>
      <c r="G1120" s="116">
        <f t="shared" si="35"/>
        <v>-3.8218375665787563E-2</v>
      </c>
    </row>
    <row r="1121" spans="1:7" x14ac:dyDescent="0.3">
      <c r="A1121" s="115">
        <v>42683</v>
      </c>
      <c r="B1121" s="46">
        <v>2163.2600000000002</v>
      </c>
      <c r="C1121" s="116">
        <f t="shared" si="34"/>
        <v>1.1077043878180648E-2</v>
      </c>
      <c r="E1121" s="115">
        <v>42683</v>
      </c>
      <c r="F1121" s="46">
        <v>771.88000499999998</v>
      </c>
      <c r="G1121" s="116">
        <f t="shared" si="35"/>
        <v>-2.0145979054268515E-2</v>
      </c>
    </row>
    <row r="1122" spans="1:7" x14ac:dyDescent="0.3">
      <c r="A1122" s="115">
        <v>42682</v>
      </c>
      <c r="B1122" s="46">
        <v>2139.56</v>
      </c>
      <c r="C1122" s="116">
        <f t="shared" si="34"/>
        <v>3.771956162738288E-3</v>
      </c>
      <c r="E1122" s="115">
        <v>42682</v>
      </c>
      <c r="F1122" s="46">
        <v>787.75</v>
      </c>
      <c r="G1122" s="116">
        <f t="shared" si="35"/>
        <v>3.5926860040371711E-3</v>
      </c>
    </row>
    <row r="1123" spans="1:7" x14ac:dyDescent="0.3">
      <c r="A1123" s="115">
        <v>42681</v>
      </c>
      <c r="B1123" s="46">
        <v>2131.52</v>
      </c>
      <c r="C1123" s="116">
        <f t="shared" si="34"/>
        <v>2.2223501088635134E-2</v>
      </c>
      <c r="E1123" s="115">
        <v>42681</v>
      </c>
      <c r="F1123" s="46">
        <v>784.92999299999997</v>
      </c>
      <c r="G1123" s="116">
        <f t="shared" si="35"/>
        <v>3.9573545427299628E-2</v>
      </c>
    </row>
    <row r="1124" spans="1:7" x14ac:dyDescent="0.3">
      <c r="A1124" s="115">
        <v>42678</v>
      </c>
      <c r="B1124" s="46">
        <v>2085.1799999999998</v>
      </c>
      <c r="C1124" s="116">
        <f t="shared" si="34"/>
        <v>-1.6661400132141901E-3</v>
      </c>
      <c r="E1124" s="115">
        <v>42678</v>
      </c>
      <c r="F1124" s="46">
        <v>755.04998799999998</v>
      </c>
      <c r="G1124" s="116">
        <f t="shared" si="35"/>
        <v>-1.5618737920363723E-2</v>
      </c>
    </row>
    <row r="1125" spans="1:7" x14ac:dyDescent="0.3">
      <c r="A1125" s="115">
        <v>42677</v>
      </c>
      <c r="B1125" s="46">
        <v>2088.66</v>
      </c>
      <c r="C1125" s="116">
        <f t="shared" si="34"/>
        <v>-4.4233867508127744E-3</v>
      </c>
      <c r="E1125" s="115">
        <v>42677</v>
      </c>
      <c r="F1125" s="46">
        <v>767.03002900000001</v>
      </c>
      <c r="G1125" s="116">
        <f t="shared" si="35"/>
        <v>1.9202035161718367E-3</v>
      </c>
    </row>
    <row r="1126" spans="1:7" x14ac:dyDescent="0.3">
      <c r="A1126" s="115">
        <v>42676</v>
      </c>
      <c r="B1126" s="46">
        <v>2097.94</v>
      </c>
      <c r="C1126" s="116">
        <f t="shared" si="34"/>
        <v>-6.5254863334153201E-3</v>
      </c>
      <c r="E1126" s="115">
        <v>42676</v>
      </c>
      <c r="F1126" s="46">
        <v>765.55999799999995</v>
      </c>
      <c r="G1126" s="116">
        <f t="shared" si="35"/>
        <v>-2.5273393109817466E-2</v>
      </c>
    </row>
    <row r="1127" spans="1:7" x14ac:dyDescent="0.3">
      <c r="A1127" s="115">
        <v>42675</v>
      </c>
      <c r="B1127" s="46">
        <v>2111.7199999999998</v>
      </c>
      <c r="C1127" s="116">
        <f t="shared" si="34"/>
        <v>-6.7869153164171747E-3</v>
      </c>
      <c r="E1127" s="115">
        <v>42675</v>
      </c>
      <c r="F1127" s="46">
        <v>785.40997300000004</v>
      </c>
      <c r="G1127" s="116">
        <f t="shared" si="35"/>
        <v>-5.5835936807308029E-3</v>
      </c>
    </row>
    <row r="1128" spans="1:7" x14ac:dyDescent="0.3">
      <c r="A1128" s="115">
        <v>42674</v>
      </c>
      <c r="B1128" s="46">
        <v>2126.15</v>
      </c>
      <c r="C1128" s="116">
        <f t="shared" si="34"/>
        <v>-1.2227181023405365E-4</v>
      </c>
      <c r="E1128" s="115">
        <v>42674</v>
      </c>
      <c r="F1128" s="46">
        <v>789.82000700000003</v>
      </c>
      <c r="G1128" s="116">
        <f t="shared" si="35"/>
        <v>1.7389736034459924E-2</v>
      </c>
    </row>
    <row r="1129" spans="1:7" x14ac:dyDescent="0.3">
      <c r="A1129" s="115">
        <v>42671</v>
      </c>
      <c r="B1129" s="46">
        <v>2126.41</v>
      </c>
      <c r="C1129" s="116">
        <f t="shared" si="34"/>
        <v>-3.1082398829839208E-3</v>
      </c>
      <c r="E1129" s="115">
        <v>42671</v>
      </c>
      <c r="F1129" s="46">
        <v>776.32000700000003</v>
      </c>
      <c r="G1129" s="116">
        <f t="shared" si="35"/>
        <v>-5.1371008810994101E-2</v>
      </c>
    </row>
    <row r="1130" spans="1:7" x14ac:dyDescent="0.3">
      <c r="A1130" s="115">
        <v>42670</v>
      </c>
      <c r="B1130" s="46">
        <v>2133.04</v>
      </c>
      <c r="C1130" s="116">
        <f t="shared" si="34"/>
        <v>-2.9867768517781723E-3</v>
      </c>
      <c r="E1130" s="115">
        <v>42670</v>
      </c>
      <c r="F1130" s="46">
        <v>818.35998500000005</v>
      </c>
      <c r="G1130" s="116">
        <f t="shared" si="35"/>
        <v>-5.1423453496354243E-3</v>
      </c>
    </row>
    <row r="1131" spans="1:7" x14ac:dyDescent="0.3">
      <c r="A1131" s="115">
        <v>42669</v>
      </c>
      <c r="B1131" s="46">
        <v>2139.4299999999998</v>
      </c>
      <c r="C1131" s="116">
        <f t="shared" si="34"/>
        <v>-1.7404206872095873E-3</v>
      </c>
      <c r="E1131" s="115">
        <v>42669</v>
      </c>
      <c r="F1131" s="46">
        <v>822.59002699999996</v>
      </c>
      <c r="G1131" s="116">
        <f t="shared" si="35"/>
        <v>-1.5074554114708039E-2</v>
      </c>
    </row>
    <row r="1132" spans="1:7" x14ac:dyDescent="0.3">
      <c r="A1132" s="115">
        <v>42668</v>
      </c>
      <c r="B1132" s="46">
        <v>2143.16</v>
      </c>
      <c r="C1132" s="116">
        <f t="shared" si="34"/>
        <v>-3.7976507555791406E-3</v>
      </c>
      <c r="E1132" s="115">
        <v>42668</v>
      </c>
      <c r="F1132" s="46">
        <v>835.17999299999997</v>
      </c>
      <c r="G1132" s="116">
        <f t="shared" si="35"/>
        <v>-3.4722212486129056E-3</v>
      </c>
    </row>
    <row r="1133" spans="1:7" x14ac:dyDescent="0.3">
      <c r="A1133" s="115">
        <v>42667</v>
      </c>
      <c r="B1133" s="46">
        <v>2151.33</v>
      </c>
      <c r="C1133" s="116">
        <f t="shared" si="34"/>
        <v>4.7497618113545581E-3</v>
      </c>
      <c r="E1133" s="115">
        <v>42667</v>
      </c>
      <c r="F1133" s="46">
        <v>838.09002699999996</v>
      </c>
      <c r="G1133" s="116">
        <f t="shared" si="35"/>
        <v>2.3321453538156067E-2</v>
      </c>
    </row>
    <row r="1134" spans="1:7" x14ac:dyDescent="0.3">
      <c r="A1134" s="115">
        <v>42664</v>
      </c>
      <c r="B1134" s="46">
        <v>2141.16</v>
      </c>
      <c r="C1134" s="116">
        <f t="shared" si="34"/>
        <v>-8.4059514136147762E-5</v>
      </c>
      <c r="E1134" s="115">
        <v>42664</v>
      </c>
      <c r="F1134" s="46">
        <v>818.98999000000003</v>
      </c>
      <c r="G1134" s="116">
        <f t="shared" si="35"/>
        <v>1.0699455678131908E-2</v>
      </c>
    </row>
    <row r="1135" spans="1:7" x14ac:dyDescent="0.3">
      <c r="A1135" s="115">
        <v>42663</v>
      </c>
      <c r="B1135" s="46">
        <v>2141.34</v>
      </c>
      <c r="C1135" s="116">
        <f t="shared" si="34"/>
        <v>-1.3757467506726462E-3</v>
      </c>
      <c r="E1135" s="115">
        <v>42663</v>
      </c>
      <c r="F1135" s="46">
        <v>810.32000700000003</v>
      </c>
      <c r="G1135" s="116">
        <f t="shared" si="35"/>
        <v>-9.01318957303332E-3</v>
      </c>
    </row>
    <row r="1136" spans="1:7" x14ac:dyDescent="0.3">
      <c r="A1136" s="115">
        <v>42662</v>
      </c>
      <c r="B1136" s="46">
        <v>2144.29</v>
      </c>
      <c r="C1136" s="116">
        <f t="shared" si="34"/>
        <v>2.1919985043934442E-3</v>
      </c>
      <c r="E1136" s="115">
        <v>42662</v>
      </c>
      <c r="F1136" s="46">
        <v>817.69000200000005</v>
      </c>
      <c r="G1136" s="116">
        <f t="shared" si="35"/>
        <v>4.8893779522440894E-5</v>
      </c>
    </row>
    <row r="1137" spans="1:7" x14ac:dyDescent="0.3">
      <c r="A1137" s="115">
        <v>42661</v>
      </c>
      <c r="B1137" s="46">
        <v>2139.6</v>
      </c>
      <c r="C1137" s="116">
        <f t="shared" si="34"/>
        <v>6.1603573947801582E-3</v>
      </c>
      <c r="E1137" s="115">
        <v>42661</v>
      </c>
      <c r="F1137" s="46">
        <v>817.65002400000003</v>
      </c>
      <c r="G1137" s="116">
        <f t="shared" si="35"/>
        <v>5.7814280467713974E-3</v>
      </c>
    </row>
    <row r="1138" spans="1:7" x14ac:dyDescent="0.3">
      <c r="A1138" s="115">
        <v>42660</v>
      </c>
      <c r="B1138" s="46">
        <v>2126.5</v>
      </c>
      <c r="C1138" s="116">
        <f t="shared" si="34"/>
        <v>-3.0380031692749387E-3</v>
      </c>
      <c r="E1138" s="115">
        <v>42660</v>
      </c>
      <c r="F1138" s="46">
        <v>812.95001200000002</v>
      </c>
      <c r="G1138" s="116">
        <f t="shared" si="35"/>
        <v>-1.2163421955386222E-2</v>
      </c>
    </row>
    <row r="1139" spans="1:7" x14ac:dyDescent="0.3">
      <c r="A1139" s="115">
        <v>42657</v>
      </c>
      <c r="B1139" s="46">
        <v>2132.98</v>
      </c>
      <c r="C1139" s="116">
        <f t="shared" si="34"/>
        <v>2.0163653841631657E-4</v>
      </c>
      <c r="E1139" s="115">
        <v>42657</v>
      </c>
      <c r="F1139" s="46">
        <v>822.96002199999998</v>
      </c>
      <c r="G1139" s="116">
        <f t="shared" si="35"/>
        <v>-7.621077053575176E-3</v>
      </c>
    </row>
    <row r="1140" spans="1:7" x14ac:dyDescent="0.3">
      <c r="A1140" s="115">
        <v>42656</v>
      </c>
      <c r="B1140" s="46">
        <v>2132.5500000000002</v>
      </c>
      <c r="C1140" s="116">
        <f t="shared" si="34"/>
        <v>-3.0993184304264343E-3</v>
      </c>
      <c r="E1140" s="115">
        <v>42656</v>
      </c>
      <c r="F1140" s="46">
        <v>829.28002900000001</v>
      </c>
      <c r="G1140" s="116">
        <f t="shared" si="35"/>
        <v>-5.7667611939927754E-3</v>
      </c>
    </row>
    <row r="1141" spans="1:7" x14ac:dyDescent="0.3">
      <c r="A1141" s="115">
        <v>42655</v>
      </c>
      <c r="B1141" s="46">
        <v>2139.1799999999998</v>
      </c>
      <c r="C1141" s="116">
        <f t="shared" si="34"/>
        <v>1.1466118788989732E-3</v>
      </c>
      <c r="E1141" s="115">
        <v>42655</v>
      </c>
      <c r="F1141" s="46">
        <v>834.09002699999996</v>
      </c>
      <c r="G1141" s="116">
        <f t="shared" si="35"/>
        <v>3.7184440433213339E-3</v>
      </c>
    </row>
    <row r="1142" spans="1:7" x14ac:dyDescent="0.3">
      <c r="A1142" s="115">
        <v>42654</v>
      </c>
      <c r="B1142" s="46">
        <v>2136.73</v>
      </c>
      <c r="C1142" s="116">
        <f t="shared" si="34"/>
        <v>-1.2446502685264704E-2</v>
      </c>
      <c r="E1142" s="115">
        <v>42654</v>
      </c>
      <c r="F1142" s="46">
        <v>831</v>
      </c>
      <c r="G1142" s="116">
        <f t="shared" si="35"/>
        <v>-1.2724123177898838E-2</v>
      </c>
    </row>
    <row r="1143" spans="1:7" x14ac:dyDescent="0.3">
      <c r="A1143" s="115">
        <v>42653</v>
      </c>
      <c r="B1143" s="46">
        <v>2163.66</v>
      </c>
      <c r="C1143" s="116">
        <f t="shared" si="34"/>
        <v>4.605941292820992E-3</v>
      </c>
      <c r="E1143" s="115">
        <v>42653</v>
      </c>
      <c r="F1143" s="46">
        <v>841.71002199999998</v>
      </c>
      <c r="G1143" s="116">
        <f t="shared" si="35"/>
        <v>2.7161633715893085E-3</v>
      </c>
    </row>
    <row r="1144" spans="1:7" x14ac:dyDescent="0.3">
      <c r="A1144" s="115">
        <v>42650</v>
      </c>
      <c r="B1144" s="46">
        <v>2153.7399999999998</v>
      </c>
      <c r="C1144" s="116">
        <f t="shared" si="34"/>
        <v>-3.2534698278855467E-3</v>
      </c>
      <c r="E1144" s="115">
        <v>42650</v>
      </c>
      <c r="F1144" s="46">
        <v>839.42999299999997</v>
      </c>
      <c r="G1144" s="116">
        <f t="shared" si="35"/>
        <v>-2.6495022592692985E-3</v>
      </c>
    </row>
    <row r="1145" spans="1:7" x14ac:dyDescent="0.3">
      <c r="A1145" s="115">
        <v>42649</v>
      </c>
      <c r="B1145" s="46">
        <v>2160.77</v>
      </c>
      <c r="C1145" s="116">
        <f t="shared" si="34"/>
        <v>4.8154167419078853E-4</v>
      </c>
      <c r="E1145" s="115">
        <v>42649</v>
      </c>
      <c r="F1145" s="46">
        <v>841.65997300000004</v>
      </c>
      <c r="G1145" s="116">
        <f t="shared" si="35"/>
        <v>-3.1977024586261615E-3</v>
      </c>
    </row>
    <row r="1146" spans="1:7" x14ac:dyDescent="0.3">
      <c r="A1146" s="115">
        <v>42648</v>
      </c>
      <c r="B1146" s="46">
        <v>2159.73</v>
      </c>
      <c r="C1146" s="116">
        <f t="shared" si="34"/>
        <v>4.2966951717982038E-3</v>
      </c>
      <c r="E1146" s="115">
        <v>42648</v>
      </c>
      <c r="F1146" s="46">
        <v>844.35998500000005</v>
      </c>
      <c r="G1146" s="116">
        <f t="shared" si="35"/>
        <v>1.2385592413723501E-2</v>
      </c>
    </row>
    <row r="1147" spans="1:7" x14ac:dyDescent="0.3">
      <c r="A1147" s="115">
        <v>42647</v>
      </c>
      <c r="B1147" s="46">
        <v>2150.4899999999998</v>
      </c>
      <c r="C1147" s="116">
        <f t="shared" si="34"/>
        <v>-4.9555802332037491E-3</v>
      </c>
      <c r="E1147" s="115">
        <v>42647</v>
      </c>
      <c r="F1147" s="46">
        <v>834.03002900000001</v>
      </c>
      <c r="G1147" s="116">
        <f t="shared" si="35"/>
        <v>-3.2387133785729549E-3</v>
      </c>
    </row>
    <row r="1148" spans="1:7" x14ac:dyDescent="0.3">
      <c r="A1148" s="115">
        <v>42646</v>
      </c>
      <c r="B1148" s="46">
        <v>2161.1999999999998</v>
      </c>
      <c r="C1148" s="116">
        <f t="shared" si="34"/>
        <v>-3.2606640316935609E-3</v>
      </c>
      <c r="E1148" s="115">
        <v>42646</v>
      </c>
      <c r="F1148" s="46">
        <v>836.73999000000003</v>
      </c>
      <c r="G1148" s="116">
        <f t="shared" si="35"/>
        <v>-6.8076101009351131E-4</v>
      </c>
    </row>
    <row r="1149" spans="1:7" x14ac:dyDescent="0.3">
      <c r="A1149" s="115">
        <v>42643</v>
      </c>
      <c r="B1149" s="46">
        <v>2168.27</v>
      </c>
      <c r="C1149" s="116">
        <f t="shared" si="34"/>
        <v>7.9679052405015049E-3</v>
      </c>
      <c r="E1149" s="115">
        <v>42643</v>
      </c>
      <c r="F1149" s="46">
        <v>837.30999799999995</v>
      </c>
      <c r="G1149" s="116">
        <f t="shared" si="35"/>
        <v>9.9632231102571023E-3</v>
      </c>
    </row>
    <row r="1150" spans="1:7" x14ac:dyDescent="0.3">
      <c r="A1150" s="115">
        <v>42642</v>
      </c>
      <c r="B1150" s="46">
        <v>2151.13</v>
      </c>
      <c r="C1150" s="116">
        <f t="shared" si="34"/>
        <v>-9.3213040614910092E-3</v>
      </c>
      <c r="E1150" s="115">
        <v>42642</v>
      </c>
      <c r="F1150" s="46">
        <v>829.04998799999998</v>
      </c>
      <c r="G1150" s="116">
        <f t="shared" si="35"/>
        <v>3.9822498738839585E-4</v>
      </c>
    </row>
    <row r="1151" spans="1:7" x14ac:dyDescent="0.3">
      <c r="A1151" s="115">
        <v>42641</v>
      </c>
      <c r="B1151" s="46">
        <v>2171.37</v>
      </c>
      <c r="C1151" s="116">
        <f t="shared" si="34"/>
        <v>5.2964679410907323E-3</v>
      </c>
      <c r="E1151" s="115">
        <v>42641</v>
      </c>
      <c r="F1151" s="46">
        <v>828.71997099999999</v>
      </c>
      <c r="G1151" s="116">
        <f t="shared" si="35"/>
        <v>1.5451331599624973E-2</v>
      </c>
    </row>
    <row r="1152" spans="1:7" x14ac:dyDescent="0.3">
      <c r="A1152" s="115">
        <v>42640</v>
      </c>
      <c r="B1152" s="46">
        <v>2159.9299999999998</v>
      </c>
      <c r="C1152" s="116">
        <f t="shared" si="34"/>
        <v>6.4442477051396274E-3</v>
      </c>
      <c r="E1152" s="115">
        <v>42640</v>
      </c>
      <c r="F1152" s="46">
        <v>816.10998500000005</v>
      </c>
      <c r="G1152" s="116">
        <f t="shared" si="35"/>
        <v>2.1209785991120889E-2</v>
      </c>
    </row>
    <row r="1153" spans="1:7" x14ac:dyDescent="0.3">
      <c r="A1153" s="115">
        <v>42639</v>
      </c>
      <c r="B1153" s="46">
        <v>2146.1</v>
      </c>
      <c r="C1153" s="116">
        <f t="shared" si="34"/>
        <v>-8.58783474770064E-3</v>
      </c>
      <c r="E1153" s="115">
        <v>42639</v>
      </c>
      <c r="F1153" s="46">
        <v>799.15997300000004</v>
      </c>
      <c r="G1153" s="116">
        <f t="shared" si="35"/>
        <v>-8.1787489916226308E-3</v>
      </c>
    </row>
    <row r="1154" spans="1:7" x14ac:dyDescent="0.3">
      <c r="A1154" s="115">
        <v>42636</v>
      </c>
      <c r="B1154" s="46">
        <v>2164.69</v>
      </c>
      <c r="C1154" s="116">
        <f t="shared" si="34"/>
        <v>-5.7367787688660243E-3</v>
      </c>
      <c r="E1154" s="115">
        <v>42636</v>
      </c>
      <c r="F1154" s="46">
        <v>805.75</v>
      </c>
      <c r="G1154" s="116">
        <f t="shared" si="35"/>
        <v>1.3048191678166621E-3</v>
      </c>
    </row>
    <row r="1155" spans="1:7" x14ac:dyDescent="0.3">
      <c r="A1155" s="115">
        <v>42635</v>
      </c>
      <c r="B1155" s="46">
        <v>2177.1799999999998</v>
      </c>
      <c r="C1155" s="116">
        <f t="shared" si="34"/>
        <v>6.4998705573431348E-3</v>
      </c>
      <c r="E1155" s="115">
        <v>42635</v>
      </c>
      <c r="F1155" s="46">
        <v>804.70001200000002</v>
      </c>
      <c r="G1155" s="116">
        <f t="shared" si="35"/>
        <v>1.8942971344277471E-2</v>
      </c>
    </row>
    <row r="1156" spans="1:7" x14ac:dyDescent="0.3">
      <c r="A1156" s="115">
        <v>42634</v>
      </c>
      <c r="B1156" s="46">
        <v>2163.12</v>
      </c>
      <c r="C1156" s="116">
        <f t="shared" ref="C1156:C1219" si="36">B1156/B1157-1</f>
        <v>1.0917112199498868E-2</v>
      </c>
      <c r="E1156" s="115">
        <v>42634</v>
      </c>
      <c r="F1156" s="46">
        <v>789.73999000000003</v>
      </c>
      <c r="G1156" s="116">
        <f t="shared" ref="G1156:G1219" si="37">F1156/F1157-1</f>
        <v>1.2201711509381541E-2</v>
      </c>
    </row>
    <row r="1157" spans="1:7" x14ac:dyDescent="0.3">
      <c r="A1157" s="115">
        <v>42633</v>
      </c>
      <c r="B1157" s="46">
        <v>2139.7600000000002</v>
      </c>
      <c r="C1157" s="116">
        <f t="shared" si="36"/>
        <v>2.9918845132592686E-4</v>
      </c>
      <c r="E1157" s="115">
        <v>42633</v>
      </c>
      <c r="F1157" s="46">
        <v>780.21997099999999</v>
      </c>
      <c r="G1157" s="116">
        <f t="shared" si="37"/>
        <v>6.605593031266066E-3</v>
      </c>
    </row>
    <row r="1158" spans="1:7" x14ac:dyDescent="0.3">
      <c r="A1158" s="115">
        <v>42632</v>
      </c>
      <c r="B1158" s="46">
        <v>2139.12</v>
      </c>
      <c r="C1158" s="116">
        <f t="shared" si="36"/>
        <v>-1.8698928551330596E-5</v>
      </c>
      <c r="E1158" s="115">
        <v>42632</v>
      </c>
      <c r="F1158" s="46">
        <v>775.09997599999997</v>
      </c>
      <c r="G1158" s="116">
        <f t="shared" si="37"/>
        <v>-4.3930071316600205E-3</v>
      </c>
    </row>
    <row r="1159" spans="1:7" x14ac:dyDescent="0.3">
      <c r="A1159" s="115">
        <v>42629</v>
      </c>
      <c r="B1159" s="46">
        <v>2139.16</v>
      </c>
      <c r="C1159" s="116">
        <f t="shared" si="36"/>
        <v>-3.7722492851356426E-3</v>
      </c>
      <c r="E1159" s="115">
        <v>42629</v>
      </c>
      <c r="F1159" s="46">
        <v>778.52002000000005</v>
      </c>
      <c r="G1159" s="116">
        <f t="shared" si="37"/>
        <v>1.1472174482006547E-2</v>
      </c>
    </row>
    <row r="1160" spans="1:7" x14ac:dyDescent="0.3">
      <c r="A1160" s="115">
        <v>42628</v>
      </c>
      <c r="B1160" s="46">
        <v>2147.2600000000002</v>
      </c>
      <c r="C1160" s="116">
        <f t="shared" si="36"/>
        <v>1.010927804983619E-2</v>
      </c>
      <c r="E1160" s="115">
        <v>42628</v>
      </c>
      <c r="F1160" s="46">
        <v>769.69000200000005</v>
      </c>
      <c r="G1160" s="116">
        <f t="shared" si="37"/>
        <v>1.1299550243614176E-2</v>
      </c>
    </row>
    <row r="1161" spans="1:7" x14ac:dyDescent="0.3">
      <c r="A1161" s="115">
        <v>42627</v>
      </c>
      <c r="B1161" s="46">
        <v>2125.77</v>
      </c>
      <c r="C1161" s="116">
        <f t="shared" si="36"/>
        <v>-5.8767665560266469E-4</v>
      </c>
      <c r="E1161" s="115">
        <v>42627</v>
      </c>
      <c r="F1161" s="46">
        <v>761.09002699999996</v>
      </c>
      <c r="G1161" s="116">
        <f t="shared" si="37"/>
        <v>1.0514579170917138E-4</v>
      </c>
    </row>
    <row r="1162" spans="1:7" x14ac:dyDescent="0.3">
      <c r="A1162" s="115">
        <v>42626</v>
      </c>
      <c r="B1162" s="46">
        <v>2127.02</v>
      </c>
      <c r="C1162" s="116">
        <f t="shared" si="36"/>
        <v>-1.4830665480954464E-2</v>
      </c>
      <c r="E1162" s="115">
        <v>42626</v>
      </c>
      <c r="F1162" s="46">
        <v>761.01000999999997</v>
      </c>
      <c r="G1162" s="116">
        <f t="shared" si="37"/>
        <v>-1.3584077740269929E-2</v>
      </c>
    </row>
    <row r="1163" spans="1:7" x14ac:dyDescent="0.3">
      <c r="A1163" s="115">
        <v>42625</v>
      </c>
      <c r="B1163" s="46">
        <v>2159.04</v>
      </c>
      <c r="C1163" s="116">
        <f t="shared" si="36"/>
        <v>1.4677062331693191E-2</v>
      </c>
      <c r="E1163" s="115">
        <v>42625</v>
      </c>
      <c r="F1163" s="46">
        <v>771.48999000000003</v>
      </c>
      <c r="G1163" s="116">
        <f t="shared" si="37"/>
        <v>1.4931426810888437E-2</v>
      </c>
    </row>
    <row r="1164" spans="1:7" x14ac:dyDescent="0.3">
      <c r="A1164" s="115">
        <v>42622</v>
      </c>
      <c r="B1164" s="46">
        <v>2127.81</v>
      </c>
      <c r="C1164" s="116">
        <f t="shared" si="36"/>
        <v>-2.4522073992573334E-2</v>
      </c>
      <c r="E1164" s="115">
        <v>42622</v>
      </c>
      <c r="F1164" s="46">
        <v>760.14001499999995</v>
      </c>
      <c r="G1164" s="116">
        <f t="shared" si="37"/>
        <v>-3.050784769152326E-2</v>
      </c>
    </row>
    <row r="1165" spans="1:7" x14ac:dyDescent="0.3">
      <c r="A1165" s="115">
        <v>42621</v>
      </c>
      <c r="B1165" s="46">
        <v>2181.3000000000002</v>
      </c>
      <c r="C1165" s="116">
        <f t="shared" si="36"/>
        <v>-2.2230760786033921E-3</v>
      </c>
      <c r="E1165" s="115">
        <v>42621</v>
      </c>
      <c r="F1165" s="46">
        <v>784.05999799999995</v>
      </c>
      <c r="G1165" s="116">
        <f t="shared" si="37"/>
        <v>-5.3536356657568618E-4</v>
      </c>
    </row>
    <row r="1166" spans="1:7" x14ac:dyDescent="0.3">
      <c r="A1166" s="115">
        <v>42620</v>
      </c>
      <c r="B1166" s="46">
        <v>2186.16</v>
      </c>
      <c r="C1166" s="116">
        <f t="shared" si="36"/>
        <v>-1.4635395704520882E-4</v>
      </c>
      <c r="E1166" s="115">
        <v>42620</v>
      </c>
      <c r="F1166" s="46">
        <v>784.47997999999995</v>
      </c>
      <c r="G1166" s="116">
        <f t="shared" si="37"/>
        <v>-5.5649410268165944E-3</v>
      </c>
    </row>
    <row r="1167" spans="1:7" x14ac:dyDescent="0.3">
      <c r="A1167" s="115">
        <v>42619</v>
      </c>
      <c r="B1167" s="46">
        <v>2186.48</v>
      </c>
      <c r="C1167" s="116">
        <f t="shared" si="36"/>
        <v>2.9816787309975279E-3</v>
      </c>
      <c r="E1167" s="115">
        <v>42619</v>
      </c>
      <c r="F1167" s="46">
        <v>788.86999500000002</v>
      </c>
      <c r="G1167" s="116">
        <f t="shared" si="37"/>
        <v>2.1270251356039882E-2</v>
      </c>
    </row>
    <row r="1168" spans="1:7" x14ac:dyDescent="0.3">
      <c r="A1168" s="115">
        <v>42615</v>
      </c>
      <c r="B1168" s="46">
        <v>2179.98</v>
      </c>
      <c r="C1168" s="116">
        <f t="shared" si="36"/>
        <v>4.2011000248749486E-3</v>
      </c>
      <c r="E1168" s="115">
        <v>42615</v>
      </c>
      <c r="F1168" s="46">
        <v>772.44000200000005</v>
      </c>
      <c r="G1168" s="116">
        <f t="shared" si="37"/>
        <v>2.3617438060377083E-3</v>
      </c>
    </row>
    <row r="1169" spans="1:7" x14ac:dyDescent="0.3">
      <c r="A1169" s="115">
        <v>42614</v>
      </c>
      <c r="B1169" s="46">
        <v>2170.86</v>
      </c>
      <c r="C1169" s="116">
        <f t="shared" si="36"/>
        <v>-4.1456505216475037E-5</v>
      </c>
      <c r="E1169" s="115">
        <v>42614</v>
      </c>
      <c r="F1169" s="46">
        <v>770.61999500000002</v>
      </c>
      <c r="G1169" s="116">
        <f t="shared" si="37"/>
        <v>1.8982033013306143E-3</v>
      </c>
    </row>
    <row r="1170" spans="1:7" x14ac:dyDescent="0.3">
      <c r="A1170" s="115">
        <v>42613</v>
      </c>
      <c r="B1170" s="46">
        <v>2170.9499999999998</v>
      </c>
      <c r="C1170" s="116">
        <f t="shared" si="36"/>
        <v>-2.3757880999210057E-3</v>
      </c>
      <c r="E1170" s="115">
        <v>42613</v>
      </c>
      <c r="F1170" s="46">
        <v>769.15997300000004</v>
      </c>
      <c r="G1170" s="116">
        <f t="shared" si="37"/>
        <v>2.0583599950596554E-3</v>
      </c>
    </row>
    <row r="1171" spans="1:7" x14ac:dyDescent="0.3">
      <c r="A1171" s="115">
        <v>42612</v>
      </c>
      <c r="B1171" s="46">
        <v>2176.12</v>
      </c>
      <c r="C1171" s="116">
        <f t="shared" si="36"/>
        <v>-1.9537878718389745E-3</v>
      </c>
      <c r="E1171" s="115">
        <v>42612</v>
      </c>
      <c r="F1171" s="46">
        <v>767.580017</v>
      </c>
      <c r="G1171" s="116">
        <f t="shared" si="37"/>
        <v>-4.8100728724884689E-3</v>
      </c>
    </row>
    <row r="1172" spans="1:7" x14ac:dyDescent="0.3">
      <c r="A1172" s="115">
        <v>42611</v>
      </c>
      <c r="B1172" s="46">
        <v>2180.38</v>
      </c>
      <c r="C1172" s="116">
        <f t="shared" si="36"/>
        <v>5.2281193523402436E-3</v>
      </c>
      <c r="E1172" s="115">
        <v>42611</v>
      </c>
      <c r="F1172" s="46">
        <v>771.28997800000002</v>
      </c>
      <c r="G1172" s="116">
        <f t="shared" si="37"/>
        <v>2.9778647594278507E-3</v>
      </c>
    </row>
    <row r="1173" spans="1:7" x14ac:dyDescent="0.3">
      <c r="A1173" s="115">
        <v>42608</v>
      </c>
      <c r="B1173" s="46">
        <v>2169.04</v>
      </c>
      <c r="C1173" s="116">
        <f t="shared" si="36"/>
        <v>-1.5788480393283955E-3</v>
      </c>
      <c r="E1173" s="115">
        <v>42608</v>
      </c>
      <c r="F1173" s="46">
        <v>769</v>
      </c>
      <c r="G1173" s="116">
        <f t="shared" si="37"/>
        <v>1.2881680374027038E-2</v>
      </c>
    </row>
    <row r="1174" spans="1:7" x14ac:dyDescent="0.3">
      <c r="A1174" s="115">
        <v>42607</v>
      </c>
      <c r="B1174" s="46">
        <v>2172.4699999999998</v>
      </c>
      <c r="C1174" s="116">
        <f t="shared" si="36"/>
        <v>-1.3652410546832749E-3</v>
      </c>
      <c r="E1174" s="115">
        <v>42607</v>
      </c>
      <c r="F1174" s="46">
        <v>759.21997099999999</v>
      </c>
      <c r="G1174" s="116">
        <f t="shared" si="37"/>
        <v>2.6014803565532763E-3</v>
      </c>
    </row>
    <row r="1175" spans="1:7" x14ac:dyDescent="0.3">
      <c r="A1175" s="115">
        <v>42606</v>
      </c>
      <c r="B1175" s="46">
        <v>2175.44</v>
      </c>
      <c r="C1175" s="116">
        <f t="shared" si="36"/>
        <v>-5.240294480771901E-3</v>
      </c>
      <c r="E1175" s="115">
        <v>42606</v>
      </c>
      <c r="F1175" s="46">
        <v>757.25</v>
      </c>
      <c r="G1175" s="116">
        <f t="shared" si="37"/>
        <v>-6.8201349834853264E-3</v>
      </c>
    </row>
    <row r="1176" spans="1:7" x14ac:dyDescent="0.3">
      <c r="A1176" s="115">
        <v>42605</v>
      </c>
      <c r="B1176" s="46">
        <v>2186.9</v>
      </c>
      <c r="C1176" s="116">
        <f t="shared" si="36"/>
        <v>1.9517648352453953E-3</v>
      </c>
      <c r="E1176" s="115">
        <v>42605</v>
      </c>
      <c r="F1176" s="46">
        <v>762.45001200000002</v>
      </c>
      <c r="G1176" s="116">
        <f t="shared" si="37"/>
        <v>3.9106126273402708E-3</v>
      </c>
    </row>
    <row r="1177" spans="1:7" x14ac:dyDescent="0.3">
      <c r="A1177" s="115">
        <v>42604</v>
      </c>
      <c r="B1177" s="46">
        <v>2182.64</v>
      </c>
      <c r="C1177" s="116">
        <f t="shared" si="36"/>
        <v>-5.6322033820699335E-4</v>
      </c>
      <c r="E1177" s="115">
        <v>42604</v>
      </c>
      <c r="F1177" s="46">
        <v>759.47997999999995</v>
      </c>
      <c r="G1177" s="116">
        <f t="shared" si="37"/>
        <v>2.8653814233678965E-3</v>
      </c>
    </row>
    <row r="1178" spans="1:7" x14ac:dyDescent="0.3">
      <c r="A1178" s="115">
        <v>42601</v>
      </c>
      <c r="B1178" s="46">
        <v>2183.87</v>
      </c>
      <c r="C1178" s="116">
        <f t="shared" si="36"/>
        <v>-1.4403160464925291E-3</v>
      </c>
      <c r="E1178" s="115">
        <v>42601</v>
      </c>
      <c r="F1178" s="46">
        <v>757.30999799999995</v>
      </c>
      <c r="G1178" s="116">
        <f t="shared" si="37"/>
        <v>-9.353038477138309E-3</v>
      </c>
    </row>
    <row r="1179" spans="1:7" x14ac:dyDescent="0.3">
      <c r="A1179" s="115">
        <v>42600</v>
      </c>
      <c r="B1179" s="46">
        <v>2187.02</v>
      </c>
      <c r="C1179" s="116">
        <f t="shared" si="36"/>
        <v>2.1995949079378629E-3</v>
      </c>
      <c r="E1179" s="115">
        <v>42600</v>
      </c>
      <c r="F1179" s="46">
        <v>764.46002199999998</v>
      </c>
      <c r="G1179" s="116">
        <f t="shared" si="37"/>
        <v>-2.2230751983109975E-4</v>
      </c>
    </row>
    <row r="1180" spans="1:7" x14ac:dyDescent="0.3">
      <c r="A1180" s="115">
        <v>42599</v>
      </c>
      <c r="B1180" s="46">
        <v>2182.2199999999998</v>
      </c>
      <c r="C1180" s="116">
        <f t="shared" si="36"/>
        <v>1.868558180106783E-3</v>
      </c>
      <c r="E1180" s="115">
        <v>42599</v>
      </c>
      <c r="F1180" s="46">
        <v>764.63000499999998</v>
      </c>
      <c r="G1180" s="116">
        <f t="shared" si="37"/>
        <v>7.722462397117269E-4</v>
      </c>
    </row>
    <row r="1181" spans="1:7" x14ac:dyDescent="0.3">
      <c r="A1181" s="115">
        <v>42598</v>
      </c>
      <c r="B1181" s="46">
        <v>2178.15</v>
      </c>
      <c r="C1181" s="116">
        <f t="shared" si="36"/>
        <v>-5.4790767755633629E-3</v>
      </c>
      <c r="E1181" s="115">
        <v>42598</v>
      </c>
      <c r="F1181" s="46">
        <v>764.03997800000002</v>
      </c>
      <c r="G1181" s="116">
        <f t="shared" si="37"/>
        <v>-5.7905920153885626E-3</v>
      </c>
    </row>
    <row r="1182" spans="1:7" x14ac:dyDescent="0.3">
      <c r="A1182" s="115">
        <v>42597</v>
      </c>
      <c r="B1182" s="46">
        <v>2190.15</v>
      </c>
      <c r="C1182" s="116">
        <f t="shared" si="36"/>
        <v>2.7929763512739569E-3</v>
      </c>
      <c r="E1182" s="115">
        <v>42597</v>
      </c>
      <c r="F1182" s="46">
        <v>768.48999000000003</v>
      </c>
      <c r="G1182" s="116">
        <f t="shared" si="37"/>
        <v>-5.268209602537488E-3</v>
      </c>
    </row>
    <row r="1183" spans="1:7" x14ac:dyDescent="0.3">
      <c r="A1183" s="115">
        <v>42594</v>
      </c>
      <c r="B1183" s="46">
        <v>2184.0500000000002</v>
      </c>
      <c r="C1183" s="116">
        <f t="shared" si="36"/>
        <v>-7.960508557545154E-4</v>
      </c>
      <c r="E1183" s="115">
        <v>42594</v>
      </c>
      <c r="F1183" s="46">
        <v>772.55999799999995</v>
      </c>
      <c r="G1183" s="116">
        <f t="shared" si="37"/>
        <v>1.7115398800831017E-3</v>
      </c>
    </row>
    <row r="1184" spans="1:7" x14ac:dyDescent="0.3">
      <c r="A1184" s="115">
        <v>42593</v>
      </c>
      <c r="B1184" s="46">
        <v>2185.79</v>
      </c>
      <c r="C1184" s="116">
        <f t="shared" si="36"/>
        <v>4.7345655461528136E-3</v>
      </c>
      <c r="E1184" s="115">
        <v>42593</v>
      </c>
      <c r="F1184" s="46">
        <v>771.23999000000003</v>
      </c>
      <c r="G1184" s="116">
        <f t="shared" si="37"/>
        <v>3.4870302994876035E-3</v>
      </c>
    </row>
    <row r="1185" spans="1:7" x14ac:dyDescent="0.3">
      <c r="A1185" s="115">
        <v>42592</v>
      </c>
      <c r="B1185" s="46">
        <v>2175.4899999999998</v>
      </c>
      <c r="C1185" s="116">
        <f t="shared" si="36"/>
        <v>-2.8646859845811168E-3</v>
      </c>
      <c r="E1185" s="115">
        <v>42592</v>
      </c>
      <c r="F1185" s="46">
        <v>768.55999799999995</v>
      </c>
      <c r="G1185" s="116">
        <f t="shared" si="37"/>
        <v>3.2538949206806222E-4</v>
      </c>
    </row>
    <row r="1186" spans="1:7" x14ac:dyDescent="0.3">
      <c r="A1186" s="115">
        <v>42591</v>
      </c>
      <c r="B1186" s="46">
        <v>2181.7399999999998</v>
      </c>
      <c r="C1186" s="116">
        <f t="shared" si="36"/>
        <v>3.8974913911293818E-4</v>
      </c>
      <c r="E1186" s="115">
        <v>42591</v>
      </c>
      <c r="F1186" s="46">
        <v>768.30999799999995</v>
      </c>
      <c r="G1186" s="116">
        <f t="shared" si="37"/>
        <v>2.2829263261399113E-3</v>
      </c>
    </row>
    <row r="1187" spans="1:7" x14ac:dyDescent="0.3">
      <c r="A1187" s="115">
        <v>42590</v>
      </c>
      <c r="B1187" s="46">
        <v>2180.89</v>
      </c>
      <c r="C1187" s="116">
        <f t="shared" si="36"/>
        <v>-9.0706272018037382E-4</v>
      </c>
      <c r="E1187" s="115">
        <v>42590</v>
      </c>
      <c r="F1187" s="46">
        <v>766.55999799999995</v>
      </c>
      <c r="G1187" s="116">
        <f t="shared" si="37"/>
        <v>7.5722344597051183E-4</v>
      </c>
    </row>
    <row r="1188" spans="1:7" x14ac:dyDescent="0.3">
      <c r="A1188" s="115">
        <v>42587</v>
      </c>
      <c r="B1188" s="46">
        <v>2182.87</v>
      </c>
      <c r="C1188" s="116">
        <f t="shared" si="36"/>
        <v>8.6034423010279415E-3</v>
      </c>
      <c r="E1188" s="115">
        <v>42587</v>
      </c>
      <c r="F1188" s="46">
        <v>765.97997999999995</v>
      </c>
      <c r="G1188" s="116">
        <f t="shared" si="37"/>
        <v>6.8482719652911417E-3</v>
      </c>
    </row>
    <row r="1189" spans="1:7" x14ac:dyDescent="0.3">
      <c r="A1189" s="115">
        <v>42586</v>
      </c>
      <c r="B1189" s="46">
        <v>2164.25</v>
      </c>
      <c r="C1189" s="116">
        <f t="shared" si="36"/>
        <v>2.1258994634409945E-4</v>
      </c>
      <c r="E1189" s="115">
        <v>42586</v>
      </c>
      <c r="F1189" s="46">
        <v>760.77002000000005</v>
      </c>
      <c r="G1189" s="116">
        <f t="shared" si="37"/>
        <v>8.1230850182256731E-3</v>
      </c>
    </row>
    <row r="1190" spans="1:7" x14ac:dyDescent="0.3">
      <c r="A1190" s="115">
        <v>42585</v>
      </c>
      <c r="B1190" s="46">
        <v>2163.79</v>
      </c>
      <c r="C1190" s="116">
        <f t="shared" si="36"/>
        <v>3.1339387954731901E-3</v>
      </c>
      <c r="E1190" s="115">
        <v>42585</v>
      </c>
      <c r="F1190" s="46">
        <v>754.64001499999995</v>
      </c>
      <c r="G1190" s="116">
        <f t="shared" si="37"/>
        <v>-7.8098317957780994E-3</v>
      </c>
    </row>
    <row r="1191" spans="1:7" x14ac:dyDescent="0.3">
      <c r="A1191" s="115">
        <v>42584</v>
      </c>
      <c r="B1191" s="46">
        <v>2157.0300000000002</v>
      </c>
      <c r="C1191" s="116">
        <f t="shared" si="36"/>
        <v>-6.3615927475078049E-3</v>
      </c>
      <c r="E1191" s="115">
        <v>42584</v>
      </c>
      <c r="F1191" s="46">
        <v>760.580017</v>
      </c>
      <c r="G1191" s="116">
        <f t="shared" si="37"/>
        <v>-9.3260388845969322E-3</v>
      </c>
    </row>
    <row r="1192" spans="1:7" x14ac:dyDescent="0.3">
      <c r="A1192" s="115">
        <v>42583</v>
      </c>
      <c r="B1192" s="46">
        <v>2170.84</v>
      </c>
      <c r="C1192" s="116">
        <f t="shared" si="36"/>
        <v>-1.2697828487301388E-3</v>
      </c>
      <c r="E1192" s="115">
        <v>42583</v>
      </c>
      <c r="F1192" s="46">
        <v>767.73999000000003</v>
      </c>
      <c r="G1192" s="116">
        <f t="shared" si="37"/>
        <v>1.1768416367123447E-2</v>
      </c>
    </row>
    <row r="1193" spans="1:7" x14ac:dyDescent="0.3">
      <c r="A1193" s="115">
        <v>42580</v>
      </c>
      <c r="B1193" s="46">
        <v>2173.6</v>
      </c>
      <c r="C1193" s="116">
        <f t="shared" si="36"/>
        <v>1.6312913007012764E-3</v>
      </c>
      <c r="E1193" s="115">
        <v>42580</v>
      </c>
      <c r="F1193" s="46">
        <v>758.80999799999995</v>
      </c>
      <c r="G1193" s="116">
        <f t="shared" si="37"/>
        <v>8.2380158695340988E-3</v>
      </c>
    </row>
    <row r="1194" spans="1:7" x14ac:dyDescent="0.3">
      <c r="A1194" s="115">
        <v>42579</v>
      </c>
      <c r="B1194" s="46">
        <v>2170.06</v>
      </c>
      <c r="C1194" s="116">
        <f t="shared" si="36"/>
        <v>1.6062180948777094E-3</v>
      </c>
      <c r="E1194" s="115">
        <v>42579</v>
      </c>
      <c r="F1194" s="46">
        <v>752.60998500000005</v>
      </c>
      <c r="G1194" s="116">
        <f t="shared" si="37"/>
        <v>2.1637914354927679E-2</v>
      </c>
    </row>
    <row r="1195" spans="1:7" x14ac:dyDescent="0.3">
      <c r="A1195" s="115">
        <v>42578</v>
      </c>
      <c r="B1195" s="46">
        <v>2166.58</v>
      </c>
      <c r="C1195" s="116">
        <f t="shared" si="36"/>
        <v>-1.1986096128490109E-3</v>
      </c>
      <c r="E1195" s="115">
        <v>42578</v>
      </c>
      <c r="F1195" s="46">
        <v>736.669983</v>
      </c>
      <c r="G1195" s="116">
        <f t="shared" si="37"/>
        <v>1.468149322802148E-3</v>
      </c>
    </row>
    <row r="1196" spans="1:7" x14ac:dyDescent="0.3">
      <c r="A1196" s="115">
        <v>42577</v>
      </c>
      <c r="B1196" s="46">
        <v>2169.1799999999998</v>
      </c>
      <c r="C1196" s="116">
        <f t="shared" si="36"/>
        <v>3.2280675865115072E-4</v>
      </c>
      <c r="E1196" s="115">
        <v>42577</v>
      </c>
      <c r="F1196" s="46">
        <v>735.59002699999996</v>
      </c>
      <c r="G1196" s="116">
        <f t="shared" si="37"/>
        <v>-5.4352403043883557E-3</v>
      </c>
    </row>
    <row r="1197" spans="1:7" x14ac:dyDescent="0.3">
      <c r="A1197" s="115">
        <v>42576</v>
      </c>
      <c r="B1197" s="46">
        <v>2168.48</v>
      </c>
      <c r="C1197" s="116">
        <f t="shared" si="36"/>
        <v>-3.0114527155947757E-3</v>
      </c>
      <c r="E1197" s="115">
        <v>42576</v>
      </c>
      <c r="F1197" s="46">
        <v>739.60998500000005</v>
      </c>
      <c r="G1197" s="116">
        <f t="shared" si="37"/>
        <v>-7.0483045212853535E-3</v>
      </c>
    </row>
    <row r="1198" spans="1:7" x14ac:dyDescent="0.3">
      <c r="A1198" s="115">
        <v>42573</v>
      </c>
      <c r="B1198" s="46">
        <v>2175.0300000000002</v>
      </c>
      <c r="C1198" s="116">
        <f t="shared" si="36"/>
        <v>4.5539149350859454E-3</v>
      </c>
      <c r="E1198" s="115">
        <v>42573</v>
      </c>
      <c r="F1198" s="46">
        <v>744.85998500000005</v>
      </c>
      <c r="G1198" s="116">
        <f t="shared" si="37"/>
        <v>5.77612406866157E-4</v>
      </c>
    </row>
    <row r="1199" spans="1:7" x14ac:dyDescent="0.3">
      <c r="A1199" s="115">
        <v>42572</v>
      </c>
      <c r="B1199" s="46">
        <v>2165.17</v>
      </c>
      <c r="C1199" s="116">
        <f t="shared" si="36"/>
        <v>-3.6124840084306165E-3</v>
      </c>
      <c r="E1199" s="115">
        <v>42572</v>
      </c>
      <c r="F1199" s="46">
        <v>744.42999299999997</v>
      </c>
      <c r="G1199" s="116">
        <f t="shared" si="37"/>
        <v>-1.7298423673302032E-3</v>
      </c>
    </row>
    <row r="1200" spans="1:7" x14ac:dyDescent="0.3">
      <c r="A1200" s="115">
        <v>42571</v>
      </c>
      <c r="B1200" s="46">
        <v>2173.02</v>
      </c>
      <c r="C1200" s="116">
        <f t="shared" si="36"/>
        <v>4.2703047444747622E-3</v>
      </c>
      <c r="E1200" s="115">
        <v>42571</v>
      </c>
      <c r="F1200" s="46">
        <v>745.71997099999999</v>
      </c>
      <c r="G1200" s="116">
        <f t="shared" si="37"/>
        <v>7.7977686417012304E-3</v>
      </c>
    </row>
    <row r="1201" spans="1:7" x14ac:dyDescent="0.3">
      <c r="A1201" s="115">
        <v>42570</v>
      </c>
      <c r="B1201" s="46">
        <v>2163.7800000000002</v>
      </c>
      <c r="C1201" s="116">
        <f t="shared" si="36"/>
        <v>-1.4352366756040791E-3</v>
      </c>
      <c r="E1201" s="115">
        <v>42570</v>
      </c>
      <c r="F1201" s="46">
        <v>739.95001200000002</v>
      </c>
      <c r="G1201" s="116">
        <f t="shared" si="37"/>
        <v>5.2712445325868718E-3</v>
      </c>
    </row>
    <row r="1202" spans="1:7" x14ac:dyDescent="0.3">
      <c r="A1202" s="115">
        <v>42569</v>
      </c>
      <c r="B1202" s="46">
        <v>2166.89</v>
      </c>
      <c r="C1202" s="116">
        <f t="shared" si="36"/>
        <v>2.3823401519147414E-3</v>
      </c>
      <c r="E1202" s="115">
        <v>42569</v>
      </c>
      <c r="F1202" s="46">
        <v>736.07000700000003</v>
      </c>
      <c r="G1202" s="116">
        <f t="shared" si="37"/>
        <v>8.5663684092063264E-4</v>
      </c>
    </row>
    <row r="1203" spans="1:7" x14ac:dyDescent="0.3">
      <c r="A1203" s="115">
        <v>42566</v>
      </c>
      <c r="B1203" s="46">
        <v>2161.7399999999998</v>
      </c>
      <c r="C1203" s="116">
        <f t="shared" si="36"/>
        <v>-9.2894280762578774E-4</v>
      </c>
      <c r="E1203" s="115">
        <v>42566</v>
      </c>
      <c r="F1203" s="46">
        <v>735.44000200000005</v>
      </c>
      <c r="G1203" s="116">
        <f t="shared" si="37"/>
        <v>-7.7711952330621337E-3</v>
      </c>
    </row>
    <row r="1204" spans="1:7" x14ac:dyDescent="0.3">
      <c r="A1204" s="115">
        <v>42565</v>
      </c>
      <c r="B1204" s="46">
        <v>2163.75</v>
      </c>
      <c r="C1204" s="116">
        <f t="shared" si="36"/>
        <v>5.2591721914301282E-3</v>
      </c>
      <c r="E1204" s="115">
        <v>42565</v>
      </c>
      <c r="F1204" s="46">
        <v>741.20001200000002</v>
      </c>
      <c r="G1204" s="116">
        <f t="shared" si="37"/>
        <v>-1.9255793468780924E-3</v>
      </c>
    </row>
    <row r="1205" spans="1:7" x14ac:dyDescent="0.3">
      <c r="A1205" s="115">
        <v>42564</v>
      </c>
      <c r="B1205" s="46">
        <v>2152.4299999999998</v>
      </c>
      <c r="C1205" s="116">
        <f t="shared" si="36"/>
        <v>1.3474959807435738E-4</v>
      </c>
      <c r="E1205" s="115">
        <v>42564</v>
      </c>
      <c r="F1205" s="46">
        <v>742.63000499999998</v>
      </c>
      <c r="G1205" s="116">
        <f t="shared" si="37"/>
        <v>-7.4578217825582716E-3</v>
      </c>
    </row>
    <row r="1206" spans="1:7" x14ac:dyDescent="0.3">
      <c r="A1206" s="115">
        <v>42563</v>
      </c>
      <c r="B1206" s="46">
        <v>2152.14</v>
      </c>
      <c r="C1206" s="116">
        <f t="shared" si="36"/>
        <v>7.0093020644219628E-3</v>
      </c>
      <c r="E1206" s="115">
        <v>42563</v>
      </c>
      <c r="F1206" s="46">
        <v>748.21002199999998</v>
      </c>
      <c r="G1206" s="116">
        <f t="shared" si="37"/>
        <v>-7.3894329720959329E-3</v>
      </c>
    </row>
    <row r="1207" spans="1:7" x14ac:dyDescent="0.3">
      <c r="A1207" s="115">
        <v>42562</v>
      </c>
      <c r="B1207" s="46">
        <v>2137.16</v>
      </c>
      <c r="C1207" s="116">
        <f t="shared" si="36"/>
        <v>3.4086107328981097E-3</v>
      </c>
      <c r="E1207" s="115">
        <v>42562</v>
      </c>
      <c r="F1207" s="46">
        <v>753.78002900000001</v>
      </c>
      <c r="G1207" s="116">
        <f t="shared" si="37"/>
        <v>1.0686409435878952E-2</v>
      </c>
    </row>
    <row r="1208" spans="1:7" x14ac:dyDescent="0.3">
      <c r="A1208" s="115">
        <v>42559</v>
      </c>
      <c r="B1208" s="46">
        <v>2129.9</v>
      </c>
      <c r="C1208" s="116">
        <f t="shared" si="36"/>
        <v>1.5253348586681925E-2</v>
      </c>
      <c r="E1208" s="115">
        <v>42559</v>
      </c>
      <c r="F1208" s="46">
        <v>745.80999799999995</v>
      </c>
      <c r="G1208" s="116">
        <f t="shared" si="37"/>
        <v>1.2544620215577007E-2</v>
      </c>
    </row>
    <row r="1209" spans="1:7" x14ac:dyDescent="0.3">
      <c r="A1209" s="115">
        <v>42558</v>
      </c>
      <c r="B1209" s="46">
        <v>2097.9</v>
      </c>
      <c r="C1209" s="116">
        <f t="shared" si="36"/>
        <v>-8.7154062665195653E-4</v>
      </c>
      <c r="E1209" s="115">
        <v>42558</v>
      </c>
      <c r="F1209" s="46">
        <v>736.57000700000003</v>
      </c>
      <c r="G1209" s="116">
        <f t="shared" si="37"/>
        <v>-1.4099293951396197E-3</v>
      </c>
    </row>
    <row r="1210" spans="1:7" x14ac:dyDescent="0.3">
      <c r="A1210" s="115">
        <v>42557</v>
      </c>
      <c r="B1210" s="46">
        <v>2099.73</v>
      </c>
      <c r="C1210" s="116">
        <f t="shared" si="36"/>
        <v>5.3529960977711788E-3</v>
      </c>
      <c r="E1210" s="115">
        <v>42557</v>
      </c>
      <c r="F1210" s="46">
        <v>737.60998500000005</v>
      </c>
      <c r="G1210" s="116">
        <f t="shared" si="37"/>
        <v>1.306140545731882E-2</v>
      </c>
    </row>
    <row r="1211" spans="1:7" x14ac:dyDescent="0.3">
      <c r="A1211" s="115">
        <v>42556</v>
      </c>
      <c r="B1211" s="46">
        <v>2088.5500000000002</v>
      </c>
      <c r="C1211" s="116">
        <f t="shared" si="36"/>
        <v>-6.8475237166835123E-3</v>
      </c>
      <c r="E1211" s="115">
        <v>42556</v>
      </c>
      <c r="F1211" s="46">
        <v>728.09997599999997</v>
      </c>
      <c r="G1211" s="116">
        <f t="shared" si="37"/>
        <v>3.3347798249139249E-3</v>
      </c>
    </row>
    <row r="1212" spans="1:7" x14ac:dyDescent="0.3">
      <c r="A1212" s="115">
        <v>42552</v>
      </c>
      <c r="B1212" s="46">
        <v>2102.9499999999998</v>
      </c>
      <c r="C1212" s="116">
        <f t="shared" si="36"/>
        <v>1.9486769007936999E-3</v>
      </c>
      <c r="E1212" s="115">
        <v>42552</v>
      </c>
      <c r="F1212" s="46">
        <v>725.67999299999997</v>
      </c>
      <c r="G1212" s="116">
        <f t="shared" si="37"/>
        <v>1.4057737444857166E-2</v>
      </c>
    </row>
    <row r="1213" spans="1:7" x14ac:dyDescent="0.3">
      <c r="A1213" s="115">
        <v>42551</v>
      </c>
      <c r="B1213" s="46">
        <v>2098.86</v>
      </c>
      <c r="C1213" s="116">
        <f t="shared" si="36"/>
        <v>1.3565002390415248E-2</v>
      </c>
      <c r="E1213" s="115">
        <v>42551</v>
      </c>
      <c r="F1213" s="46">
        <v>715.61999500000002</v>
      </c>
      <c r="G1213" s="116">
        <f t="shared" si="37"/>
        <v>2.7975126706936138E-5</v>
      </c>
    </row>
    <row r="1214" spans="1:7" x14ac:dyDescent="0.3">
      <c r="A1214" s="115">
        <v>42550</v>
      </c>
      <c r="B1214" s="46">
        <v>2070.77</v>
      </c>
      <c r="C1214" s="116">
        <f t="shared" si="36"/>
        <v>1.703264590465059E-2</v>
      </c>
      <c r="E1214" s="115">
        <v>42550</v>
      </c>
      <c r="F1214" s="46">
        <v>715.59997599999997</v>
      </c>
      <c r="G1214" s="116">
        <f t="shared" si="37"/>
        <v>1.0805796836401482E-2</v>
      </c>
    </row>
    <row r="1215" spans="1:7" x14ac:dyDescent="0.3">
      <c r="A1215" s="115">
        <v>42549</v>
      </c>
      <c r="B1215" s="46">
        <v>2036.09</v>
      </c>
      <c r="C1215" s="116">
        <f t="shared" si="36"/>
        <v>1.7770202045447769E-2</v>
      </c>
      <c r="E1215" s="115">
        <v>42549</v>
      </c>
      <c r="F1215" s="46">
        <v>707.95001200000002</v>
      </c>
      <c r="G1215" s="116">
        <f t="shared" si="37"/>
        <v>2.3996221013572239E-2</v>
      </c>
    </row>
    <row r="1216" spans="1:7" x14ac:dyDescent="0.3">
      <c r="A1216" s="115">
        <v>42548</v>
      </c>
      <c r="B1216" s="46">
        <v>2000.54</v>
      </c>
      <c r="C1216" s="116">
        <f t="shared" si="36"/>
        <v>-1.809650487628911E-2</v>
      </c>
      <c r="E1216" s="115">
        <v>42548</v>
      </c>
      <c r="F1216" s="46">
        <v>691.35998500000005</v>
      </c>
      <c r="G1216" s="116">
        <f t="shared" si="37"/>
        <v>-1.0873350064075527E-2</v>
      </c>
    </row>
    <row r="1217" spans="1:7" x14ac:dyDescent="0.3">
      <c r="A1217" s="115">
        <v>42545</v>
      </c>
      <c r="B1217" s="46">
        <v>2037.41</v>
      </c>
      <c r="C1217" s="116">
        <f t="shared" si="36"/>
        <v>-3.5919784982870628E-2</v>
      </c>
      <c r="E1217" s="115">
        <v>42545</v>
      </c>
      <c r="F1217" s="46">
        <v>698.96002199999998</v>
      </c>
      <c r="G1217" s="116">
        <f t="shared" si="37"/>
        <v>-3.2018605217820406E-2</v>
      </c>
    </row>
    <row r="1218" spans="1:7" x14ac:dyDescent="0.3">
      <c r="A1218" s="115">
        <v>42544</v>
      </c>
      <c r="B1218" s="46">
        <v>2113.3200000000002</v>
      </c>
      <c r="C1218" s="116">
        <f t="shared" si="36"/>
        <v>1.3364022153492305E-2</v>
      </c>
      <c r="E1218" s="115">
        <v>42544</v>
      </c>
      <c r="F1218" s="46">
        <v>722.080017</v>
      </c>
      <c r="G1218" s="116">
        <f t="shared" si="37"/>
        <v>1.6155419909555491E-2</v>
      </c>
    </row>
    <row r="1219" spans="1:7" x14ac:dyDescent="0.3">
      <c r="A1219" s="115">
        <v>42543</v>
      </c>
      <c r="B1219" s="46">
        <v>2085.4499999999998</v>
      </c>
      <c r="C1219" s="116">
        <f t="shared" si="36"/>
        <v>-1.6515869596439581E-3</v>
      </c>
      <c r="E1219" s="115">
        <v>42543</v>
      </c>
      <c r="F1219" s="46">
        <v>710.59997599999997</v>
      </c>
      <c r="G1219" s="116">
        <f t="shared" si="37"/>
        <v>-7.292379297803131E-3</v>
      </c>
    </row>
    <row r="1220" spans="1:7" x14ac:dyDescent="0.3">
      <c r="A1220" s="115">
        <v>42542</v>
      </c>
      <c r="B1220" s="46">
        <v>2088.9</v>
      </c>
      <c r="C1220" s="116">
        <f t="shared" ref="C1220:C1283" si="38">B1220/B1221-1</f>
        <v>2.7121084843393373E-3</v>
      </c>
      <c r="E1220" s="115">
        <v>42542</v>
      </c>
      <c r="F1220" s="46">
        <v>715.82000700000003</v>
      </c>
      <c r="G1220" s="116">
        <f t="shared" ref="G1220:G1283" si="39">F1220/F1221-1</f>
        <v>2.534974264576606E-3</v>
      </c>
    </row>
    <row r="1221" spans="1:7" x14ac:dyDescent="0.3">
      <c r="A1221" s="115">
        <v>42541</v>
      </c>
      <c r="B1221" s="46">
        <v>2083.25</v>
      </c>
      <c r="C1221" s="116">
        <f t="shared" si="38"/>
        <v>5.8081710296347122E-3</v>
      </c>
      <c r="E1221" s="115">
        <v>42541</v>
      </c>
      <c r="F1221" s="46">
        <v>714.01000999999997</v>
      </c>
      <c r="G1221" s="116">
        <f t="shared" si="39"/>
        <v>1.0787234867695616E-2</v>
      </c>
    </row>
    <row r="1222" spans="1:7" x14ac:dyDescent="0.3">
      <c r="A1222" s="115">
        <v>42538</v>
      </c>
      <c r="B1222" s="46">
        <v>2071.2199999999998</v>
      </c>
      <c r="C1222" s="116">
        <f t="shared" si="38"/>
        <v>-3.2579560055631118E-3</v>
      </c>
      <c r="E1222" s="115">
        <v>42538</v>
      </c>
      <c r="F1222" s="46">
        <v>706.39001499999995</v>
      </c>
      <c r="G1222" s="116">
        <f t="shared" si="39"/>
        <v>-1.5498034654596649E-2</v>
      </c>
    </row>
    <row r="1223" spans="1:7" x14ac:dyDescent="0.3">
      <c r="A1223" s="115">
        <v>42537</v>
      </c>
      <c r="B1223" s="46">
        <v>2077.9899999999998</v>
      </c>
      <c r="C1223" s="116">
        <f t="shared" si="38"/>
        <v>3.1329954139511784E-3</v>
      </c>
      <c r="E1223" s="115">
        <v>42537</v>
      </c>
      <c r="F1223" s="46">
        <v>717.51000999999997</v>
      </c>
      <c r="G1223" s="116">
        <f t="shared" si="39"/>
        <v>4.5501637421925256E-3</v>
      </c>
    </row>
    <row r="1224" spans="1:7" x14ac:dyDescent="0.3">
      <c r="A1224" s="115">
        <v>42536</v>
      </c>
      <c r="B1224" s="46">
        <v>2071.5</v>
      </c>
      <c r="C1224" s="116">
        <f t="shared" si="38"/>
        <v>-1.8406799915194894E-3</v>
      </c>
      <c r="E1224" s="115">
        <v>42536</v>
      </c>
      <c r="F1224" s="46">
        <v>714.26000999999997</v>
      </c>
      <c r="G1224" s="116">
        <f t="shared" si="39"/>
        <v>-7.0067817101090446E-3</v>
      </c>
    </row>
    <row r="1225" spans="1:7" x14ac:dyDescent="0.3">
      <c r="A1225" s="115">
        <v>42535</v>
      </c>
      <c r="B1225" s="46">
        <v>2075.3200000000002</v>
      </c>
      <c r="C1225" s="116">
        <f t="shared" si="38"/>
        <v>-1.7988898829277566E-3</v>
      </c>
      <c r="E1225" s="115">
        <v>42535</v>
      </c>
      <c r="F1225" s="46">
        <v>719.29998799999998</v>
      </c>
      <c r="G1225" s="116">
        <f t="shared" si="39"/>
        <v>5.6764135909121993E-3</v>
      </c>
    </row>
    <row r="1226" spans="1:7" x14ac:dyDescent="0.3">
      <c r="A1226" s="115">
        <v>42534</v>
      </c>
      <c r="B1226" s="46">
        <v>2079.06</v>
      </c>
      <c r="C1226" s="116">
        <f t="shared" si="38"/>
        <v>-8.1151869928008935E-3</v>
      </c>
      <c r="E1226" s="115">
        <v>42534</v>
      </c>
      <c r="F1226" s="46">
        <v>715.23999000000003</v>
      </c>
      <c r="G1226" s="116">
        <f t="shared" si="39"/>
        <v>-3.7191055987739752E-3</v>
      </c>
    </row>
    <row r="1227" spans="1:7" x14ac:dyDescent="0.3">
      <c r="A1227" s="115">
        <v>42531</v>
      </c>
      <c r="B1227" s="46">
        <v>2096.0700000000002</v>
      </c>
      <c r="C1227" s="116">
        <f t="shared" si="38"/>
        <v>-9.175222644506098E-3</v>
      </c>
      <c r="E1227" s="115">
        <v>42531</v>
      </c>
      <c r="F1227" s="46">
        <v>717.90997300000004</v>
      </c>
      <c r="G1227" s="116">
        <f t="shared" si="39"/>
        <v>-1.3385625889843933E-2</v>
      </c>
    </row>
    <row r="1228" spans="1:7" x14ac:dyDescent="0.3">
      <c r="A1228" s="115">
        <v>42530</v>
      </c>
      <c r="B1228" s="46">
        <v>2115.48</v>
      </c>
      <c r="C1228" s="116">
        <f t="shared" si="38"/>
        <v>-1.7176941371889187E-3</v>
      </c>
      <c r="E1228" s="115">
        <v>42530</v>
      </c>
      <c r="F1228" s="46">
        <v>727.65002400000003</v>
      </c>
      <c r="G1228" s="116">
        <f t="shared" si="39"/>
        <v>1.3899716216427827E-3</v>
      </c>
    </row>
    <row r="1229" spans="1:7" x14ac:dyDescent="0.3">
      <c r="A1229" s="115">
        <v>42529</v>
      </c>
      <c r="B1229" s="46">
        <v>2119.12</v>
      </c>
      <c r="C1229" s="116">
        <f t="shared" si="38"/>
        <v>3.3094553839014829E-3</v>
      </c>
      <c r="E1229" s="115">
        <v>42529</v>
      </c>
      <c r="F1229" s="46">
        <v>726.64001499999995</v>
      </c>
      <c r="G1229" s="116">
        <f t="shared" si="39"/>
        <v>4.0069984249453405E-3</v>
      </c>
    </row>
    <row r="1230" spans="1:7" x14ac:dyDescent="0.3">
      <c r="A1230" s="115">
        <v>42528</v>
      </c>
      <c r="B1230" s="46">
        <v>2112.13</v>
      </c>
      <c r="C1230" s="116">
        <f t="shared" si="38"/>
        <v>1.2894600859958416E-3</v>
      </c>
      <c r="E1230" s="115">
        <v>42528</v>
      </c>
      <c r="F1230" s="46">
        <v>723.73999000000003</v>
      </c>
      <c r="G1230" s="116">
        <f t="shared" si="39"/>
        <v>-4.1143066644917514E-3</v>
      </c>
    </row>
    <row r="1231" spans="1:7" x14ac:dyDescent="0.3">
      <c r="A1231" s="115">
        <v>42527</v>
      </c>
      <c r="B1231" s="46">
        <v>2109.41</v>
      </c>
      <c r="C1231" s="116">
        <f t="shared" si="38"/>
        <v>4.8972669629798737E-3</v>
      </c>
      <c r="E1231" s="115">
        <v>42527</v>
      </c>
      <c r="F1231" s="46">
        <v>726.72997999999995</v>
      </c>
      <c r="G1231" s="116">
        <f t="shared" si="39"/>
        <v>1.6401604819631377E-3</v>
      </c>
    </row>
    <row r="1232" spans="1:7" x14ac:dyDescent="0.3">
      <c r="A1232" s="115">
        <v>42524</v>
      </c>
      <c r="B1232" s="46">
        <v>2099.13</v>
      </c>
      <c r="C1232" s="116">
        <f t="shared" si="38"/>
        <v>-2.9117543676315805E-3</v>
      </c>
      <c r="E1232" s="115">
        <v>42524</v>
      </c>
      <c r="F1232" s="46">
        <v>725.53997800000002</v>
      </c>
      <c r="G1232" s="116">
        <f t="shared" si="39"/>
        <v>-3.7075854623144222E-3</v>
      </c>
    </row>
    <row r="1233" spans="1:7" x14ac:dyDescent="0.3">
      <c r="A1233" s="115">
        <v>42523</v>
      </c>
      <c r="B1233" s="46">
        <v>2105.2600000000002</v>
      </c>
      <c r="C1233" s="116">
        <f t="shared" si="38"/>
        <v>2.8247107410461769E-3</v>
      </c>
      <c r="E1233" s="115">
        <v>42523</v>
      </c>
      <c r="F1233" s="46">
        <v>728.23999000000003</v>
      </c>
      <c r="G1233" s="116">
        <f t="shared" si="39"/>
        <v>1.2231719080863623E-2</v>
      </c>
    </row>
    <row r="1234" spans="1:7" x14ac:dyDescent="0.3">
      <c r="A1234" s="115">
        <v>42522</v>
      </c>
      <c r="B1234" s="46">
        <v>2099.33</v>
      </c>
      <c r="C1234" s="116">
        <f t="shared" si="38"/>
        <v>1.130207538531991E-3</v>
      </c>
      <c r="E1234" s="115">
        <v>42522</v>
      </c>
      <c r="F1234" s="46">
        <v>719.44000200000005</v>
      </c>
      <c r="G1234" s="116">
        <f t="shared" si="39"/>
        <v>-4.6347847949822496E-3</v>
      </c>
    </row>
    <row r="1235" spans="1:7" x14ac:dyDescent="0.3">
      <c r="A1235" s="115">
        <v>42521</v>
      </c>
      <c r="B1235" s="46">
        <v>2096.96</v>
      </c>
      <c r="C1235" s="116">
        <f t="shared" si="38"/>
        <v>-1.0004478195001498E-3</v>
      </c>
      <c r="E1235" s="115">
        <v>42521</v>
      </c>
      <c r="F1235" s="46">
        <v>722.78997800000002</v>
      </c>
      <c r="G1235" s="116">
        <f t="shared" si="39"/>
        <v>1.481240613855439E-2</v>
      </c>
    </row>
    <row r="1236" spans="1:7" x14ac:dyDescent="0.3">
      <c r="A1236" s="115">
        <v>42517</v>
      </c>
      <c r="B1236" s="46">
        <v>2099.06</v>
      </c>
      <c r="C1236" s="116">
        <f t="shared" si="38"/>
        <v>4.2868762260179771E-3</v>
      </c>
      <c r="E1236" s="115">
        <v>42517</v>
      </c>
      <c r="F1236" s="46">
        <v>712.23999000000003</v>
      </c>
      <c r="G1236" s="116">
        <f t="shared" si="39"/>
        <v>-3.7347122027069357E-3</v>
      </c>
    </row>
    <row r="1237" spans="1:7" x14ac:dyDescent="0.3">
      <c r="A1237" s="115">
        <v>42516</v>
      </c>
      <c r="B1237" s="46">
        <v>2090.1</v>
      </c>
      <c r="C1237" s="116">
        <f t="shared" si="38"/>
        <v>-2.104719354808493E-4</v>
      </c>
      <c r="E1237" s="115">
        <v>42516</v>
      </c>
      <c r="F1237" s="46">
        <v>714.90997300000004</v>
      </c>
      <c r="G1237" s="116">
        <f t="shared" si="39"/>
        <v>9.2609546442619095E-3</v>
      </c>
    </row>
    <row r="1238" spans="1:7" x14ac:dyDescent="0.3">
      <c r="A1238" s="115">
        <v>42515</v>
      </c>
      <c r="B1238" s="46">
        <v>2090.54</v>
      </c>
      <c r="C1238" s="116">
        <f t="shared" si="38"/>
        <v>6.9747502480661527E-3</v>
      </c>
      <c r="E1238" s="115">
        <v>42515</v>
      </c>
      <c r="F1238" s="46">
        <v>708.34997599999997</v>
      </c>
      <c r="G1238" s="116">
        <f t="shared" si="39"/>
        <v>5.8931609333741086E-3</v>
      </c>
    </row>
    <row r="1239" spans="1:7" x14ac:dyDescent="0.3">
      <c r="A1239" s="115">
        <v>42514</v>
      </c>
      <c r="B1239" s="46">
        <v>2076.06</v>
      </c>
      <c r="C1239" s="116">
        <f t="shared" si="38"/>
        <v>1.3681373410675546E-2</v>
      </c>
      <c r="E1239" s="115">
        <v>42514</v>
      </c>
      <c r="F1239" s="46">
        <v>704.20001200000002</v>
      </c>
      <c r="G1239" s="116">
        <f t="shared" si="39"/>
        <v>1.0692518119842065E-2</v>
      </c>
    </row>
    <row r="1240" spans="1:7" x14ac:dyDescent="0.3">
      <c r="A1240" s="115">
        <v>42513</v>
      </c>
      <c r="B1240" s="46">
        <v>2048.04</v>
      </c>
      <c r="C1240" s="116">
        <f t="shared" si="38"/>
        <v>-2.0854447649489849E-3</v>
      </c>
      <c r="E1240" s="115">
        <v>42513</v>
      </c>
      <c r="F1240" s="46">
        <v>696.75</v>
      </c>
      <c r="G1240" s="116">
        <f t="shared" si="39"/>
        <v>-8.6084065214867556E-3</v>
      </c>
    </row>
    <row r="1241" spans="1:7" x14ac:dyDescent="0.3">
      <c r="A1241" s="115">
        <v>42510</v>
      </c>
      <c r="B1241" s="46">
        <v>2052.3200000000002</v>
      </c>
      <c r="C1241" s="116">
        <f t="shared" si="38"/>
        <v>6.019489813925416E-3</v>
      </c>
      <c r="E1241" s="115">
        <v>42510</v>
      </c>
      <c r="F1241" s="46">
        <v>702.79998799999998</v>
      </c>
      <c r="G1241" s="116">
        <f t="shared" si="39"/>
        <v>6.1271944646625887E-3</v>
      </c>
    </row>
    <row r="1242" spans="1:7" x14ac:dyDescent="0.3">
      <c r="A1242" s="115">
        <v>42509</v>
      </c>
      <c r="B1242" s="46">
        <v>2040.04</v>
      </c>
      <c r="C1242" s="116">
        <f t="shared" si="38"/>
        <v>-3.7067243593813526E-3</v>
      </c>
      <c r="E1242" s="115">
        <v>42509</v>
      </c>
      <c r="F1242" s="46">
        <v>698.52002000000005</v>
      </c>
      <c r="G1242" s="116">
        <f t="shared" si="39"/>
        <v>1.5341715988099747E-3</v>
      </c>
    </row>
    <row r="1243" spans="1:7" x14ac:dyDescent="0.3">
      <c r="A1243" s="115">
        <v>42508</v>
      </c>
      <c r="B1243" s="46">
        <v>2047.63</v>
      </c>
      <c r="C1243" s="116">
        <f t="shared" si="38"/>
        <v>2.0515726281145064E-4</v>
      </c>
      <c r="E1243" s="115">
        <v>42508</v>
      </c>
      <c r="F1243" s="46">
        <v>697.45001200000002</v>
      </c>
      <c r="G1243" s="116">
        <f t="shared" si="39"/>
        <v>3.1354609537168621E-3</v>
      </c>
    </row>
    <row r="1244" spans="1:7" x14ac:dyDescent="0.3">
      <c r="A1244" s="115">
        <v>42507</v>
      </c>
      <c r="B1244" s="46">
        <v>2047.21</v>
      </c>
      <c r="C1244" s="116">
        <f t="shared" si="38"/>
        <v>-9.4113206816794914E-3</v>
      </c>
      <c r="E1244" s="115">
        <v>42507</v>
      </c>
      <c r="F1244" s="46">
        <v>695.27002000000005</v>
      </c>
      <c r="G1244" s="116">
        <f t="shared" si="39"/>
        <v>-2.1655860164787932E-2</v>
      </c>
    </row>
    <row r="1245" spans="1:7" x14ac:dyDescent="0.3">
      <c r="A1245" s="115">
        <v>42506</v>
      </c>
      <c r="B1245" s="46">
        <v>2066.66</v>
      </c>
      <c r="C1245" s="116">
        <f t="shared" si="38"/>
        <v>9.7966881819202545E-3</v>
      </c>
      <c r="E1245" s="115">
        <v>42506</v>
      </c>
      <c r="F1245" s="46">
        <v>710.65997300000004</v>
      </c>
      <c r="G1245" s="116">
        <f t="shared" si="39"/>
        <v>1.0423569102435692E-3</v>
      </c>
    </row>
    <row r="1246" spans="1:7" x14ac:dyDescent="0.3">
      <c r="A1246" s="115">
        <v>42503</v>
      </c>
      <c r="B1246" s="46">
        <v>2046.61</v>
      </c>
      <c r="C1246" s="116">
        <f t="shared" si="38"/>
        <v>-8.478230326872227E-3</v>
      </c>
      <c r="E1246" s="115">
        <v>42503</v>
      </c>
      <c r="F1246" s="46">
        <v>709.919983</v>
      </c>
      <c r="G1246" s="116">
        <f t="shared" si="39"/>
        <v>-1.1157090632930244E-2</v>
      </c>
    </row>
    <row r="1247" spans="1:7" x14ac:dyDescent="0.3">
      <c r="A1247" s="115">
        <v>42502</v>
      </c>
      <c r="B1247" s="46">
        <v>2064.11</v>
      </c>
      <c r="C1247" s="116">
        <f t="shared" si="38"/>
        <v>-1.6953585925616466E-4</v>
      </c>
      <c r="E1247" s="115">
        <v>42502</v>
      </c>
      <c r="F1247" s="46">
        <v>717.92999299999997</v>
      </c>
      <c r="G1247" s="116">
        <f t="shared" si="39"/>
        <v>6.5897580469065353E-3</v>
      </c>
    </row>
    <row r="1248" spans="1:7" x14ac:dyDescent="0.3">
      <c r="A1248" s="115">
        <v>42501</v>
      </c>
      <c r="B1248" s="46">
        <v>2064.46</v>
      </c>
      <c r="C1248" s="116">
        <f t="shared" si="38"/>
        <v>-9.5615503816462999E-3</v>
      </c>
      <c r="E1248" s="115">
        <v>42501</v>
      </c>
      <c r="F1248" s="46">
        <v>713.22997999999995</v>
      </c>
      <c r="G1248" s="116">
        <f t="shared" si="39"/>
        <v>1.4450869613045425E-2</v>
      </c>
    </row>
    <row r="1249" spans="1:7" x14ac:dyDescent="0.3">
      <c r="A1249" s="115">
        <v>42500</v>
      </c>
      <c r="B1249" s="46">
        <v>2084.39</v>
      </c>
      <c r="C1249" s="116">
        <f t="shared" si="38"/>
        <v>1.2483666797817872E-2</v>
      </c>
      <c r="E1249" s="115">
        <v>42500</v>
      </c>
      <c r="F1249" s="46">
        <v>703.07000700000003</v>
      </c>
      <c r="G1249" s="116">
        <f t="shared" si="39"/>
        <v>3.4306740713497597E-2</v>
      </c>
    </row>
    <row r="1250" spans="1:7" x14ac:dyDescent="0.3">
      <c r="A1250" s="115">
        <v>42499</v>
      </c>
      <c r="B1250" s="46">
        <v>2058.69</v>
      </c>
      <c r="C1250" s="116">
        <f t="shared" si="38"/>
        <v>7.5347326871288978E-4</v>
      </c>
      <c r="E1250" s="115">
        <v>42499</v>
      </c>
      <c r="F1250" s="46">
        <v>679.75</v>
      </c>
      <c r="G1250" s="116">
        <f t="shared" si="39"/>
        <v>8.6059617133740218E-3</v>
      </c>
    </row>
    <row r="1251" spans="1:7" x14ac:dyDescent="0.3">
      <c r="A1251" s="115">
        <v>42496</v>
      </c>
      <c r="B1251" s="46">
        <v>2057.14</v>
      </c>
      <c r="C1251" s="116">
        <f t="shared" si="38"/>
        <v>3.174634136826171E-3</v>
      </c>
      <c r="E1251" s="115">
        <v>42496</v>
      </c>
      <c r="F1251" s="46">
        <v>673.95001200000002</v>
      </c>
      <c r="G1251" s="116">
        <f t="shared" si="39"/>
        <v>2.2546214312540336E-2</v>
      </c>
    </row>
    <row r="1252" spans="1:7" x14ac:dyDescent="0.3">
      <c r="A1252" s="115">
        <v>42495</v>
      </c>
      <c r="B1252" s="46">
        <v>2050.63</v>
      </c>
      <c r="C1252" s="116">
        <f t="shared" si="38"/>
        <v>-2.3889387261577522E-4</v>
      </c>
      <c r="E1252" s="115">
        <v>42495</v>
      </c>
      <c r="F1252" s="46">
        <v>659.09002699999996</v>
      </c>
      <c r="G1252" s="116">
        <f t="shared" si="39"/>
        <v>-1.7603214454498306E-2</v>
      </c>
    </row>
    <row r="1253" spans="1:7" x14ac:dyDescent="0.3">
      <c r="A1253" s="115">
        <v>42494</v>
      </c>
      <c r="B1253" s="46">
        <v>2051.12</v>
      </c>
      <c r="C1253" s="116">
        <f t="shared" si="38"/>
        <v>-5.9368896513954938E-3</v>
      </c>
      <c r="E1253" s="115">
        <v>42494</v>
      </c>
      <c r="F1253" s="46">
        <v>670.90002400000003</v>
      </c>
      <c r="G1253" s="116">
        <f t="shared" si="39"/>
        <v>-6.2560775132680657E-4</v>
      </c>
    </row>
    <row r="1254" spans="1:7" x14ac:dyDescent="0.3">
      <c r="A1254" s="115">
        <v>42493</v>
      </c>
      <c r="B1254" s="46">
        <v>2063.37</v>
      </c>
      <c r="C1254" s="116">
        <f t="shared" si="38"/>
        <v>-8.6767270578400613E-3</v>
      </c>
      <c r="E1254" s="115">
        <v>42493</v>
      </c>
      <c r="F1254" s="46">
        <v>671.32000700000003</v>
      </c>
      <c r="G1254" s="116">
        <f t="shared" si="39"/>
        <v>-1.8322686904649332E-2</v>
      </c>
    </row>
    <row r="1255" spans="1:7" x14ac:dyDescent="0.3">
      <c r="A1255" s="115">
        <v>42492</v>
      </c>
      <c r="B1255" s="46">
        <v>2081.4299999999998</v>
      </c>
      <c r="C1255" s="116">
        <f t="shared" si="38"/>
        <v>7.8100033893380161E-3</v>
      </c>
      <c r="E1255" s="115">
        <v>42492</v>
      </c>
      <c r="F1255" s="46">
        <v>683.84997599999997</v>
      </c>
      <c r="G1255" s="116">
        <f t="shared" si="39"/>
        <v>3.6780345376568269E-2</v>
      </c>
    </row>
    <row r="1256" spans="1:7" x14ac:dyDescent="0.3">
      <c r="A1256" s="115">
        <v>42489</v>
      </c>
      <c r="B1256" s="46">
        <v>2065.3000000000002</v>
      </c>
      <c r="C1256" s="116">
        <f t="shared" si="38"/>
        <v>-5.0630838082482699E-3</v>
      </c>
      <c r="E1256" s="115">
        <v>42489</v>
      </c>
      <c r="F1256" s="46">
        <v>659.59002699999996</v>
      </c>
      <c r="G1256" s="116">
        <f t="shared" si="39"/>
        <v>9.5664496677740907E-2</v>
      </c>
    </row>
    <row r="1257" spans="1:7" x14ac:dyDescent="0.3">
      <c r="A1257" s="115">
        <v>42488</v>
      </c>
      <c r="B1257" s="46">
        <v>2075.81</v>
      </c>
      <c r="C1257" s="116">
        <f t="shared" si="38"/>
        <v>-9.2308426604300609E-3</v>
      </c>
      <c r="E1257" s="115">
        <v>42488</v>
      </c>
      <c r="F1257" s="46">
        <v>602</v>
      </c>
      <c r="G1257" s="116">
        <f t="shared" si="39"/>
        <v>-7.534178985542983E-3</v>
      </c>
    </row>
    <row r="1258" spans="1:7" x14ac:dyDescent="0.3">
      <c r="A1258" s="115">
        <v>42487</v>
      </c>
      <c r="B1258" s="46">
        <v>2095.15</v>
      </c>
      <c r="C1258" s="116">
        <f t="shared" si="38"/>
        <v>1.6493761055602629E-3</v>
      </c>
      <c r="E1258" s="115">
        <v>42487</v>
      </c>
      <c r="F1258" s="46">
        <v>606.57000700000003</v>
      </c>
      <c r="G1258" s="116">
        <f t="shared" si="39"/>
        <v>-1.6713133699316374E-2</v>
      </c>
    </row>
    <row r="1259" spans="1:7" x14ac:dyDescent="0.3">
      <c r="A1259" s="115">
        <v>42486</v>
      </c>
      <c r="B1259" s="46">
        <v>2091.6999999999998</v>
      </c>
      <c r="C1259" s="116">
        <f t="shared" si="38"/>
        <v>1.8727937196747479E-3</v>
      </c>
      <c r="E1259" s="115">
        <v>42486</v>
      </c>
      <c r="F1259" s="46">
        <v>616.88000499999998</v>
      </c>
      <c r="G1259" s="116">
        <f t="shared" si="39"/>
        <v>-1.4883434719576538E-2</v>
      </c>
    </row>
    <row r="1260" spans="1:7" x14ac:dyDescent="0.3">
      <c r="A1260" s="115">
        <v>42485</v>
      </c>
      <c r="B1260" s="46">
        <v>2087.79</v>
      </c>
      <c r="C1260" s="116">
        <f t="shared" si="38"/>
        <v>-1.8120272712495167E-3</v>
      </c>
      <c r="E1260" s="115">
        <v>42485</v>
      </c>
      <c r="F1260" s="46">
        <v>626.20001200000002</v>
      </c>
      <c r="G1260" s="116">
        <f t="shared" si="39"/>
        <v>9.1861595487510161E-3</v>
      </c>
    </row>
    <row r="1261" spans="1:7" x14ac:dyDescent="0.3">
      <c r="A1261" s="115">
        <v>42482</v>
      </c>
      <c r="B1261" s="46">
        <v>2091.58</v>
      </c>
      <c r="C1261" s="116">
        <f t="shared" si="38"/>
        <v>4.7813031919918814E-5</v>
      </c>
      <c r="E1261" s="115">
        <v>42482</v>
      </c>
      <c r="F1261" s="46">
        <v>620.5</v>
      </c>
      <c r="G1261" s="116">
        <f t="shared" si="39"/>
        <v>-1.6640253565768592E-2</v>
      </c>
    </row>
    <row r="1262" spans="1:7" x14ac:dyDescent="0.3">
      <c r="A1262" s="115">
        <v>42481</v>
      </c>
      <c r="B1262" s="46">
        <v>2091.48</v>
      </c>
      <c r="C1262" s="116">
        <f t="shared" si="38"/>
        <v>-5.1940639269406619E-3</v>
      </c>
      <c r="E1262" s="115">
        <v>42481</v>
      </c>
      <c r="F1262" s="46">
        <v>631</v>
      </c>
      <c r="G1262" s="116">
        <f t="shared" si="39"/>
        <v>-3.1437937904832403E-3</v>
      </c>
    </row>
    <row r="1263" spans="1:7" x14ac:dyDescent="0.3">
      <c r="A1263" s="115">
        <v>42480</v>
      </c>
      <c r="B1263" s="46">
        <v>2102.4</v>
      </c>
      <c r="C1263" s="116">
        <f t="shared" si="38"/>
        <v>7.6161462300072813E-4</v>
      </c>
      <c r="E1263" s="115">
        <v>42480</v>
      </c>
      <c r="F1263" s="46">
        <v>632.98999000000003</v>
      </c>
      <c r="G1263" s="116">
        <f t="shared" si="39"/>
        <v>8.1063319086607244E-3</v>
      </c>
    </row>
    <row r="1264" spans="1:7" x14ac:dyDescent="0.3">
      <c r="A1264" s="115">
        <v>42479</v>
      </c>
      <c r="B1264" s="46">
        <v>2100.8000000000002</v>
      </c>
      <c r="C1264" s="116">
        <f t="shared" si="38"/>
        <v>3.0845039487379378E-3</v>
      </c>
      <c r="E1264" s="115">
        <v>42479</v>
      </c>
      <c r="F1264" s="46">
        <v>627.90002400000003</v>
      </c>
      <c r="G1264" s="116">
        <f t="shared" si="39"/>
        <v>-1.1725745307968549E-2</v>
      </c>
    </row>
    <row r="1265" spans="1:7" x14ac:dyDescent="0.3">
      <c r="A1265" s="115">
        <v>42478</v>
      </c>
      <c r="B1265" s="46">
        <v>2094.34</v>
      </c>
      <c r="C1265" s="116">
        <f t="shared" si="38"/>
        <v>6.5409736006114549E-3</v>
      </c>
      <c r="E1265" s="115">
        <v>42478</v>
      </c>
      <c r="F1265" s="46">
        <v>635.34997599999997</v>
      </c>
      <c r="G1265" s="116">
        <f t="shared" si="39"/>
        <v>1.5114414311274915E-2</v>
      </c>
    </row>
    <row r="1266" spans="1:7" x14ac:dyDescent="0.3">
      <c r="A1266" s="115">
        <v>42475</v>
      </c>
      <c r="B1266" s="46">
        <v>2080.73</v>
      </c>
      <c r="C1266" s="116">
        <f t="shared" si="38"/>
        <v>-9.8426141983321003E-4</v>
      </c>
      <c r="E1266" s="115">
        <v>42475</v>
      </c>
      <c r="F1266" s="46">
        <v>625.89001499999995</v>
      </c>
      <c r="G1266" s="116">
        <f t="shared" si="39"/>
        <v>8.2803302456704309E-3</v>
      </c>
    </row>
    <row r="1267" spans="1:7" x14ac:dyDescent="0.3">
      <c r="A1267" s="115">
        <v>42474</v>
      </c>
      <c r="B1267" s="46">
        <v>2082.7800000000002</v>
      </c>
      <c r="C1267" s="116">
        <f t="shared" si="38"/>
        <v>1.7287578874580767E-4</v>
      </c>
      <c r="E1267" s="115">
        <v>42474</v>
      </c>
      <c r="F1267" s="46">
        <v>620.75</v>
      </c>
      <c r="G1267" s="116">
        <f t="shared" si="39"/>
        <v>9.6450878834200005E-3</v>
      </c>
    </row>
    <row r="1268" spans="1:7" x14ac:dyDescent="0.3">
      <c r="A1268" s="115">
        <v>42473</v>
      </c>
      <c r="B1268" s="46">
        <v>2082.42</v>
      </c>
      <c r="C1268" s="116">
        <f t="shared" si="38"/>
        <v>1.0040160642570406E-2</v>
      </c>
      <c r="E1268" s="115">
        <v>42473</v>
      </c>
      <c r="F1268" s="46">
        <v>614.82000700000003</v>
      </c>
      <c r="G1268" s="116">
        <f t="shared" si="39"/>
        <v>1.9314661419416179E-2</v>
      </c>
    </row>
    <row r="1269" spans="1:7" x14ac:dyDescent="0.3">
      <c r="A1269" s="115">
        <v>42472</v>
      </c>
      <c r="B1269" s="46">
        <v>2061.7199999999998</v>
      </c>
      <c r="C1269" s="116">
        <f t="shared" si="38"/>
        <v>9.6621433013872604E-3</v>
      </c>
      <c r="E1269" s="115">
        <v>42472</v>
      </c>
      <c r="F1269" s="46">
        <v>603.169983</v>
      </c>
      <c r="G1269" s="116">
        <f t="shared" si="39"/>
        <v>1.2149061274048023E-2</v>
      </c>
    </row>
    <row r="1270" spans="1:7" x14ac:dyDescent="0.3">
      <c r="A1270" s="115">
        <v>42471</v>
      </c>
      <c r="B1270" s="46">
        <v>2041.99</v>
      </c>
      <c r="C1270" s="116">
        <f t="shared" si="38"/>
        <v>-2.7397929283062838E-3</v>
      </c>
      <c r="E1270" s="115">
        <v>42471</v>
      </c>
      <c r="F1270" s="46">
        <v>595.92999299999997</v>
      </c>
      <c r="G1270" s="116">
        <f t="shared" si="39"/>
        <v>2.2368265282270983E-3</v>
      </c>
    </row>
    <row r="1271" spans="1:7" x14ac:dyDescent="0.3">
      <c r="A1271" s="115">
        <v>42468</v>
      </c>
      <c r="B1271" s="46">
        <v>2047.6</v>
      </c>
      <c r="C1271" s="116">
        <f t="shared" si="38"/>
        <v>2.7866066574921966E-3</v>
      </c>
      <c r="E1271" s="115">
        <v>42468</v>
      </c>
      <c r="F1271" s="46">
        <v>594.59997599999997</v>
      </c>
      <c r="G1271" s="116">
        <f t="shared" si="39"/>
        <v>5.3598617545931315E-3</v>
      </c>
    </row>
    <row r="1272" spans="1:7" x14ac:dyDescent="0.3">
      <c r="A1272" s="115">
        <v>42467</v>
      </c>
      <c r="B1272" s="46">
        <v>2041.91</v>
      </c>
      <c r="C1272" s="116">
        <f t="shared" si="38"/>
        <v>-1.1975845083371128E-2</v>
      </c>
      <c r="E1272" s="115">
        <v>42467</v>
      </c>
      <c r="F1272" s="46">
        <v>591.42999299999997</v>
      </c>
      <c r="G1272" s="116">
        <f t="shared" si="39"/>
        <v>-1.7688718607646536E-2</v>
      </c>
    </row>
    <row r="1273" spans="1:7" x14ac:dyDescent="0.3">
      <c r="A1273" s="115">
        <v>42466</v>
      </c>
      <c r="B1273" s="46">
        <v>2066.66</v>
      </c>
      <c r="C1273" s="116">
        <f t="shared" si="38"/>
        <v>1.0507683957812652E-2</v>
      </c>
      <c r="E1273" s="115">
        <v>42466</v>
      </c>
      <c r="F1273" s="46">
        <v>602.080017</v>
      </c>
      <c r="G1273" s="116">
        <f t="shared" si="39"/>
        <v>2.7194870836450225E-2</v>
      </c>
    </row>
    <row r="1274" spans="1:7" x14ac:dyDescent="0.3">
      <c r="A1274" s="115">
        <v>42465</v>
      </c>
      <c r="B1274" s="46">
        <v>2045.17</v>
      </c>
      <c r="C1274" s="116">
        <f t="shared" si="38"/>
        <v>-1.0144569799577008E-2</v>
      </c>
      <c r="E1274" s="115">
        <v>42465</v>
      </c>
      <c r="F1274" s="46">
        <v>586.14001499999995</v>
      </c>
      <c r="G1274" s="116">
        <f t="shared" si="39"/>
        <v>-1.1884871586220869E-2</v>
      </c>
    </row>
    <row r="1275" spans="1:7" x14ac:dyDescent="0.3">
      <c r="A1275" s="115">
        <v>42464</v>
      </c>
      <c r="B1275" s="46">
        <v>2066.13</v>
      </c>
      <c r="C1275" s="116">
        <f t="shared" si="38"/>
        <v>-3.2082517199124583E-3</v>
      </c>
      <c r="E1275" s="115">
        <v>42464</v>
      </c>
      <c r="F1275" s="46">
        <v>593.19000200000005</v>
      </c>
      <c r="G1275" s="116">
        <f t="shared" si="39"/>
        <v>-8.8721771094402158E-3</v>
      </c>
    </row>
    <row r="1276" spans="1:7" x14ac:dyDescent="0.3">
      <c r="A1276" s="115">
        <v>42461</v>
      </c>
      <c r="B1276" s="46">
        <v>2072.7800000000002</v>
      </c>
      <c r="C1276" s="116">
        <f t="shared" si="38"/>
        <v>6.3308961325216906E-3</v>
      </c>
      <c r="E1276" s="115">
        <v>42461</v>
      </c>
      <c r="F1276" s="46">
        <v>598.5</v>
      </c>
      <c r="G1276" s="116">
        <f t="shared" si="39"/>
        <v>8.1867543918852093E-3</v>
      </c>
    </row>
    <row r="1277" spans="1:7" x14ac:dyDescent="0.3">
      <c r="A1277" s="115">
        <v>42460</v>
      </c>
      <c r="B1277" s="46">
        <v>2059.7399999999998</v>
      </c>
      <c r="C1277" s="116">
        <f t="shared" si="38"/>
        <v>-2.0397780953995692E-3</v>
      </c>
      <c r="E1277" s="115">
        <v>42460</v>
      </c>
      <c r="F1277" s="46">
        <v>593.64001499999995</v>
      </c>
      <c r="G1277" s="116">
        <f t="shared" si="39"/>
        <v>-8.435061522874876E-3</v>
      </c>
    </row>
    <row r="1278" spans="1:7" x14ac:dyDescent="0.3">
      <c r="A1278" s="115">
        <v>42459</v>
      </c>
      <c r="B1278" s="46">
        <v>2063.9499999999998</v>
      </c>
      <c r="C1278" s="116">
        <f t="shared" si="38"/>
        <v>4.3503437939473866E-3</v>
      </c>
      <c r="E1278" s="115">
        <v>42459</v>
      </c>
      <c r="F1278" s="46">
        <v>598.69000200000005</v>
      </c>
      <c r="G1278" s="116">
        <f t="shared" si="39"/>
        <v>8.1332588859308608E-3</v>
      </c>
    </row>
    <row r="1279" spans="1:7" x14ac:dyDescent="0.3">
      <c r="A1279" s="115">
        <v>42458</v>
      </c>
      <c r="B1279" s="46">
        <v>2055.0100000000002</v>
      </c>
      <c r="C1279" s="116">
        <f t="shared" si="38"/>
        <v>8.8166711666382014E-3</v>
      </c>
      <c r="E1279" s="115">
        <v>42458</v>
      </c>
      <c r="F1279" s="46">
        <v>593.85998500000005</v>
      </c>
      <c r="G1279" s="116">
        <f t="shared" si="39"/>
        <v>2.4126080191474664E-2</v>
      </c>
    </row>
    <row r="1280" spans="1:7" x14ac:dyDescent="0.3">
      <c r="A1280" s="115">
        <v>42457</v>
      </c>
      <c r="B1280" s="46">
        <v>2037.05</v>
      </c>
      <c r="C1280" s="116">
        <f t="shared" si="38"/>
        <v>5.4520270734892406E-4</v>
      </c>
      <c r="E1280" s="115">
        <v>42457</v>
      </c>
      <c r="F1280" s="46">
        <v>579.86999500000002</v>
      </c>
      <c r="G1280" s="116">
        <f t="shared" si="39"/>
        <v>-5.2835010491431023E-3</v>
      </c>
    </row>
    <row r="1281" spans="1:7" x14ac:dyDescent="0.3">
      <c r="A1281" s="115">
        <v>42453</v>
      </c>
      <c r="B1281" s="46">
        <v>2035.94</v>
      </c>
      <c r="C1281" s="116">
        <f t="shared" si="38"/>
        <v>-3.7806069592627445E-4</v>
      </c>
      <c r="E1281" s="115">
        <v>42453</v>
      </c>
      <c r="F1281" s="46">
        <v>582.95001200000002</v>
      </c>
      <c r="G1281" s="116">
        <f t="shared" si="39"/>
        <v>2.3383611964050255E-2</v>
      </c>
    </row>
    <row r="1282" spans="1:7" x14ac:dyDescent="0.3">
      <c r="A1282" s="115">
        <v>42452</v>
      </c>
      <c r="B1282" s="46">
        <v>2036.71</v>
      </c>
      <c r="C1282" s="116">
        <f t="shared" si="38"/>
        <v>-6.3859888769636219E-3</v>
      </c>
      <c r="E1282" s="115">
        <v>42452</v>
      </c>
      <c r="F1282" s="46">
        <v>569.63000499999998</v>
      </c>
      <c r="G1282" s="116">
        <f t="shared" si="39"/>
        <v>1.6325337793510641E-2</v>
      </c>
    </row>
    <row r="1283" spans="1:7" x14ac:dyDescent="0.3">
      <c r="A1283" s="115">
        <v>42451</v>
      </c>
      <c r="B1283" s="46">
        <v>2049.8000000000002</v>
      </c>
      <c r="C1283" s="116">
        <f t="shared" si="38"/>
        <v>-8.7736400857851837E-4</v>
      </c>
      <c r="E1283" s="115">
        <v>42451</v>
      </c>
      <c r="F1283" s="46">
        <v>560.47997999999995</v>
      </c>
      <c r="G1283" s="116">
        <f t="shared" si="39"/>
        <v>1.1733275993114356E-2</v>
      </c>
    </row>
    <row r="1284" spans="1:7" x14ac:dyDescent="0.3">
      <c r="A1284" s="115">
        <v>42450</v>
      </c>
      <c r="B1284" s="46">
        <v>2051.6</v>
      </c>
      <c r="C1284" s="116">
        <f t="shared" ref="C1284:C1347" si="40">B1284/B1285-1</f>
        <v>9.8556777486114022E-4</v>
      </c>
      <c r="E1284" s="115">
        <v>42450</v>
      </c>
      <c r="F1284" s="46">
        <v>553.97997999999995</v>
      </c>
      <c r="G1284" s="116">
        <f t="shared" ref="G1284:G1347" si="41">F1284/F1285-1</f>
        <v>3.4414630877681596E-3</v>
      </c>
    </row>
    <row r="1285" spans="1:7" x14ac:dyDescent="0.3">
      <c r="A1285" s="115">
        <v>42447</v>
      </c>
      <c r="B1285" s="46">
        <v>2049.58</v>
      </c>
      <c r="C1285" s="116">
        <f t="shared" si="40"/>
        <v>4.4055885797735783E-3</v>
      </c>
      <c r="E1285" s="115">
        <v>42447</v>
      </c>
      <c r="F1285" s="46">
        <v>552.080017</v>
      </c>
      <c r="G1285" s="116">
        <f t="shared" si="41"/>
        <v>-1.3155986296453759E-2</v>
      </c>
    </row>
    <row r="1286" spans="1:7" x14ac:dyDescent="0.3">
      <c r="A1286" s="115">
        <v>42446</v>
      </c>
      <c r="B1286" s="46">
        <v>2040.59</v>
      </c>
      <c r="C1286" s="116">
        <f t="shared" si="40"/>
        <v>6.5952387999328455E-3</v>
      </c>
      <c r="E1286" s="115">
        <v>42446</v>
      </c>
      <c r="F1286" s="46">
        <v>559.44000200000005</v>
      </c>
      <c r="G1286" s="116">
        <f t="shared" si="41"/>
        <v>-2.5824120158666863E-2</v>
      </c>
    </row>
    <row r="1287" spans="1:7" x14ac:dyDescent="0.3">
      <c r="A1287" s="115">
        <v>42445</v>
      </c>
      <c r="B1287" s="46">
        <v>2027.22</v>
      </c>
      <c r="C1287" s="116">
        <f t="shared" si="40"/>
        <v>5.6003928707841766E-3</v>
      </c>
      <c r="E1287" s="115">
        <v>42445</v>
      </c>
      <c r="F1287" s="46">
        <v>574.27002000000005</v>
      </c>
      <c r="G1287" s="116">
        <f t="shared" si="41"/>
        <v>-4.7658658359895911E-3</v>
      </c>
    </row>
    <row r="1288" spans="1:7" x14ac:dyDescent="0.3">
      <c r="A1288" s="115">
        <v>42444</v>
      </c>
      <c r="B1288" s="46">
        <v>2015.93</v>
      </c>
      <c r="C1288" s="116">
        <f t="shared" si="40"/>
        <v>-1.8369610425620353E-3</v>
      </c>
      <c r="E1288" s="115">
        <v>42444</v>
      </c>
      <c r="F1288" s="46">
        <v>577.02002000000005</v>
      </c>
      <c r="G1288" s="116">
        <f t="shared" si="41"/>
        <v>6.3659156074256096E-3</v>
      </c>
    </row>
    <row r="1289" spans="1:7" x14ac:dyDescent="0.3">
      <c r="A1289" s="115">
        <v>42443</v>
      </c>
      <c r="B1289" s="46">
        <v>2019.64</v>
      </c>
      <c r="C1289" s="116">
        <f t="shared" si="40"/>
        <v>-1.2610091039911842E-3</v>
      </c>
      <c r="E1289" s="115">
        <v>42443</v>
      </c>
      <c r="F1289" s="46">
        <v>573.36999500000002</v>
      </c>
      <c r="G1289" s="116">
        <f t="shared" si="41"/>
        <v>6.6010254367292465E-3</v>
      </c>
    </row>
    <row r="1290" spans="1:7" x14ac:dyDescent="0.3">
      <c r="A1290" s="115">
        <v>42440</v>
      </c>
      <c r="B1290" s="46">
        <v>2022.19</v>
      </c>
      <c r="C1290" s="116">
        <f t="shared" si="40"/>
        <v>1.6395502545776264E-2</v>
      </c>
      <c r="E1290" s="115">
        <v>42440</v>
      </c>
      <c r="F1290" s="46">
        <v>569.60998500000005</v>
      </c>
      <c r="G1290" s="116">
        <f t="shared" si="41"/>
        <v>1.910792430851016E-2</v>
      </c>
    </row>
    <row r="1291" spans="1:7" x14ac:dyDescent="0.3">
      <c r="A1291" s="115">
        <v>42439</v>
      </c>
      <c r="B1291" s="46">
        <v>1989.57</v>
      </c>
      <c r="C1291" s="116">
        <f t="shared" si="40"/>
        <v>1.5583684385145347E-4</v>
      </c>
      <c r="E1291" s="115">
        <v>42439</v>
      </c>
      <c r="F1291" s="46">
        <v>558.92999299999997</v>
      </c>
      <c r="G1291" s="116">
        <f t="shared" si="41"/>
        <v>-9.6515993349000073E-4</v>
      </c>
    </row>
    <row r="1292" spans="1:7" x14ac:dyDescent="0.3">
      <c r="A1292" s="115">
        <v>42438</v>
      </c>
      <c r="B1292" s="46">
        <v>1989.26</v>
      </c>
      <c r="C1292" s="116">
        <f t="shared" si="40"/>
        <v>5.0523933187149872E-3</v>
      </c>
      <c r="E1292" s="115">
        <v>42438</v>
      </c>
      <c r="F1292" s="46">
        <v>559.46997099999999</v>
      </c>
      <c r="G1292" s="116">
        <f t="shared" si="41"/>
        <v>-1.4101292005473942E-3</v>
      </c>
    </row>
    <row r="1293" spans="1:7" x14ac:dyDescent="0.3">
      <c r="A1293" s="115">
        <v>42437</v>
      </c>
      <c r="B1293" s="46">
        <v>1979.26</v>
      </c>
      <c r="C1293" s="116">
        <f t="shared" si="40"/>
        <v>-1.1240108704340224E-2</v>
      </c>
      <c r="E1293" s="115">
        <v>42437</v>
      </c>
      <c r="F1293" s="46">
        <v>560.26000999999997</v>
      </c>
      <c r="G1293" s="116">
        <f t="shared" si="41"/>
        <v>-4.5131095489646667E-3</v>
      </c>
    </row>
    <row r="1294" spans="1:7" x14ac:dyDescent="0.3">
      <c r="A1294" s="115">
        <v>42436</v>
      </c>
      <c r="B1294" s="46">
        <v>2001.76</v>
      </c>
      <c r="C1294" s="116">
        <f t="shared" si="40"/>
        <v>8.8500442502215115E-4</v>
      </c>
      <c r="E1294" s="115">
        <v>42436</v>
      </c>
      <c r="F1294" s="46">
        <v>562.79998799999998</v>
      </c>
      <c r="G1294" s="116">
        <f t="shared" si="41"/>
        <v>-2.1455691967459334E-2</v>
      </c>
    </row>
    <row r="1295" spans="1:7" x14ac:dyDescent="0.3">
      <c r="A1295" s="115">
        <v>42433</v>
      </c>
      <c r="B1295" s="46">
        <v>1999.99</v>
      </c>
      <c r="C1295" s="116">
        <f t="shared" si="40"/>
        <v>3.3059095013543427E-3</v>
      </c>
      <c r="E1295" s="115">
        <v>42433</v>
      </c>
      <c r="F1295" s="46">
        <v>575.14001499999995</v>
      </c>
      <c r="G1295" s="116">
        <f t="shared" si="41"/>
        <v>-4.0692913136036735E-3</v>
      </c>
    </row>
    <row r="1296" spans="1:7" x14ac:dyDescent="0.3">
      <c r="A1296" s="115">
        <v>42432</v>
      </c>
      <c r="B1296" s="46">
        <v>1993.4</v>
      </c>
      <c r="C1296" s="116">
        <f t="shared" si="40"/>
        <v>3.4987037176874569E-3</v>
      </c>
      <c r="E1296" s="115">
        <v>42432</v>
      </c>
      <c r="F1296" s="46">
        <v>577.48999000000003</v>
      </c>
      <c r="G1296" s="116">
        <f t="shared" si="41"/>
        <v>-4.6880127830676299E-3</v>
      </c>
    </row>
    <row r="1297" spans="1:7" x14ac:dyDescent="0.3">
      <c r="A1297" s="115">
        <v>42431</v>
      </c>
      <c r="B1297" s="46">
        <v>1986.45</v>
      </c>
      <c r="C1297" s="116">
        <f t="shared" si="40"/>
        <v>4.0943210250967699E-3</v>
      </c>
      <c r="E1297" s="115">
        <v>42431</v>
      </c>
      <c r="F1297" s="46">
        <v>580.21002199999998</v>
      </c>
      <c r="G1297" s="116">
        <f t="shared" si="41"/>
        <v>2.0206618617963912E-3</v>
      </c>
    </row>
    <row r="1298" spans="1:7" x14ac:dyDescent="0.3">
      <c r="A1298" s="115">
        <v>42430</v>
      </c>
      <c r="B1298" s="46">
        <v>1978.35</v>
      </c>
      <c r="C1298" s="116">
        <f t="shared" si="40"/>
        <v>2.3868794087660294E-2</v>
      </c>
      <c r="E1298" s="115">
        <v>42430</v>
      </c>
      <c r="F1298" s="46">
        <v>579.03997800000002</v>
      </c>
      <c r="G1298" s="116">
        <f t="shared" si="41"/>
        <v>4.7998184753558659E-2</v>
      </c>
    </row>
    <row r="1299" spans="1:7" x14ac:dyDescent="0.3">
      <c r="A1299" s="115">
        <v>42429</v>
      </c>
      <c r="B1299" s="46">
        <v>1932.23</v>
      </c>
      <c r="C1299" s="116">
        <f t="shared" si="40"/>
        <v>-8.1209414542747771E-3</v>
      </c>
      <c r="E1299" s="115">
        <v>42429</v>
      </c>
      <c r="F1299" s="46">
        <v>552.52002000000005</v>
      </c>
      <c r="G1299" s="116">
        <f t="shared" si="41"/>
        <v>-4.8807883176623656E-3</v>
      </c>
    </row>
    <row r="1300" spans="1:7" x14ac:dyDescent="0.3">
      <c r="A1300" s="115">
        <v>42426</v>
      </c>
      <c r="B1300" s="46">
        <v>1948.05</v>
      </c>
      <c r="C1300" s="116">
        <f t="shared" si="40"/>
        <v>-1.8701644719988364E-3</v>
      </c>
      <c r="E1300" s="115">
        <v>42426</v>
      </c>
      <c r="F1300" s="46">
        <v>555.22997999999995</v>
      </c>
      <c r="G1300" s="116">
        <f t="shared" si="41"/>
        <v>1.4402593270879116E-4</v>
      </c>
    </row>
    <row r="1301" spans="1:7" x14ac:dyDescent="0.3">
      <c r="A1301" s="115">
        <v>42425</v>
      </c>
      <c r="B1301" s="46">
        <v>1951.7</v>
      </c>
      <c r="C1301" s="116">
        <f t="shared" si="40"/>
        <v>1.1348326251425123E-2</v>
      </c>
      <c r="E1301" s="115">
        <v>42425</v>
      </c>
      <c r="F1301" s="46">
        <v>555.15002400000003</v>
      </c>
      <c r="G1301" s="116">
        <f t="shared" si="41"/>
        <v>2.0035485598117742E-3</v>
      </c>
    </row>
    <row r="1302" spans="1:7" x14ac:dyDescent="0.3">
      <c r="A1302" s="115">
        <v>42424</v>
      </c>
      <c r="B1302" s="46">
        <v>1929.8</v>
      </c>
      <c r="C1302" s="116">
        <f t="shared" si="40"/>
        <v>4.4397716094042305E-3</v>
      </c>
      <c r="E1302" s="115">
        <v>42424</v>
      </c>
      <c r="F1302" s="46">
        <v>554.03997800000002</v>
      </c>
      <c r="G1302" s="116">
        <f t="shared" si="41"/>
        <v>1.9893225232778811E-3</v>
      </c>
    </row>
    <row r="1303" spans="1:7" x14ac:dyDescent="0.3">
      <c r="A1303" s="115">
        <v>42423</v>
      </c>
      <c r="B1303" s="46">
        <v>1921.27</v>
      </c>
      <c r="C1303" s="116">
        <f t="shared" si="40"/>
        <v>-1.2454381906964795E-2</v>
      </c>
      <c r="E1303" s="115">
        <v>42423</v>
      </c>
      <c r="F1303" s="46">
        <v>552.94000200000005</v>
      </c>
      <c r="G1303" s="116">
        <f t="shared" si="41"/>
        <v>-1.1724750670241146E-2</v>
      </c>
    </row>
    <row r="1304" spans="1:7" x14ac:dyDescent="0.3">
      <c r="A1304" s="115">
        <v>42422</v>
      </c>
      <c r="B1304" s="46">
        <v>1945.5</v>
      </c>
      <c r="C1304" s="116">
        <f t="shared" si="40"/>
        <v>1.4454212683415291E-2</v>
      </c>
      <c r="E1304" s="115">
        <v>42422</v>
      </c>
      <c r="F1304" s="46">
        <v>559.5</v>
      </c>
      <c r="G1304" s="116">
        <f t="shared" si="41"/>
        <v>4.5989857723393923E-2</v>
      </c>
    </row>
    <row r="1305" spans="1:7" x14ac:dyDescent="0.3">
      <c r="A1305" s="115">
        <v>42419</v>
      </c>
      <c r="B1305" s="46">
        <v>1917.78</v>
      </c>
      <c r="C1305" s="116">
        <f t="shared" si="40"/>
        <v>-2.60711324778784E-5</v>
      </c>
      <c r="E1305" s="115">
        <v>42419</v>
      </c>
      <c r="F1305" s="46">
        <v>534.90002400000003</v>
      </c>
      <c r="G1305" s="116">
        <f t="shared" si="41"/>
        <v>1.8857188571428596E-2</v>
      </c>
    </row>
    <row r="1306" spans="1:7" x14ac:dyDescent="0.3">
      <c r="A1306" s="115">
        <v>42418</v>
      </c>
      <c r="B1306" s="46">
        <v>1917.83</v>
      </c>
      <c r="C1306" s="116">
        <f t="shared" si="40"/>
        <v>-4.6657186452289112E-3</v>
      </c>
      <c r="E1306" s="115">
        <v>42418</v>
      </c>
      <c r="F1306" s="46">
        <v>525</v>
      </c>
      <c r="G1306" s="116">
        <f t="shared" si="41"/>
        <v>-1.7037963693898317E-2</v>
      </c>
    </row>
    <row r="1307" spans="1:7" x14ac:dyDescent="0.3">
      <c r="A1307" s="115">
        <v>42417</v>
      </c>
      <c r="B1307" s="46">
        <v>1926.82</v>
      </c>
      <c r="C1307" s="116">
        <f t="shared" si="40"/>
        <v>1.6480443980206649E-2</v>
      </c>
      <c r="E1307" s="115">
        <v>42417</v>
      </c>
      <c r="F1307" s="46">
        <v>534.09997599999997</v>
      </c>
      <c r="G1307" s="116">
        <f t="shared" si="41"/>
        <v>2.494722816874595E-2</v>
      </c>
    </row>
    <row r="1308" spans="1:7" x14ac:dyDescent="0.3">
      <c r="A1308" s="115">
        <v>42416</v>
      </c>
      <c r="B1308" s="46">
        <v>1895.58</v>
      </c>
      <c r="C1308" s="116">
        <f t="shared" si="40"/>
        <v>1.651669365823305E-2</v>
      </c>
      <c r="E1308" s="115">
        <v>42416</v>
      </c>
      <c r="F1308" s="46">
        <v>521.09997599999997</v>
      </c>
      <c r="G1308" s="116">
        <f t="shared" si="41"/>
        <v>2.7648476294529711E-2</v>
      </c>
    </row>
    <row r="1309" spans="1:7" x14ac:dyDescent="0.3">
      <c r="A1309" s="115">
        <v>42412</v>
      </c>
      <c r="B1309" s="46">
        <v>1864.78</v>
      </c>
      <c r="C1309" s="116">
        <f t="shared" si="40"/>
        <v>1.9518009053731911E-2</v>
      </c>
      <c r="E1309" s="115">
        <v>42412</v>
      </c>
      <c r="F1309" s="46">
        <v>507.07998700000002</v>
      </c>
      <c r="G1309" s="116">
        <f t="shared" si="41"/>
        <v>6.4705250976666573E-3</v>
      </c>
    </row>
    <row r="1310" spans="1:7" x14ac:dyDescent="0.3">
      <c r="A1310" s="115">
        <v>42411</v>
      </c>
      <c r="B1310" s="46">
        <v>1829.08</v>
      </c>
      <c r="C1310" s="116">
        <f t="shared" si="40"/>
        <v>-1.2301145874958119E-2</v>
      </c>
      <c r="E1310" s="115">
        <v>42411</v>
      </c>
      <c r="F1310" s="46">
        <v>503.82000699999998</v>
      </c>
      <c r="G1310" s="116">
        <f t="shared" si="41"/>
        <v>2.71978382417708E-2</v>
      </c>
    </row>
    <row r="1311" spans="1:7" x14ac:dyDescent="0.3">
      <c r="A1311" s="115">
        <v>42410</v>
      </c>
      <c r="B1311" s="46">
        <v>1851.86</v>
      </c>
      <c r="C1311" s="116">
        <f t="shared" si="40"/>
        <v>-1.8896345446794971E-4</v>
      </c>
      <c r="E1311" s="115">
        <v>42410</v>
      </c>
      <c r="F1311" s="46">
        <v>490.48001099999999</v>
      </c>
      <c r="G1311" s="116">
        <f t="shared" si="41"/>
        <v>1.7445607231067584E-2</v>
      </c>
    </row>
    <row r="1312" spans="1:7" x14ac:dyDescent="0.3">
      <c r="A1312" s="115">
        <v>42409</v>
      </c>
      <c r="B1312" s="46">
        <v>1852.21</v>
      </c>
      <c r="C1312" s="116">
        <f t="shared" si="40"/>
        <v>-6.636308701657434E-4</v>
      </c>
      <c r="E1312" s="115">
        <v>42409</v>
      </c>
      <c r="F1312" s="46">
        <v>482.07000699999998</v>
      </c>
      <c r="G1312" s="116">
        <f t="shared" si="41"/>
        <v>-1.2354023613759257E-2</v>
      </c>
    </row>
    <row r="1313" spans="1:7" x14ac:dyDescent="0.3">
      <c r="A1313" s="115">
        <v>42408</v>
      </c>
      <c r="B1313" s="46">
        <v>1853.44</v>
      </c>
      <c r="C1313" s="116">
        <f t="shared" si="40"/>
        <v>-1.4153878886199789E-2</v>
      </c>
      <c r="E1313" s="115">
        <v>42408</v>
      </c>
      <c r="F1313" s="46">
        <v>488.10000600000001</v>
      </c>
      <c r="G1313" s="116">
        <f t="shared" si="41"/>
        <v>-2.7940969191833087E-2</v>
      </c>
    </row>
    <row r="1314" spans="1:7" x14ac:dyDescent="0.3">
      <c r="A1314" s="115">
        <v>42405</v>
      </c>
      <c r="B1314" s="46">
        <v>1880.05</v>
      </c>
      <c r="C1314" s="116">
        <f t="shared" si="40"/>
        <v>-1.8481296823200877E-2</v>
      </c>
      <c r="E1314" s="115">
        <v>42405</v>
      </c>
      <c r="F1314" s="46">
        <v>502.13000499999998</v>
      </c>
      <c r="G1314" s="116">
        <f t="shared" si="41"/>
        <v>-6.364450893886342E-2</v>
      </c>
    </row>
    <row r="1315" spans="1:7" x14ac:dyDescent="0.3">
      <c r="A1315" s="115">
        <v>42404</v>
      </c>
      <c r="B1315" s="46">
        <v>1915.45</v>
      </c>
      <c r="C1315" s="116">
        <f t="shared" si="40"/>
        <v>1.5267734362336416E-3</v>
      </c>
      <c r="E1315" s="115">
        <v>42404</v>
      </c>
      <c r="F1315" s="46">
        <v>536.26000999999997</v>
      </c>
      <c r="G1315" s="116">
        <f t="shared" si="41"/>
        <v>9.7727285133613062E-3</v>
      </c>
    </row>
    <row r="1316" spans="1:7" x14ac:dyDescent="0.3">
      <c r="A1316" s="115">
        <v>42403</v>
      </c>
      <c r="B1316" s="46">
        <v>1912.53</v>
      </c>
      <c r="C1316" s="116">
        <f t="shared" si="40"/>
        <v>4.992039011471272E-3</v>
      </c>
      <c r="E1316" s="115">
        <v>42403</v>
      </c>
      <c r="F1316" s="46">
        <v>531.07000700000003</v>
      </c>
      <c r="G1316" s="116">
        <f t="shared" si="41"/>
        <v>-3.8090871063540699E-2</v>
      </c>
    </row>
    <row r="1317" spans="1:7" x14ac:dyDescent="0.3">
      <c r="A1317" s="115">
        <v>42402</v>
      </c>
      <c r="B1317" s="46">
        <v>1903.03</v>
      </c>
      <c r="C1317" s="116">
        <f t="shared" si="40"/>
        <v>-1.8743103466056232E-2</v>
      </c>
      <c r="E1317" s="115">
        <v>42402</v>
      </c>
      <c r="F1317" s="46">
        <v>552.09997599999997</v>
      </c>
      <c r="G1317" s="116">
        <f t="shared" si="41"/>
        <v>-3.9508745635979725E-2</v>
      </c>
    </row>
    <row r="1318" spans="1:7" x14ac:dyDescent="0.3">
      <c r="A1318" s="115">
        <v>42401</v>
      </c>
      <c r="B1318" s="46">
        <v>1939.38</v>
      </c>
      <c r="C1318" s="116">
        <f t="shared" si="40"/>
        <v>-4.4324413474616797E-4</v>
      </c>
      <c r="E1318" s="115">
        <v>42401</v>
      </c>
      <c r="F1318" s="46">
        <v>574.80999799999995</v>
      </c>
      <c r="G1318" s="116">
        <f t="shared" si="41"/>
        <v>-2.0766613287904634E-2</v>
      </c>
    </row>
    <row r="1319" spans="1:7" x14ac:dyDescent="0.3">
      <c r="A1319" s="115">
        <v>42398</v>
      </c>
      <c r="B1319" s="46">
        <v>1940.24</v>
      </c>
      <c r="C1319" s="116">
        <f t="shared" si="40"/>
        <v>2.476021464486422E-2</v>
      </c>
      <c r="E1319" s="115">
        <v>42398</v>
      </c>
      <c r="F1319" s="46">
        <v>587</v>
      </c>
      <c r="G1319" s="116">
        <f t="shared" si="41"/>
        <v>-7.6099752618862149E-2</v>
      </c>
    </row>
    <row r="1320" spans="1:7" x14ac:dyDescent="0.3">
      <c r="A1320" s="115">
        <v>42397</v>
      </c>
      <c r="B1320" s="46">
        <v>1893.36</v>
      </c>
      <c r="C1320" s="116">
        <f t="shared" si="40"/>
        <v>5.5285589102205268E-3</v>
      </c>
      <c r="E1320" s="115">
        <v>42397</v>
      </c>
      <c r="F1320" s="46">
        <v>635.34997599999997</v>
      </c>
      <c r="G1320" s="116">
        <f t="shared" si="41"/>
        <v>8.9140313944231719E-2</v>
      </c>
    </row>
    <row r="1321" spans="1:7" x14ac:dyDescent="0.3">
      <c r="A1321" s="115">
        <v>42396</v>
      </c>
      <c r="B1321" s="46">
        <v>1882.95</v>
      </c>
      <c r="C1321" s="116">
        <f t="shared" si="40"/>
        <v>-1.0863455608495332E-2</v>
      </c>
      <c r="E1321" s="115">
        <v>42396</v>
      </c>
      <c r="F1321" s="46">
        <v>583.34997599999997</v>
      </c>
      <c r="G1321" s="116">
        <f t="shared" si="41"/>
        <v>-2.9771349688149762E-2</v>
      </c>
    </row>
    <row r="1322" spans="1:7" x14ac:dyDescent="0.3">
      <c r="A1322" s="115">
        <v>42395</v>
      </c>
      <c r="B1322" s="46">
        <v>1903.63</v>
      </c>
      <c r="C1322" s="116">
        <f t="shared" si="40"/>
        <v>1.4144309246276299E-2</v>
      </c>
      <c r="E1322" s="115">
        <v>42395</v>
      </c>
      <c r="F1322" s="46">
        <v>601.25</v>
      </c>
      <c r="G1322" s="116">
        <f t="shared" si="41"/>
        <v>7.9123778695808777E-3</v>
      </c>
    </row>
    <row r="1323" spans="1:7" x14ac:dyDescent="0.3">
      <c r="A1323" s="115">
        <v>42394</v>
      </c>
      <c r="B1323" s="46">
        <v>1877.08</v>
      </c>
      <c r="C1323" s="116">
        <f t="shared" si="40"/>
        <v>-1.5637946405160252E-2</v>
      </c>
      <c r="E1323" s="115">
        <v>42394</v>
      </c>
      <c r="F1323" s="46">
        <v>596.53002900000001</v>
      </c>
      <c r="G1323" s="116">
        <f t="shared" si="41"/>
        <v>2.5155772953855404E-4</v>
      </c>
    </row>
    <row r="1324" spans="1:7" x14ac:dyDescent="0.3">
      <c r="A1324" s="115">
        <v>42391</v>
      </c>
      <c r="B1324" s="46">
        <v>1906.9</v>
      </c>
      <c r="C1324" s="116">
        <f t="shared" si="40"/>
        <v>2.0283682630725774E-2</v>
      </c>
      <c r="E1324" s="115">
        <v>42391</v>
      </c>
      <c r="F1324" s="46">
        <v>596.38000499999998</v>
      </c>
      <c r="G1324" s="116">
        <f t="shared" si="41"/>
        <v>3.7146506655542089E-2</v>
      </c>
    </row>
    <row r="1325" spans="1:7" x14ac:dyDescent="0.3">
      <c r="A1325" s="115">
        <v>42390</v>
      </c>
      <c r="B1325" s="46">
        <v>1868.99</v>
      </c>
      <c r="C1325" s="116">
        <f t="shared" si="40"/>
        <v>5.195419855539507E-3</v>
      </c>
      <c r="E1325" s="115">
        <v>42390</v>
      </c>
      <c r="F1325" s="46">
        <v>575.02002000000005</v>
      </c>
      <c r="G1325" s="116">
        <f t="shared" si="41"/>
        <v>5.6841035491856928E-3</v>
      </c>
    </row>
    <row r="1326" spans="1:7" x14ac:dyDescent="0.3">
      <c r="A1326" s="115">
        <v>42389</v>
      </c>
      <c r="B1326" s="46">
        <v>1859.33</v>
      </c>
      <c r="C1326" s="116">
        <f t="shared" si="40"/>
        <v>-1.1693854879261001E-2</v>
      </c>
      <c r="E1326" s="115">
        <v>42389</v>
      </c>
      <c r="F1326" s="46">
        <v>571.77002000000005</v>
      </c>
      <c r="G1326" s="116">
        <f t="shared" si="41"/>
        <v>-4.7172401029534905E-3</v>
      </c>
    </row>
    <row r="1327" spans="1:7" x14ac:dyDescent="0.3">
      <c r="A1327" s="115">
        <v>42388</v>
      </c>
      <c r="B1327" s="46">
        <v>1881.33</v>
      </c>
      <c r="C1327" s="116">
        <f t="shared" si="40"/>
        <v>5.3182154196340647E-4</v>
      </c>
      <c r="E1327" s="115">
        <v>42388</v>
      </c>
      <c r="F1327" s="46">
        <v>574.47997999999995</v>
      </c>
      <c r="G1327" s="116">
        <f t="shared" si="41"/>
        <v>7.5414554224808583E-3</v>
      </c>
    </row>
    <row r="1328" spans="1:7" x14ac:dyDescent="0.3">
      <c r="A1328" s="115">
        <v>42384</v>
      </c>
      <c r="B1328" s="46">
        <v>1880.33</v>
      </c>
      <c r="C1328" s="116">
        <f t="shared" si="40"/>
        <v>-2.1599092536319309E-2</v>
      </c>
      <c r="E1328" s="115">
        <v>42384</v>
      </c>
      <c r="F1328" s="46">
        <v>570.17999299999997</v>
      </c>
      <c r="G1328" s="116">
        <f t="shared" si="41"/>
        <v>-3.8482305227656055E-2</v>
      </c>
    </row>
    <row r="1329" spans="1:7" x14ac:dyDescent="0.3">
      <c r="A1329" s="115">
        <v>42383</v>
      </c>
      <c r="B1329" s="46">
        <v>1921.84</v>
      </c>
      <c r="C1329" s="116">
        <f t="shared" si="40"/>
        <v>1.6695939225934708E-2</v>
      </c>
      <c r="E1329" s="115">
        <v>42383</v>
      </c>
      <c r="F1329" s="46">
        <v>593</v>
      </c>
      <c r="G1329" s="116">
        <f t="shared" si="41"/>
        <v>1.9233086468892324E-2</v>
      </c>
    </row>
    <row r="1330" spans="1:7" x14ac:dyDescent="0.3">
      <c r="A1330" s="115">
        <v>42382</v>
      </c>
      <c r="B1330" s="46">
        <v>1890.28</v>
      </c>
      <c r="C1330" s="116">
        <f t="shared" si="40"/>
        <v>-2.4965440402748285E-2</v>
      </c>
      <c r="E1330" s="115">
        <v>42382</v>
      </c>
      <c r="F1330" s="46">
        <v>581.80999799999995</v>
      </c>
      <c r="G1330" s="116">
        <f t="shared" si="41"/>
        <v>-5.8392296564300339E-2</v>
      </c>
    </row>
    <row r="1331" spans="1:7" x14ac:dyDescent="0.3">
      <c r="A1331" s="115">
        <v>42381</v>
      </c>
      <c r="B1331" s="46">
        <v>1938.68</v>
      </c>
      <c r="C1331" s="116">
        <f t="shared" si="40"/>
        <v>7.8027936184481561E-3</v>
      </c>
      <c r="E1331" s="115">
        <v>42381</v>
      </c>
      <c r="F1331" s="46">
        <v>617.89001499999995</v>
      </c>
      <c r="G1331" s="116">
        <f t="shared" si="41"/>
        <v>2.4286107816973157E-4</v>
      </c>
    </row>
    <row r="1332" spans="1:7" x14ac:dyDescent="0.3">
      <c r="A1332" s="115">
        <v>42380</v>
      </c>
      <c r="B1332" s="46">
        <v>1923.67</v>
      </c>
      <c r="C1332" s="116">
        <f t="shared" si="40"/>
        <v>8.5326451720324492E-4</v>
      </c>
      <c r="E1332" s="115">
        <v>42380</v>
      </c>
      <c r="F1332" s="46">
        <v>617.73999000000003</v>
      </c>
      <c r="G1332" s="116">
        <f t="shared" si="41"/>
        <v>1.7609755722456377E-2</v>
      </c>
    </row>
    <row r="1333" spans="1:7" x14ac:dyDescent="0.3">
      <c r="A1333" s="115">
        <v>42377</v>
      </c>
      <c r="B1333" s="46">
        <v>1922.03</v>
      </c>
      <c r="C1333" s="116">
        <f t="shared" si="40"/>
        <v>-1.083840686741222E-2</v>
      </c>
      <c r="E1333" s="115">
        <v>42377</v>
      </c>
      <c r="F1333" s="46">
        <v>607.04998799999998</v>
      </c>
      <c r="G1333" s="116">
        <f t="shared" si="41"/>
        <v>-1.463983283008341E-3</v>
      </c>
    </row>
    <row r="1334" spans="1:7" x14ac:dyDescent="0.3">
      <c r="A1334" s="115">
        <v>42376</v>
      </c>
      <c r="B1334" s="46">
        <v>1943.09</v>
      </c>
      <c r="C1334" s="116">
        <f t="shared" si="40"/>
        <v>-2.3700421050516063E-2</v>
      </c>
      <c r="E1334" s="115">
        <v>42376</v>
      </c>
      <c r="F1334" s="46">
        <v>607.94000200000005</v>
      </c>
      <c r="G1334" s="116">
        <f t="shared" si="41"/>
        <v>-3.9057964218144003E-2</v>
      </c>
    </row>
    <row r="1335" spans="1:7" x14ac:dyDescent="0.3">
      <c r="A1335" s="115">
        <v>42375</v>
      </c>
      <c r="B1335" s="46">
        <v>1990.26</v>
      </c>
      <c r="C1335" s="116">
        <f t="shared" si="40"/>
        <v>-1.3115420660382515E-2</v>
      </c>
      <c r="E1335" s="115">
        <v>42375</v>
      </c>
      <c r="F1335" s="46">
        <v>632.65002400000003</v>
      </c>
      <c r="G1335" s="116">
        <f t="shared" si="41"/>
        <v>-1.798630523627498E-3</v>
      </c>
    </row>
    <row r="1336" spans="1:7" x14ac:dyDescent="0.3">
      <c r="A1336" s="115">
        <v>42374</v>
      </c>
      <c r="B1336" s="46">
        <v>2016.71</v>
      </c>
      <c r="C1336" s="116">
        <f t="shared" si="40"/>
        <v>2.0122623791400951E-3</v>
      </c>
      <c r="E1336" s="115">
        <v>42374</v>
      </c>
      <c r="F1336" s="46">
        <v>633.78997800000002</v>
      </c>
      <c r="G1336" s="116">
        <f t="shared" si="41"/>
        <v>-5.0236456619985326E-3</v>
      </c>
    </row>
    <row r="1337" spans="1:7" x14ac:dyDescent="0.3">
      <c r="A1337" s="115">
        <v>42373</v>
      </c>
      <c r="B1337" s="46">
        <v>2012.66</v>
      </c>
      <c r="C1337" s="116">
        <f t="shared" si="40"/>
        <v>-1.5303776040392569E-2</v>
      </c>
      <c r="E1337" s="115">
        <v>42373</v>
      </c>
      <c r="F1337" s="46">
        <v>636.98999000000003</v>
      </c>
      <c r="G1337" s="116">
        <f t="shared" si="41"/>
        <v>-5.7553779663396698E-2</v>
      </c>
    </row>
    <row r="1338" spans="1:7" x14ac:dyDescent="0.3">
      <c r="A1338" s="115">
        <v>42369</v>
      </c>
      <c r="B1338" s="46">
        <v>2043.94</v>
      </c>
      <c r="C1338" s="116">
        <f t="shared" si="40"/>
        <v>-9.411833126550917E-3</v>
      </c>
      <c r="E1338" s="115">
        <v>42369</v>
      </c>
      <c r="F1338" s="46">
        <v>675.89001499999995</v>
      </c>
      <c r="G1338" s="116">
        <f t="shared" si="41"/>
        <v>-1.9127217650034889E-2</v>
      </c>
    </row>
    <row r="1339" spans="1:7" x14ac:dyDescent="0.3">
      <c r="A1339" s="115">
        <v>42368</v>
      </c>
      <c r="B1339" s="46">
        <v>2063.36</v>
      </c>
      <c r="C1339" s="116">
        <f t="shared" si="40"/>
        <v>-7.2172289689947933E-3</v>
      </c>
      <c r="E1339" s="115">
        <v>42368</v>
      </c>
      <c r="F1339" s="46">
        <v>689.07000700000003</v>
      </c>
      <c r="G1339" s="116">
        <f t="shared" si="41"/>
        <v>-7.0607723745440554E-3</v>
      </c>
    </row>
    <row r="1340" spans="1:7" x14ac:dyDescent="0.3">
      <c r="A1340" s="115">
        <v>42367</v>
      </c>
      <c r="B1340" s="46">
        <v>2078.36</v>
      </c>
      <c r="C1340" s="116">
        <f t="shared" si="40"/>
        <v>1.0629710673474513E-2</v>
      </c>
      <c r="E1340" s="115">
        <v>42367</v>
      </c>
      <c r="F1340" s="46">
        <v>693.96997099999999</v>
      </c>
      <c r="G1340" s="116">
        <f t="shared" si="41"/>
        <v>2.7799109399304855E-2</v>
      </c>
    </row>
    <row r="1341" spans="1:7" x14ac:dyDescent="0.3">
      <c r="A1341" s="115">
        <v>42366</v>
      </c>
      <c r="B1341" s="46">
        <v>2056.5</v>
      </c>
      <c r="C1341" s="116">
        <f t="shared" si="40"/>
        <v>-2.1785646703768036E-3</v>
      </c>
      <c r="E1341" s="115">
        <v>42366</v>
      </c>
      <c r="F1341" s="46">
        <v>675.20001200000002</v>
      </c>
      <c r="G1341" s="116">
        <f t="shared" si="41"/>
        <v>1.8723931278272987E-2</v>
      </c>
    </row>
    <row r="1342" spans="1:7" x14ac:dyDescent="0.3">
      <c r="A1342" s="115">
        <v>42362</v>
      </c>
      <c r="B1342" s="46">
        <v>2060.9899999999998</v>
      </c>
      <c r="C1342" s="116">
        <f t="shared" si="40"/>
        <v>-1.5986125980361754E-3</v>
      </c>
      <c r="E1342" s="115">
        <v>42362</v>
      </c>
      <c r="F1342" s="46">
        <v>662.78997800000002</v>
      </c>
      <c r="G1342" s="116">
        <f t="shared" si="41"/>
        <v>-1.3711526044088984E-3</v>
      </c>
    </row>
    <row r="1343" spans="1:7" x14ac:dyDescent="0.3">
      <c r="A1343" s="115">
        <v>42361</v>
      </c>
      <c r="B1343" s="46">
        <v>2064.29</v>
      </c>
      <c r="C1343" s="116">
        <f t="shared" si="40"/>
        <v>1.2418034595898853E-2</v>
      </c>
      <c r="E1343" s="115">
        <v>42361</v>
      </c>
      <c r="F1343" s="46">
        <v>663.70001200000002</v>
      </c>
      <c r="G1343" s="116">
        <f t="shared" si="41"/>
        <v>8.2935682740781225E-4</v>
      </c>
    </row>
    <row r="1344" spans="1:7" x14ac:dyDescent="0.3">
      <c r="A1344" s="115">
        <v>42360</v>
      </c>
      <c r="B1344" s="46">
        <v>2038.97</v>
      </c>
      <c r="C1344" s="116">
        <f t="shared" si="40"/>
        <v>8.8167627340869359E-3</v>
      </c>
      <c r="E1344" s="115">
        <v>42360</v>
      </c>
      <c r="F1344" s="46">
        <v>663.15002400000003</v>
      </c>
      <c r="G1344" s="116">
        <f t="shared" si="41"/>
        <v>-2.0465997193931385E-3</v>
      </c>
    </row>
    <row r="1345" spans="1:7" x14ac:dyDescent="0.3">
      <c r="A1345" s="115">
        <v>42359</v>
      </c>
      <c r="B1345" s="46">
        <v>2021.15</v>
      </c>
      <c r="C1345" s="116">
        <f t="shared" si="40"/>
        <v>7.7784148986563828E-3</v>
      </c>
      <c r="E1345" s="115">
        <v>42359</v>
      </c>
      <c r="F1345" s="46">
        <v>664.51000999999997</v>
      </c>
      <c r="G1345" s="116">
        <f t="shared" si="41"/>
        <v>5.5710391128904746E-4</v>
      </c>
    </row>
    <row r="1346" spans="1:7" x14ac:dyDescent="0.3">
      <c r="A1346" s="115">
        <v>42356</v>
      </c>
      <c r="B1346" s="46">
        <v>2005.55</v>
      </c>
      <c r="C1346" s="116">
        <f t="shared" si="40"/>
        <v>-1.7797236873680844E-2</v>
      </c>
      <c r="E1346" s="115">
        <v>42356</v>
      </c>
      <c r="F1346" s="46">
        <v>664.14001499999995</v>
      </c>
      <c r="G1346" s="116">
        <f t="shared" si="41"/>
        <v>-9.7070137434306369E-3</v>
      </c>
    </row>
    <row r="1347" spans="1:7" x14ac:dyDescent="0.3">
      <c r="A1347" s="115">
        <v>42355</v>
      </c>
      <c r="B1347" s="46">
        <v>2041.89</v>
      </c>
      <c r="C1347" s="116">
        <f t="shared" si="40"/>
        <v>-1.5040495497016582E-2</v>
      </c>
      <c r="E1347" s="115">
        <v>42355</v>
      </c>
      <c r="F1347" s="46">
        <v>670.65002400000003</v>
      </c>
      <c r="G1347" s="116">
        <f t="shared" si="41"/>
        <v>-7.5765361712850643E-3</v>
      </c>
    </row>
    <row r="1348" spans="1:7" x14ac:dyDescent="0.3">
      <c r="A1348" s="115">
        <v>42354</v>
      </c>
      <c r="B1348" s="46">
        <v>2073.0700000000002</v>
      </c>
      <c r="C1348" s="116">
        <f t="shared" ref="C1348:C1411" si="42">B1348/B1349-1</f>
        <v>1.4514952946300674E-2</v>
      </c>
      <c r="E1348" s="115">
        <v>42354</v>
      </c>
      <c r="F1348" s="46">
        <v>675.77002000000005</v>
      </c>
      <c r="G1348" s="116">
        <f t="shared" ref="G1348:G1411" si="43">F1348/F1349-1</f>
        <v>2.6008144980380621E-2</v>
      </c>
    </row>
    <row r="1349" spans="1:7" x14ac:dyDescent="0.3">
      <c r="A1349" s="115">
        <v>42353</v>
      </c>
      <c r="B1349" s="46">
        <v>2043.41</v>
      </c>
      <c r="C1349" s="116">
        <f t="shared" si="42"/>
        <v>1.0618514891638675E-2</v>
      </c>
      <c r="E1349" s="115">
        <v>42353</v>
      </c>
      <c r="F1349" s="46">
        <v>658.64001499999995</v>
      </c>
      <c r="G1349" s="116">
        <f t="shared" si="43"/>
        <v>1.1096381419344326E-3</v>
      </c>
    </row>
    <row r="1350" spans="1:7" x14ac:dyDescent="0.3">
      <c r="A1350" s="115">
        <v>42352</v>
      </c>
      <c r="B1350" s="46">
        <v>2021.94</v>
      </c>
      <c r="C1350" s="116">
        <f t="shared" si="42"/>
        <v>4.7555866962836202E-3</v>
      </c>
      <c r="E1350" s="115">
        <v>42352</v>
      </c>
      <c r="F1350" s="46">
        <v>657.90997300000004</v>
      </c>
      <c r="G1350" s="116">
        <f t="shared" si="43"/>
        <v>2.7743416908783791E-2</v>
      </c>
    </row>
    <row r="1351" spans="1:7" x14ac:dyDescent="0.3">
      <c r="A1351" s="115">
        <v>42349</v>
      </c>
      <c r="B1351" s="46">
        <v>2012.37</v>
      </c>
      <c r="C1351" s="116">
        <f t="shared" si="42"/>
        <v>-1.9422774250449582E-2</v>
      </c>
      <c r="E1351" s="115">
        <v>42349</v>
      </c>
      <c r="F1351" s="46">
        <v>640.15002400000003</v>
      </c>
      <c r="G1351" s="116">
        <f t="shared" si="43"/>
        <v>-3.3473219539931542E-2</v>
      </c>
    </row>
    <row r="1352" spans="1:7" x14ac:dyDescent="0.3">
      <c r="A1352" s="115">
        <v>42348</v>
      </c>
      <c r="B1352" s="46">
        <v>2052.23</v>
      </c>
      <c r="C1352" s="116">
        <f t="shared" si="42"/>
        <v>2.2513943016770899E-3</v>
      </c>
      <c r="E1352" s="115">
        <v>42348</v>
      </c>
      <c r="F1352" s="46">
        <v>662.32000700000003</v>
      </c>
      <c r="G1352" s="116">
        <f t="shared" si="43"/>
        <v>-3.7154155172898218E-3</v>
      </c>
    </row>
    <row r="1353" spans="1:7" x14ac:dyDescent="0.3">
      <c r="A1353" s="115">
        <v>42347</v>
      </c>
      <c r="B1353" s="46">
        <v>2047.62</v>
      </c>
      <c r="C1353" s="116">
        <f t="shared" si="42"/>
        <v>-7.7389403902908827E-3</v>
      </c>
      <c r="E1353" s="115">
        <v>42347</v>
      </c>
      <c r="F1353" s="46">
        <v>664.78997800000002</v>
      </c>
      <c r="G1353" s="116">
        <f t="shared" si="43"/>
        <v>-1.8513927753477932E-2</v>
      </c>
    </row>
    <row r="1354" spans="1:7" x14ac:dyDescent="0.3">
      <c r="A1354" s="115">
        <v>42346</v>
      </c>
      <c r="B1354" s="46">
        <v>2063.59</v>
      </c>
      <c r="C1354" s="116">
        <f t="shared" si="42"/>
        <v>-6.489911269239812E-3</v>
      </c>
      <c r="E1354" s="115">
        <v>42346</v>
      </c>
      <c r="F1354" s="46">
        <v>677.330017</v>
      </c>
      <c r="G1354" s="116">
        <f t="shared" si="43"/>
        <v>1.1196870563655148E-2</v>
      </c>
    </row>
    <row r="1355" spans="1:7" x14ac:dyDescent="0.3">
      <c r="A1355" s="115">
        <v>42345</v>
      </c>
      <c r="B1355" s="46">
        <v>2077.0700000000002</v>
      </c>
      <c r="C1355" s="116">
        <f t="shared" si="42"/>
        <v>-6.9895634630370296E-3</v>
      </c>
      <c r="E1355" s="115">
        <v>42345</v>
      </c>
      <c r="F1355" s="46">
        <v>669.830017</v>
      </c>
      <c r="G1355" s="116">
        <f t="shared" si="43"/>
        <v>-4.1775659154026368E-3</v>
      </c>
    </row>
    <row r="1356" spans="1:7" x14ac:dyDescent="0.3">
      <c r="A1356" s="115">
        <v>42342</v>
      </c>
      <c r="B1356" s="46">
        <v>2091.69</v>
      </c>
      <c r="C1356" s="116">
        <f t="shared" si="42"/>
        <v>2.0525755993794137E-2</v>
      </c>
      <c r="E1356" s="115">
        <v>42342</v>
      </c>
      <c r="F1356" s="46">
        <v>672.64001499999995</v>
      </c>
      <c r="G1356" s="116">
        <f t="shared" si="43"/>
        <v>9.5910168855533051E-3</v>
      </c>
    </row>
    <row r="1357" spans="1:7" x14ac:dyDescent="0.3">
      <c r="A1357" s="115">
        <v>42341</v>
      </c>
      <c r="B1357" s="46">
        <v>2049.62</v>
      </c>
      <c r="C1357" s="116">
        <f t="shared" si="42"/>
        <v>-1.4373578391063457E-2</v>
      </c>
      <c r="E1357" s="115">
        <v>42341</v>
      </c>
      <c r="F1357" s="46">
        <v>666.25</v>
      </c>
      <c r="G1357" s="116">
        <f t="shared" si="43"/>
        <v>-1.4437670826797366E-2</v>
      </c>
    </row>
    <row r="1358" spans="1:7" x14ac:dyDescent="0.3">
      <c r="A1358" s="115">
        <v>42340</v>
      </c>
      <c r="B1358" s="46">
        <v>2079.5100000000002</v>
      </c>
      <c r="C1358" s="116">
        <f t="shared" si="42"/>
        <v>-1.0995752937987158E-2</v>
      </c>
      <c r="E1358" s="115">
        <v>42340</v>
      </c>
      <c r="F1358" s="46">
        <v>676.01000999999997</v>
      </c>
      <c r="G1358" s="116">
        <f t="shared" si="43"/>
        <v>-4.4914853017155032E-3</v>
      </c>
    </row>
    <row r="1359" spans="1:7" x14ac:dyDescent="0.3">
      <c r="A1359" s="115">
        <v>42339</v>
      </c>
      <c r="B1359" s="46">
        <v>2102.63</v>
      </c>
      <c r="C1359" s="116">
        <f t="shared" si="42"/>
        <v>1.0680586999677999E-2</v>
      </c>
      <c r="E1359" s="115">
        <v>42339</v>
      </c>
      <c r="F1359" s="46">
        <v>679.05999799999995</v>
      </c>
      <c r="G1359" s="116">
        <f t="shared" si="43"/>
        <v>2.145007559777512E-2</v>
      </c>
    </row>
    <row r="1360" spans="1:7" x14ac:dyDescent="0.3">
      <c r="A1360" s="115">
        <v>42338</v>
      </c>
      <c r="B1360" s="46">
        <v>2080.41</v>
      </c>
      <c r="C1360" s="116">
        <f t="shared" si="42"/>
        <v>-4.6409040672501511E-3</v>
      </c>
      <c r="E1360" s="115">
        <v>42338</v>
      </c>
      <c r="F1360" s="46">
        <v>664.79998799999998</v>
      </c>
      <c r="G1360" s="116">
        <f t="shared" si="43"/>
        <v>-1.2565757470133998E-2</v>
      </c>
    </row>
    <row r="1361" spans="1:7" x14ac:dyDescent="0.3">
      <c r="A1361" s="115">
        <v>42335</v>
      </c>
      <c r="B1361" s="46">
        <v>2090.11</v>
      </c>
      <c r="C1361" s="116">
        <f t="shared" si="42"/>
        <v>5.9362238913873711E-4</v>
      </c>
      <c r="E1361" s="115">
        <v>42335</v>
      </c>
      <c r="F1361" s="46">
        <v>673.26000999999997</v>
      </c>
      <c r="G1361" s="116">
        <f t="shared" si="43"/>
        <v>-3.0799551586477847E-3</v>
      </c>
    </row>
    <row r="1362" spans="1:7" x14ac:dyDescent="0.3">
      <c r="A1362" s="115">
        <v>42333</v>
      </c>
      <c r="B1362" s="46">
        <v>2088.87</v>
      </c>
      <c r="C1362" s="116">
        <f t="shared" si="42"/>
        <v>-1.2923978287715521E-4</v>
      </c>
      <c r="E1362" s="115">
        <v>42333</v>
      </c>
      <c r="F1362" s="46">
        <v>675.34002699999996</v>
      </c>
      <c r="G1362" s="116">
        <f t="shared" si="43"/>
        <v>6.243019965979979E-3</v>
      </c>
    </row>
    <row r="1363" spans="1:7" x14ac:dyDescent="0.3">
      <c r="A1363" s="115">
        <v>42332</v>
      </c>
      <c r="B1363" s="46">
        <v>2089.14</v>
      </c>
      <c r="C1363" s="116">
        <f t="shared" si="42"/>
        <v>1.2220896294909966E-3</v>
      </c>
      <c r="E1363" s="115">
        <v>42332</v>
      </c>
      <c r="F1363" s="46">
        <v>671.15002400000003</v>
      </c>
      <c r="G1363" s="116">
        <f t="shared" si="43"/>
        <v>-1.1546511900712986E-2</v>
      </c>
    </row>
    <row r="1364" spans="1:7" x14ac:dyDescent="0.3">
      <c r="A1364" s="115">
        <v>42331</v>
      </c>
      <c r="B1364" s="46">
        <v>2086.59</v>
      </c>
      <c r="C1364" s="116">
        <f t="shared" si="42"/>
        <v>-1.2349401915593416E-3</v>
      </c>
      <c r="E1364" s="115">
        <v>42331</v>
      </c>
      <c r="F1364" s="46">
        <v>678.98999000000003</v>
      </c>
      <c r="G1364" s="116">
        <f t="shared" si="43"/>
        <v>1.5767787883591344E-2</v>
      </c>
    </row>
    <row r="1365" spans="1:7" x14ac:dyDescent="0.3">
      <c r="A1365" s="115">
        <v>42328</v>
      </c>
      <c r="B1365" s="46">
        <v>2089.17</v>
      </c>
      <c r="C1365" s="116">
        <f t="shared" si="42"/>
        <v>3.8102285176146999E-3</v>
      </c>
      <c r="E1365" s="115">
        <v>42328</v>
      </c>
      <c r="F1365" s="46">
        <v>668.45001200000002</v>
      </c>
      <c r="G1365" s="116">
        <f t="shared" si="43"/>
        <v>1.0857882230922877E-2</v>
      </c>
    </row>
    <row r="1366" spans="1:7" x14ac:dyDescent="0.3">
      <c r="A1366" s="115">
        <v>42327</v>
      </c>
      <c r="B1366" s="46">
        <v>2081.2399999999998</v>
      </c>
      <c r="C1366" s="116">
        <f t="shared" si="42"/>
        <v>-1.1230670288638889E-3</v>
      </c>
      <c r="E1366" s="115">
        <v>42327</v>
      </c>
      <c r="F1366" s="46">
        <v>661.27002000000005</v>
      </c>
      <c r="G1366" s="116">
        <f t="shared" si="43"/>
        <v>-3.4209815162032919E-3</v>
      </c>
    </row>
    <row r="1367" spans="1:7" x14ac:dyDescent="0.3">
      <c r="A1367" s="115">
        <v>42326</v>
      </c>
      <c r="B1367" s="46">
        <v>2083.58</v>
      </c>
      <c r="C1367" s="116">
        <f t="shared" si="42"/>
        <v>1.6162384658902518E-2</v>
      </c>
      <c r="E1367" s="115">
        <v>42326</v>
      </c>
      <c r="F1367" s="46">
        <v>663.53997800000002</v>
      </c>
      <c r="G1367" s="116">
        <f t="shared" si="43"/>
        <v>3.1462755133768283E-2</v>
      </c>
    </row>
    <row r="1368" spans="1:7" x14ac:dyDescent="0.3">
      <c r="A1368" s="115">
        <v>42325</v>
      </c>
      <c r="B1368" s="46">
        <v>2050.44</v>
      </c>
      <c r="C1368" s="116">
        <f t="shared" si="42"/>
        <v>-1.3393792099123392E-3</v>
      </c>
      <c r="E1368" s="115">
        <v>42325</v>
      </c>
      <c r="F1368" s="46">
        <v>643.29998799999998</v>
      </c>
      <c r="G1368" s="116">
        <f t="shared" si="43"/>
        <v>-6.9619333044007581E-3</v>
      </c>
    </row>
    <row r="1369" spans="1:7" x14ac:dyDescent="0.3">
      <c r="A1369" s="115">
        <v>42324</v>
      </c>
      <c r="B1369" s="46">
        <v>2053.19</v>
      </c>
      <c r="C1369" s="116">
        <f t="shared" si="42"/>
        <v>1.4903313824738973E-2</v>
      </c>
      <c r="E1369" s="115">
        <v>42324</v>
      </c>
      <c r="F1369" s="46">
        <v>647.80999799999995</v>
      </c>
      <c r="G1369" s="116">
        <f t="shared" si="43"/>
        <v>8.5000734864197902E-3</v>
      </c>
    </row>
    <row r="1370" spans="1:7" x14ac:dyDescent="0.3">
      <c r="A1370" s="115">
        <v>42321</v>
      </c>
      <c r="B1370" s="46">
        <v>2023.04</v>
      </c>
      <c r="C1370" s="116">
        <f t="shared" si="42"/>
        <v>-1.1207397957936904E-2</v>
      </c>
      <c r="E1370" s="115">
        <v>42321</v>
      </c>
      <c r="F1370" s="46">
        <v>642.34997599999997</v>
      </c>
      <c r="G1370" s="116">
        <f t="shared" si="43"/>
        <v>-3.4930890682604243E-2</v>
      </c>
    </row>
    <row r="1371" spans="1:7" x14ac:dyDescent="0.3">
      <c r="A1371" s="115">
        <v>42320</v>
      </c>
      <c r="B1371" s="46">
        <v>2045.97</v>
      </c>
      <c r="C1371" s="116">
        <f t="shared" si="42"/>
        <v>-1.3990361445783139E-2</v>
      </c>
      <c r="E1371" s="115">
        <v>42320</v>
      </c>
      <c r="F1371" s="46">
        <v>665.59997599999997</v>
      </c>
      <c r="G1371" s="116">
        <f t="shared" si="43"/>
        <v>-1.1362828072781328E-2</v>
      </c>
    </row>
    <row r="1372" spans="1:7" x14ac:dyDescent="0.3">
      <c r="A1372" s="115">
        <v>42319</v>
      </c>
      <c r="B1372" s="46">
        <v>2075</v>
      </c>
      <c r="C1372" s="116">
        <f t="shared" si="42"/>
        <v>-3.2280998405164185E-3</v>
      </c>
      <c r="E1372" s="115">
        <v>42319</v>
      </c>
      <c r="F1372" s="46">
        <v>673.25</v>
      </c>
      <c r="G1372" s="116">
        <f t="shared" si="43"/>
        <v>2.0570590504478181E-2</v>
      </c>
    </row>
    <row r="1373" spans="1:7" x14ac:dyDescent="0.3">
      <c r="A1373" s="115">
        <v>42318</v>
      </c>
      <c r="B1373" s="46">
        <v>2081.7199999999998</v>
      </c>
      <c r="C1373" s="116">
        <f t="shared" si="42"/>
        <v>1.5106466914911465E-3</v>
      </c>
      <c r="E1373" s="115">
        <v>42318</v>
      </c>
      <c r="F1373" s="46">
        <v>659.67999299999997</v>
      </c>
      <c r="G1373" s="116">
        <f t="shared" si="43"/>
        <v>6.392169314439089E-3</v>
      </c>
    </row>
    <row r="1374" spans="1:7" x14ac:dyDescent="0.3">
      <c r="A1374" s="115">
        <v>42317</v>
      </c>
      <c r="B1374" s="46">
        <v>2078.58</v>
      </c>
      <c r="C1374" s="116">
        <f t="shared" si="42"/>
        <v>-9.8227896341462895E-3</v>
      </c>
      <c r="E1374" s="115">
        <v>42317</v>
      </c>
      <c r="F1374" s="46">
        <v>655.48999000000003</v>
      </c>
      <c r="G1374" s="116">
        <f t="shared" si="43"/>
        <v>-5.8844124382699814E-3</v>
      </c>
    </row>
    <row r="1375" spans="1:7" x14ac:dyDescent="0.3">
      <c r="A1375" s="115">
        <v>42314</v>
      </c>
      <c r="B1375" s="46">
        <v>2099.1999999999998</v>
      </c>
      <c r="C1375" s="116">
        <f t="shared" si="42"/>
        <v>-3.4763063530685034E-4</v>
      </c>
      <c r="E1375" s="115">
        <v>42314</v>
      </c>
      <c r="F1375" s="46">
        <v>659.36999500000002</v>
      </c>
      <c r="G1375" s="116">
        <f t="shared" si="43"/>
        <v>5.6737144266465478E-3</v>
      </c>
    </row>
    <row r="1376" spans="1:7" x14ac:dyDescent="0.3">
      <c r="A1376" s="115">
        <v>42313</v>
      </c>
      <c r="B1376" s="46">
        <v>2099.9299999999998</v>
      </c>
      <c r="C1376" s="116">
        <f t="shared" si="42"/>
        <v>-1.1320880364932284E-3</v>
      </c>
      <c r="E1376" s="115">
        <v>42313</v>
      </c>
      <c r="F1376" s="46">
        <v>655.65002400000003</v>
      </c>
      <c r="G1376" s="116">
        <f t="shared" si="43"/>
        <v>2.293472458816348E-2</v>
      </c>
    </row>
    <row r="1377" spans="1:7" x14ac:dyDescent="0.3">
      <c r="A1377" s="115">
        <v>42312</v>
      </c>
      <c r="B1377" s="46">
        <v>2102.31</v>
      </c>
      <c r="C1377" s="116">
        <f t="shared" si="42"/>
        <v>-3.5453765540646165E-3</v>
      </c>
      <c r="E1377" s="115">
        <v>42312</v>
      </c>
      <c r="F1377" s="46">
        <v>640.95001200000002</v>
      </c>
      <c r="G1377" s="116">
        <f t="shared" si="43"/>
        <v>2.5011616718145113E-2</v>
      </c>
    </row>
    <row r="1378" spans="1:7" x14ac:dyDescent="0.3">
      <c r="A1378" s="115">
        <v>42311</v>
      </c>
      <c r="B1378" s="46">
        <v>2109.79</v>
      </c>
      <c r="C1378" s="116">
        <f t="shared" si="42"/>
        <v>2.7280720515194812E-3</v>
      </c>
      <c r="E1378" s="115">
        <v>42311</v>
      </c>
      <c r="F1378" s="46">
        <v>625.30999799999995</v>
      </c>
      <c r="G1378" s="116">
        <f t="shared" si="43"/>
        <v>-4.8380331282132927E-3</v>
      </c>
    </row>
    <row r="1379" spans="1:7" x14ac:dyDescent="0.3">
      <c r="A1379" s="115">
        <v>42310</v>
      </c>
      <c r="B1379" s="46">
        <v>2104.0500000000002</v>
      </c>
      <c r="C1379" s="116">
        <f t="shared" si="42"/>
        <v>1.1873845798707316E-2</v>
      </c>
      <c r="E1379" s="115">
        <v>42310</v>
      </c>
      <c r="F1379" s="46">
        <v>628.34997599999997</v>
      </c>
      <c r="G1379" s="116">
        <f t="shared" si="43"/>
        <v>3.9142864771641861E-3</v>
      </c>
    </row>
    <row r="1380" spans="1:7" x14ac:dyDescent="0.3">
      <c r="A1380" s="115">
        <v>42307</v>
      </c>
      <c r="B1380" s="46">
        <v>2079.36</v>
      </c>
      <c r="C1380" s="116">
        <f t="shared" si="42"/>
        <v>-4.8099702786910115E-3</v>
      </c>
      <c r="E1380" s="115">
        <v>42307</v>
      </c>
      <c r="F1380" s="46">
        <v>625.90002400000003</v>
      </c>
      <c r="G1380" s="116">
        <f t="shared" si="43"/>
        <v>-1.0373697429548745E-3</v>
      </c>
    </row>
    <row r="1381" spans="1:7" x14ac:dyDescent="0.3">
      <c r="A1381" s="115">
        <v>42306</v>
      </c>
      <c r="B1381" s="46">
        <v>2089.41</v>
      </c>
      <c r="C1381" s="116">
        <f t="shared" si="42"/>
        <v>-4.4968545937285054E-4</v>
      </c>
      <c r="E1381" s="115">
        <v>42306</v>
      </c>
      <c r="F1381" s="46">
        <v>626.54998799999998</v>
      </c>
      <c r="G1381" s="116">
        <f t="shared" si="43"/>
        <v>1.5313583483270277E-2</v>
      </c>
    </row>
    <row r="1382" spans="1:7" x14ac:dyDescent="0.3">
      <c r="A1382" s="115">
        <v>42305</v>
      </c>
      <c r="B1382" s="46">
        <v>2090.35</v>
      </c>
      <c r="C1382" s="116">
        <f t="shared" si="42"/>
        <v>1.1839933394323987E-2</v>
      </c>
      <c r="E1382" s="115">
        <v>42305</v>
      </c>
      <c r="F1382" s="46">
        <v>617.09997599999997</v>
      </c>
      <c r="G1382" s="116">
        <f t="shared" si="43"/>
        <v>9.9670478393636408E-3</v>
      </c>
    </row>
    <row r="1383" spans="1:7" x14ac:dyDescent="0.3">
      <c r="A1383" s="115">
        <v>42304</v>
      </c>
      <c r="B1383" s="46">
        <v>2065.89</v>
      </c>
      <c r="C1383" s="116">
        <f t="shared" si="42"/>
        <v>-2.5540995953997614E-3</v>
      </c>
      <c r="E1383" s="115">
        <v>42304</v>
      </c>
      <c r="F1383" s="46">
        <v>611.01000999999997</v>
      </c>
      <c r="G1383" s="116">
        <f t="shared" si="43"/>
        <v>3.9434532116655596E-3</v>
      </c>
    </row>
    <row r="1384" spans="1:7" x14ac:dyDescent="0.3">
      <c r="A1384" s="115">
        <v>42303</v>
      </c>
      <c r="B1384" s="46">
        <v>2071.1799999999998</v>
      </c>
      <c r="C1384" s="116">
        <f t="shared" si="42"/>
        <v>-1.9131147145990957E-3</v>
      </c>
      <c r="E1384" s="115">
        <v>42303</v>
      </c>
      <c r="F1384" s="46">
        <v>608.60998500000005</v>
      </c>
      <c r="G1384" s="116">
        <f t="shared" si="43"/>
        <v>1.5992447016375033E-2</v>
      </c>
    </row>
    <row r="1385" spans="1:7" x14ac:dyDescent="0.3">
      <c r="A1385" s="115">
        <v>42300</v>
      </c>
      <c r="B1385" s="46">
        <v>2075.15</v>
      </c>
      <c r="C1385" s="116">
        <f t="shared" si="42"/>
        <v>1.1030396928638497E-2</v>
      </c>
      <c r="E1385" s="115">
        <v>42300</v>
      </c>
      <c r="F1385" s="46">
        <v>599.03002900000001</v>
      </c>
      <c r="G1385" s="116">
        <f t="shared" si="43"/>
        <v>6.2279544043460255E-2</v>
      </c>
    </row>
    <row r="1386" spans="1:7" x14ac:dyDescent="0.3">
      <c r="A1386" s="115">
        <v>42299</v>
      </c>
      <c r="B1386" s="46">
        <v>2052.5100000000002</v>
      </c>
      <c r="C1386" s="116">
        <f t="shared" si="42"/>
        <v>1.6627537222502875E-2</v>
      </c>
      <c r="E1386" s="115">
        <v>42299</v>
      </c>
      <c r="F1386" s="46">
        <v>563.90997300000004</v>
      </c>
      <c r="G1386" s="116">
        <f t="shared" si="43"/>
        <v>1.4646261415828032E-2</v>
      </c>
    </row>
    <row r="1387" spans="1:7" x14ac:dyDescent="0.3">
      <c r="A1387" s="115">
        <v>42298</v>
      </c>
      <c r="B1387" s="46">
        <v>2018.94</v>
      </c>
      <c r="C1387" s="116">
        <f t="shared" si="42"/>
        <v>-5.8253765812966707E-3</v>
      </c>
      <c r="E1387" s="115">
        <v>42298</v>
      </c>
      <c r="F1387" s="46">
        <v>555.77002000000005</v>
      </c>
      <c r="G1387" s="116">
        <f t="shared" si="43"/>
        <v>-9.1106563871891089E-3</v>
      </c>
    </row>
    <row r="1388" spans="1:7" x14ac:dyDescent="0.3">
      <c r="A1388" s="115">
        <v>42297</v>
      </c>
      <c r="B1388" s="46">
        <v>2030.77</v>
      </c>
      <c r="C1388" s="116">
        <f t="shared" si="42"/>
        <v>-1.4210831702448079E-3</v>
      </c>
      <c r="E1388" s="115">
        <v>42297</v>
      </c>
      <c r="F1388" s="46">
        <v>560.88000499999998</v>
      </c>
      <c r="G1388" s="116">
        <f t="shared" si="43"/>
        <v>-2.1408040628469127E-2</v>
      </c>
    </row>
    <row r="1389" spans="1:7" x14ac:dyDescent="0.3">
      <c r="A1389" s="115">
        <v>42296</v>
      </c>
      <c r="B1389" s="46">
        <v>2033.66</v>
      </c>
      <c r="C1389" s="116">
        <f t="shared" si="42"/>
        <v>2.7052151629769483E-4</v>
      </c>
      <c r="E1389" s="115">
        <v>42296</v>
      </c>
      <c r="F1389" s="46">
        <v>573.15002400000003</v>
      </c>
      <c r="G1389" s="116">
        <f t="shared" si="43"/>
        <v>4.1874237124637226E-3</v>
      </c>
    </row>
    <row r="1390" spans="1:7" x14ac:dyDescent="0.3">
      <c r="A1390" s="115">
        <v>42293</v>
      </c>
      <c r="B1390" s="46">
        <v>2033.11</v>
      </c>
      <c r="C1390" s="116">
        <f t="shared" si="42"/>
        <v>4.5704742422894018E-3</v>
      </c>
      <c r="E1390" s="115">
        <v>42293</v>
      </c>
      <c r="F1390" s="46">
        <v>570.76000999999997</v>
      </c>
      <c r="G1390" s="116">
        <f t="shared" si="43"/>
        <v>1.4792703169074883E-2</v>
      </c>
    </row>
    <row r="1391" spans="1:7" x14ac:dyDescent="0.3">
      <c r="A1391" s="115">
        <v>42292</v>
      </c>
      <c r="B1391" s="46">
        <v>2023.86</v>
      </c>
      <c r="C1391" s="116">
        <f t="shared" si="42"/>
        <v>1.4852775994865119E-2</v>
      </c>
      <c r="E1391" s="115">
        <v>42292</v>
      </c>
      <c r="F1391" s="46">
        <v>562.44000200000005</v>
      </c>
      <c r="G1391" s="116">
        <f t="shared" si="43"/>
        <v>3.2321980159914832E-2</v>
      </c>
    </row>
    <row r="1392" spans="1:7" x14ac:dyDescent="0.3">
      <c r="A1392" s="115">
        <v>42291</v>
      </c>
      <c r="B1392" s="46">
        <v>1994.24</v>
      </c>
      <c r="C1392" s="116">
        <f t="shared" si="42"/>
        <v>-4.7162984293978027E-3</v>
      </c>
      <c r="E1392" s="115">
        <v>42291</v>
      </c>
      <c r="F1392" s="46">
        <v>544.830017</v>
      </c>
      <c r="G1392" s="116">
        <f t="shared" si="43"/>
        <v>-7.414842087891782E-3</v>
      </c>
    </row>
    <row r="1393" spans="1:7" x14ac:dyDescent="0.3">
      <c r="A1393" s="115">
        <v>42290</v>
      </c>
      <c r="B1393" s="46">
        <v>2003.69</v>
      </c>
      <c r="C1393" s="116">
        <f t="shared" si="42"/>
        <v>-6.8254141346049124E-3</v>
      </c>
      <c r="E1393" s="115">
        <v>42290</v>
      </c>
      <c r="F1393" s="46">
        <v>548.90002400000003</v>
      </c>
      <c r="G1393" s="116">
        <f t="shared" si="43"/>
        <v>-2.3446045826184259E-3</v>
      </c>
    </row>
    <row r="1394" spans="1:7" x14ac:dyDescent="0.3">
      <c r="A1394" s="115">
        <v>42289</v>
      </c>
      <c r="B1394" s="46">
        <v>2017.46</v>
      </c>
      <c r="C1394" s="116">
        <f t="shared" si="42"/>
        <v>1.2755038736604885E-3</v>
      </c>
      <c r="E1394" s="115">
        <v>42289</v>
      </c>
      <c r="F1394" s="46">
        <v>550.19000200000005</v>
      </c>
      <c r="G1394" s="116">
        <f t="shared" si="43"/>
        <v>1.9247895944747739E-2</v>
      </c>
    </row>
    <row r="1395" spans="1:7" x14ac:dyDescent="0.3">
      <c r="A1395" s="115">
        <v>42286</v>
      </c>
      <c r="B1395" s="46">
        <v>2014.89</v>
      </c>
      <c r="C1395" s="116">
        <f t="shared" si="42"/>
        <v>7.2513074703373093E-4</v>
      </c>
      <c r="E1395" s="115">
        <v>42286</v>
      </c>
      <c r="F1395" s="46">
        <v>539.79998799999998</v>
      </c>
      <c r="G1395" s="116">
        <f t="shared" si="43"/>
        <v>1.2454076330294939E-2</v>
      </c>
    </row>
    <row r="1396" spans="1:7" x14ac:dyDescent="0.3">
      <c r="A1396" s="115">
        <v>42285</v>
      </c>
      <c r="B1396" s="46">
        <v>2013.43</v>
      </c>
      <c r="C1396" s="116">
        <f t="shared" si="42"/>
        <v>8.818386335509576E-3</v>
      </c>
      <c r="E1396" s="115">
        <v>42285</v>
      </c>
      <c r="F1396" s="46">
        <v>533.15997300000004</v>
      </c>
      <c r="G1396" s="116">
        <f t="shared" si="43"/>
        <v>-1.6201108919064455E-2</v>
      </c>
    </row>
    <row r="1397" spans="1:7" x14ac:dyDescent="0.3">
      <c r="A1397" s="115">
        <v>42284</v>
      </c>
      <c r="B1397" s="46">
        <v>1995.83</v>
      </c>
      <c r="C1397" s="116">
        <f t="shared" si="42"/>
        <v>8.0356782092205759E-3</v>
      </c>
      <c r="E1397" s="115">
        <v>42284</v>
      </c>
      <c r="F1397" s="46">
        <v>541.94000200000005</v>
      </c>
      <c r="G1397" s="116">
        <f t="shared" si="43"/>
        <v>8.2980244213004539E-3</v>
      </c>
    </row>
    <row r="1398" spans="1:7" x14ac:dyDescent="0.3">
      <c r="A1398" s="115">
        <v>42283</v>
      </c>
      <c r="B1398" s="46">
        <v>1979.92</v>
      </c>
      <c r="C1398" s="116">
        <f t="shared" si="42"/>
        <v>-3.5882338139452408E-3</v>
      </c>
      <c r="E1398" s="115">
        <v>42283</v>
      </c>
      <c r="F1398" s="46">
        <v>537.47997999999995</v>
      </c>
      <c r="G1398" s="116">
        <f t="shared" si="43"/>
        <v>-1.1403790979669148E-2</v>
      </c>
    </row>
    <row r="1399" spans="1:7" x14ac:dyDescent="0.3">
      <c r="A1399" s="115">
        <v>42282</v>
      </c>
      <c r="B1399" s="46">
        <v>1987.05</v>
      </c>
      <c r="C1399" s="116">
        <f t="shared" si="42"/>
        <v>1.8289808133814311E-2</v>
      </c>
      <c r="E1399" s="115">
        <v>42282</v>
      </c>
      <c r="F1399" s="46">
        <v>543.67999299999997</v>
      </c>
      <c r="G1399" s="116">
        <f t="shared" si="43"/>
        <v>2.0918645473035236E-2</v>
      </c>
    </row>
    <row r="1400" spans="1:7" x14ac:dyDescent="0.3">
      <c r="A1400" s="115">
        <v>42279</v>
      </c>
      <c r="B1400" s="46">
        <v>1951.36</v>
      </c>
      <c r="C1400" s="116">
        <f t="shared" si="42"/>
        <v>1.4315268580220586E-2</v>
      </c>
      <c r="E1400" s="115">
        <v>42279</v>
      </c>
      <c r="F1400" s="46">
        <v>532.53997800000002</v>
      </c>
      <c r="G1400" s="116">
        <f t="shared" si="43"/>
        <v>2.2699354083348666E-2</v>
      </c>
    </row>
    <row r="1401" spans="1:7" x14ac:dyDescent="0.3">
      <c r="A1401" s="115">
        <v>42278</v>
      </c>
      <c r="B1401" s="46">
        <v>1923.82</v>
      </c>
      <c r="C1401" s="116">
        <f t="shared" si="42"/>
        <v>1.9739274907162319E-3</v>
      </c>
      <c r="E1401" s="115">
        <v>42278</v>
      </c>
      <c r="F1401" s="46">
        <v>520.71997099999999</v>
      </c>
      <c r="G1401" s="116">
        <f t="shared" si="43"/>
        <v>1.7249713300229175E-2</v>
      </c>
    </row>
    <row r="1402" spans="1:7" x14ac:dyDescent="0.3">
      <c r="A1402" s="115">
        <v>42277</v>
      </c>
      <c r="B1402" s="46">
        <v>1920.03</v>
      </c>
      <c r="C1402" s="116">
        <f t="shared" si="42"/>
        <v>1.9075521869974299E-2</v>
      </c>
      <c r="E1402" s="115">
        <v>42277</v>
      </c>
      <c r="F1402" s="46">
        <v>511.89001500000001</v>
      </c>
      <c r="G1402" s="116">
        <f t="shared" si="43"/>
        <v>3.1890676269004992E-2</v>
      </c>
    </row>
    <row r="1403" spans="1:7" x14ac:dyDescent="0.3">
      <c r="A1403" s="115">
        <v>42276</v>
      </c>
      <c r="B1403" s="46">
        <v>1884.09</v>
      </c>
      <c r="C1403" s="116">
        <f t="shared" si="42"/>
        <v>1.2328818080848958E-3</v>
      </c>
      <c r="E1403" s="115">
        <v>42276</v>
      </c>
      <c r="F1403" s="46">
        <v>496.07000699999998</v>
      </c>
      <c r="G1403" s="116">
        <f t="shared" si="43"/>
        <v>-1.5851269753010655E-2</v>
      </c>
    </row>
    <row r="1404" spans="1:7" x14ac:dyDescent="0.3">
      <c r="A1404" s="115">
        <v>42275</v>
      </c>
      <c r="B1404" s="46">
        <v>1881.77</v>
      </c>
      <c r="C1404" s="116">
        <f t="shared" si="42"/>
        <v>-2.5666117824929779E-2</v>
      </c>
      <c r="E1404" s="115">
        <v>42275</v>
      </c>
      <c r="F1404" s="46">
        <v>504.05999800000001</v>
      </c>
      <c r="G1404" s="116">
        <f t="shared" si="43"/>
        <v>-3.8512164043872144E-2</v>
      </c>
    </row>
    <row r="1405" spans="1:7" x14ac:dyDescent="0.3">
      <c r="A1405" s="115">
        <v>42272</v>
      </c>
      <c r="B1405" s="46">
        <v>1931.34</v>
      </c>
      <c r="C1405" s="116">
        <f t="shared" si="42"/>
        <v>-4.6578064836666488E-4</v>
      </c>
      <c r="E1405" s="115">
        <v>42272</v>
      </c>
      <c r="F1405" s="46">
        <v>524.25</v>
      </c>
      <c r="G1405" s="116">
        <f t="shared" si="43"/>
        <v>-1.7798594847775129E-2</v>
      </c>
    </row>
    <row r="1406" spans="1:7" x14ac:dyDescent="0.3">
      <c r="A1406" s="115">
        <v>42271</v>
      </c>
      <c r="B1406" s="46">
        <v>1932.24</v>
      </c>
      <c r="C1406" s="116">
        <f t="shared" si="42"/>
        <v>-3.3629742722152134E-3</v>
      </c>
      <c r="E1406" s="115">
        <v>42271</v>
      </c>
      <c r="F1406" s="46">
        <v>533.75</v>
      </c>
      <c r="G1406" s="116">
        <f t="shared" si="43"/>
        <v>-4.3278060135903962E-3</v>
      </c>
    </row>
    <row r="1407" spans="1:7" x14ac:dyDescent="0.3">
      <c r="A1407" s="115">
        <v>42270</v>
      </c>
      <c r="B1407" s="46">
        <v>1938.76</v>
      </c>
      <c r="C1407" s="116">
        <f t="shared" si="42"/>
        <v>-2.0486529334856618E-3</v>
      </c>
      <c r="E1407" s="115">
        <v>42270</v>
      </c>
      <c r="F1407" s="46">
        <v>536.07000700000003</v>
      </c>
      <c r="G1407" s="116">
        <f t="shared" si="43"/>
        <v>-4.3276688264040075E-3</v>
      </c>
    </row>
    <row r="1408" spans="1:7" x14ac:dyDescent="0.3">
      <c r="A1408" s="115">
        <v>42269</v>
      </c>
      <c r="B1408" s="46">
        <v>1942.74</v>
      </c>
      <c r="C1408" s="116">
        <f t="shared" si="42"/>
        <v>-1.2318439020422289E-2</v>
      </c>
      <c r="E1408" s="115">
        <v>42269</v>
      </c>
      <c r="F1408" s="46">
        <v>538.40002400000003</v>
      </c>
      <c r="G1408" s="116">
        <f t="shared" si="43"/>
        <v>-1.8216945470824975E-2</v>
      </c>
    </row>
    <row r="1409" spans="1:7" x14ac:dyDescent="0.3">
      <c r="A1409" s="115">
        <v>42268</v>
      </c>
      <c r="B1409" s="46">
        <v>1966.97</v>
      </c>
      <c r="C1409" s="116">
        <f t="shared" si="42"/>
        <v>4.5658135983617232E-3</v>
      </c>
      <c r="E1409" s="115">
        <v>42268</v>
      </c>
      <c r="F1409" s="46">
        <v>548.39001499999995</v>
      </c>
      <c r="G1409" s="116">
        <f t="shared" si="43"/>
        <v>1.5048319049192571E-2</v>
      </c>
    </row>
    <row r="1410" spans="1:7" x14ac:dyDescent="0.3">
      <c r="A1410" s="115">
        <v>42265</v>
      </c>
      <c r="B1410" s="46">
        <v>1958.03</v>
      </c>
      <c r="C1410" s="116">
        <f t="shared" si="42"/>
        <v>-1.6164204602552523E-2</v>
      </c>
      <c r="E1410" s="115">
        <v>42265</v>
      </c>
      <c r="F1410" s="46">
        <v>540.26000999999997</v>
      </c>
      <c r="G1410" s="116">
        <f t="shared" si="43"/>
        <v>2.5794997177379653E-3</v>
      </c>
    </row>
    <row r="1411" spans="1:7" x14ac:dyDescent="0.3">
      <c r="A1411" s="115">
        <v>42264</v>
      </c>
      <c r="B1411" s="46">
        <v>1990.2</v>
      </c>
      <c r="C1411" s="116">
        <f t="shared" si="42"/>
        <v>-2.5610055580335134E-3</v>
      </c>
      <c r="E1411" s="115">
        <v>42264</v>
      </c>
      <c r="F1411" s="46">
        <v>538.86999500000002</v>
      </c>
      <c r="G1411" s="116">
        <f t="shared" si="43"/>
        <v>2.1767533843051856E-2</v>
      </c>
    </row>
    <row r="1412" spans="1:7" x14ac:dyDescent="0.3">
      <c r="A1412" s="115">
        <v>42263</v>
      </c>
      <c r="B1412" s="46">
        <v>1995.31</v>
      </c>
      <c r="C1412" s="116">
        <f t="shared" ref="C1412:C1475" si="44">B1412/B1413-1</f>
        <v>8.7053672987578157E-3</v>
      </c>
      <c r="E1412" s="115">
        <v>42263</v>
      </c>
      <c r="F1412" s="46">
        <v>527.39001499999995</v>
      </c>
      <c r="G1412" s="116">
        <f t="shared" ref="G1412:G1475" si="45">F1412/F1413-1</f>
        <v>9.6100848977742626E-3</v>
      </c>
    </row>
    <row r="1413" spans="1:7" x14ac:dyDescent="0.3">
      <c r="A1413" s="115">
        <v>42262</v>
      </c>
      <c r="B1413" s="46">
        <v>1978.09</v>
      </c>
      <c r="C1413" s="116">
        <f t="shared" si="44"/>
        <v>1.2831344116577714E-2</v>
      </c>
      <c r="E1413" s="115">
        <v>42262</v>
      </c>
      <c r="F1413" s="46">
        <v>522.36999500000002</v>
      </c>
      <c r="G1413" s="116">
        <f t="shared" si="45"/>
        <v>1.8987878140821479E-3</v>
      </c>
    </row>
    <row r="1414" spans="1:7" x14ac:dyDescent="0.3">
      <c r="A1414" s="115">
        <v>42261</v>
      </c>
      <c r="B1414" s="46">
        <v>1953.03</v>
      </c>
      <c r="C1414" s="116">
        <f t="shared" si="44"/>
        <v>-4.0896458529868784E-3</v>
      </c>
      <c r="E1414" s="115">
        <v>42261</v>
      </c>
      <c r="F1414" s="46">
        <v>521.38000499999998</v>
      </c>
      <c r="G1414" s="116">
        <f t="shared" si="45"/>
        <v>-1.5223626793504086E-2</v>
      </c>
    </row>
    <row r="1415" spans="1:7" x14ac:dyDescent="0.3">
      <c r="A1415" s="115">
        <v>42258</v>
      </c>
      <c r="B1415" s="46">
        <v>1961.05</v>
      </c>
      <c r="C1415" s="116">
        <f t="shared" si="44"/>
        <v>4.4870382986135215E-3</v>
      </c>
      <c r="E1415" s="115">
        <v>42258</v>
      </c>
      <c r="F1415" s="46">
        <v>529.44000200000005</v>
      </c>
      <c r="G1415" s="116">
        <f t="shared" si="45"/>
        <v>1.3786787947816848E-2</v>
      </c>
    </row>
    <row r="1416" spans="1:7" x14ac:dyDescent="0.3">
      <c r="A1416" s="115">
        <v>42257</v>
      </c>
      <c r="B1416" s="46">
        <v>1952.29</v>
      </c>
      <c r="C1416" s="116">
        <f t="shared" si="44"/>
        <v>5.2779551399559921E-3</v>
      </c>
      <c r="E1416" s="115">
        <v>42257</v>
      </c>
      <c r="F1416" s="46">
        <v>522.23999000000003</v>
      </c>
      <c r="G1416" s="116">
        <f t="shared" si="45"/>
        <v>1.0350316014520189E-2</v>
      </c>
    </row>
    <row r="1417" spans="1:7" x14ac:dyDescent="0.3">
      <c r="A1417" s="115">
        <v>42256</v>
      </c>
      <c r="B1417" s="46">
        <v>1942.04</v>
      </c>
      <c r="C1417" s="116">
        <f t="shared" si="44"/>
        <v>-1.3897563229596788E-2</v>
      </c>
      <c r="E1417" s="115">
        <v>42256</v>
      </c>
      <c r="F1417" s="46">
        <v>516.89001499999995</v>
      </c>
      <c r="G1417" s="116">
        <f t="shared" si="45"/>
        <v>-1.2558701310607656E-3</v>
      </c>
    </row>
    <row r="1418" spans="1:7" x14ac:dyDescent="0.3">
      <c r="A1418" s="115">
        <v>42255</v>
      </c>
      <c r="B1418" s="46">
        <v>1969.41</v>
      </c>
      <c r="C1418" s="116">
        <f t="shared" si="44"/>
        <v>2.5083020164270664E-2</v>
      </c>
      <c r="E1418" s="115">
        <v>42255</v>
      </c>
      <c r="F1418" s="46">
        <v>517.53997800000002</v>
      </c>
      <c r="G1418" s="116">
        <f t="shared" si="45"/>
        <v>3.7154264529058123E-2</v>
      </c>
    </row>
    <row r="1419" spans="1:7" x14ac:dyDescent="0.3">
      <c r="A1419" s="115">
        <v>42251</v>
      </c>
      <c r="B1419" s="46">
        <v>1921.22</v>
      </c>
      <c r="C1419" s="116">
        <f t="shared" si="44"/>
        <v>-1.5329578244401953E-2</v>
      </c>
      <c r="E1419" s="115">
        <v>42251</v>
      </c>
      <c r="F1419" s="46">
        <v>499</v>
      </c>
      <c r="G1419" s="116">
        <f t="shared" si="45"/>
        <v>-1.1333018284726215E-2</v>
      </c>
    </row>
    <row r="1420" spans="1:7" x14ac:dyDescent="0.3">
      <c r="A1420" s="115">
        <v>42250</v>
      </c>
      <c r="B1420" s="46">
        <v>1951.13</v>
      </c>
      <c r="C1420" s="116">
        <f t="shared" si="44"/>
        <v>1.1647835144650287E-3</v>
      </c>
      <c r="E1420" s="115">
        <v>42250</v>
      </c>
      <c r="F1420" s="46">
        <v>504.72000100000002</v>
      </c>
      <c r="G1420" s="116">
        <f t="shared" si="45"/>
        <v>-1.1419032684415575E-2</v>
      </c>
    </row>
    <row r="1421" spans="1:7" x14ac:dyDescent="0.3">
      <c r="A1421" s="115">
        <v>42249</v>
      </c>
      <c r="B1421" s="46">
        <v>1948.86</v>
      </c>
      <c r="C1421" s="116">
        <f t="shared" si="44"/>
        <v>1.8292969668469272E-2</v>
      </c>
      <c r="E1421" s="115">
        <v>42249</v>
      </c>
      <c r="F1421" s="46">
        <v>510.54998799999998</v>
      </c>
      <c r="G1421" s="116">
        <f t="shared" si="45"/>
        <v>2.8215206722646879E-2</v>
      </c>
    </row>
    <row r="1422" spans="1:7" x14ac:dyDescent="0.3">
      <c r="A1422" s="115">
        <v>42248</v>
      </c>
      <c r="B1422" s="46">
        <v>1913.85</v>
      </c>
      <c r="C1422" s="116">
        <f t="shared" si="44"/>
        <v>-2.9576407832956453E-2</v>
      </c>
      <c r="E1422" s="115">
        <v>42248</v>
      </c>
      <c r="F1422" s="46">
        <v>496.540009</v>
      </c>
      <c r="G1422" s="116">
        <f t="shared" si="45"/>
        <v>-3.1878191272645351E-2</v>
      </c>
    </row>
    <row r="1423" spans="1:7" x14ac:dyDescent="0.3">
      <c r="A1423" s="115">
        <v>42247</v>
      </c>
      <c r="B1423" s="46">
        <v>1972.18</v>
      </c>
      <c r="C1423" s="116">
        <f t="shared" si="44"/>
        <v>-8.3916998094394346E-3</v>
      </c>
      <c r="E1423" s="115">
        <v>42247</v>
      </c>
      <c r="F1423" s="46">
        <v>512.89001499999995</v>
      </c>
      <c r="G1423" s="116">
        <f t="shared" si="45"/>
        <v>-9.8839692306332827E-3</v>
      </c>
    </row>
    <row r="1424" spans="1:7" x14ac:dyDescent="0.3">
      <c r="A1424" s="115">
        <v>42244</v>
      </c>
      <c r="B1424" s="46">
        <v>1988.87</v>
      </c>
      <c r="C1424" s="116">
        <f t="shared" si="44"/>
        <v>6.0875602467214129E-4</v>
      </c>
      <c r="E1424" s="115">
        <v>42244</v>
      </c>
      <c r="F1424" s="46">
        <v>518.01000999999997</v>
      </c>
      <c r="G1424" s="116">
        <f t="shared" si="45"/>
        <v>-6.9445570436621473E-4</v>
      </c>
    </row>
    <row r="1425" spans="1:7" x14ac:dyDescent="0.3">
      <c r="A1425" s="115">
        <v>42243</v>
      </c>
      <c r="B1425" s="46">
        <v>1987.66</v>
      </c>
      <c r="C1425" s="116">
        <f t="shared" si="44"/>
        <v>2.4297736162143035E-2</v>
      </c>
      <c r="E1425" s="115">
        <v>42243</v>
      </c>
      <c r="F1425" s="46">
        <v>518.36999500000002</v>
      </c>
      <c r="G1425" s="116">
        <f t="shared" si="45"/>
        <v>3.5145888105527101E-2</v>
      </c>
    </row>
    <row r="1426" spans="1:7" x14ac:dyDescent="0.3">
      <c r="A1426" s="115">
        <v>42242</v>
      </c>
      <c r="B1426" s="46">
        <v>1940.51</v>
      </c>
      <c r="C1426" s="116">
        <f t="shared" si="44"/>
        <v>3.9033845395987532E-2</v>
      </c>
      <c r="E1426" s="115">
        <v>42242</v>
      </c>
      <c r="F1426" s="46">
        <v>500.76998900000001</v>
      </c>
      <c r="G1426" s="116">
        <f t="shared" si="45"/>
        <v>7.376116467355498E-2</v>
      </c>
    </row>
    <row r="1427" spans="1:7" x14ac:dyDescent="0.3">
      <c r="A1427" s="115">
        <v>42241</v>
      </c>
      <c r="B1427" s="46">
        <v>1867.61</v>
      </c>
      <c r="C1427" s="116">
        <f t="shared" si="44"/>
        <v>-1.3522007595565322E-2</v>
      </c>
      <c r="E1427" s="115">
        <v>42241</v>
      </c>
      <c r="F1427" s="46">
        <v>466.36999500000002</v>
      </c>
      <c r="G1427" s="116">
        <f t="shared" si="45"/>
        <v>6.4743078584532654E-3</v>
      </c>
    </row>
    <row r="1428" spans="1:7" x14ac:dyDescent="0.3">
      <c r="A1428" s="115">
        <v>42240</v>
      </c>
      <c r="B1428" s="46">
        <v>1893.21</v>
      </c>
      <c r="C1428" s="116">
        <f t="shared" si="44"/>
        <v>-3.941366590728046E-2</v>
      </c>
      <c r="E1428" s="115">
        <v>42240</v>
      </c>
      <c r="F1428" s="46">
        <v>463.36999500000002</v>
      </c>
      <c r="G1428" s="116">
        <f t="shared" si="45"/>
        <v>-6.2895637626356193E-2</v>
      </c>
    </row>
    <row r="1429" spans="1:7" x14ac:dyDescent="0.3">
      <c r="A1429" s="115">
        <v>42237</v>
      </c>
      <c r="B1429" s="46">
        <v>1970.89</v>
      </c>
      <c r="C1429" s="116">
        <f t="shared" si="44"/>
        <v>-3.1850982202944356E-2</v>
      </c>
      <c r="E1429" s="115">
        <v>42237</v>
      </c>
      <c r="F1429" s="46">
        <v>494.47000100000002</v>
      </c>
      <c r="G1429" s="116">
        <f t="shared" si="45"/>
        <v>-4.1316116952639925E-2</v>
      </c>
    </row>
    <row r="1430" spans="1:7" x14ac:dyDescent="0.3">
      <c r="A1430" s="115">
        <v>42236</v>
      </c>
      <c r="B1430" s="46">
        <v>2035.73</v>
      </c>
      <c r="C1430" s="116">
        <f t="shared" si="44"/>
        <v>-2.1100110116800797E-2</v>
      </c>
      <c r="E1430" s="115">
        <v>42236</v>
      </c>
      <c r="F1430" s="46">
        <v>515.78002900000001</v>
      </c>
      <c r="G1430" s="116">
        <f t="shared" si="45"/>
        <v>-3.2162340589131144E-2</v>
      </c>
    </row>
    <row r="1431" spans="1:7" x14ac:dyDescent="0.3">
      <c r="A1431" s="115">
        <v>42235</v>
      </c>
      <c r="B1431" s="46">
        <v>2079.61</v>
      </c>
      <c r="C1431" s="116">
        <f t="shared" si="44"/>
        <v>-8.254964424012301E-3</v>
      </c>
      <c r="E1431" s="115">
        <v>42235</v>
      </c>
      <c r="F1431" s="46">
        <v>532.919983</v>
      </c>
      <c r="G1431" s="116">
        <f t="shared" si="45"/>
        <v>-3.9251559222027721E-3</v>
      </c>
    </row>
    <row r="1432" spans="1:7" x14ac:dyDescent="0.3">
      <c r="A1432" s="115">
        <v>42234</v>
      </c>
      <c r="B1432" s="46">
        <v>2096.92</v>
      </c>
      <c r="C1432" s="116">
        <f t="shared" si="44"/>
        <v>-2.6255208234241545E-3</v>
      </c>
      <c r="E1432" s="115">
        <v>42234</v>
      </c>
      <c r="F1432" s="46">
        <v>535.02002000000005</v>
      </c>
      <c r="G1432" s="116">
        <f t="shared" si="45"/>
        <v>-3.7358658277708567E-4</v>
      </c>
    </row>
    <row r="1433" spans="1:7" x14ac:dyDescent="0.3">
      <c r="A1433" s="115">
        <v>42233</v>
      </c>
      <c r="B1433" s="46">
        <v>2102.44</v>
      </c>
      <c r="C1433" s="116">
        <f t="shared" si="44"/>
        <v>5.2114709735411324E-3</v>
      </c>
      <c r="E1433" s="115">
        <v>42233</v>
      </c>
      <c r="F1433" s="46">
        <v>535.21997099999999</v>
      </c>
      <c r="G1433" s="116">
        <f t="shared" si="45"/>
        <v>6.9610755207301089E-3</v>
      </c>
    </row>
    <row r="1434" spans="1:7" x14ac:dyDescent="0.3">
      <c r="A1434" s="115">
        <v>42230</v>
      </c>
      <c r="B1434" s="46">
        <v>2091.54</v>
      </c>
      <c r="C1434" s="116">
        <f t="shared" si="44"/>
        <v>3.9118935964941315E-3</v>
      </c>
      <c r="E1434" s="115">
        <v>42230</v>
      </c>
      <c r="F1434" s="46">
        <v>531.52002000000005</v>
      </c>
      <c r="G1434" s="116">
        <f t="shared" si="45"/>
        <v>3.5117756576255044E-3</v>
      </c>
    </row>
    <row r="1435" spans="1:7" x14ac:dyDescent="0.3">
      <c r="A1435" s="115">
        <v>42229</v>
      </c>
      <c r="B1435" s="46">
        <v>2083.39</v>
      </c>
      <c r="C1435" s="116">
        <f t="shared" si="44"/>
        <v>-1.2751372210638712E-3</v>
      </c>
      <c r="E1435" s="115">
        <v>42229</v>
      </c>
      <c r="F1435" s="46">
        <v>529.65997300000004</v>
      </c>
      <c r="G1435" s="116">
        <f t="shared" si="45"/>
        <v>7.1304979797368606E-3</v>
      </c>
    </row>
    <row r="1436" spans="1:7" x14ac:dyDescent="0.3">
      <c r="A1436" s="115">
        <v>42228</v>
      </c>
      <c r="B1436" s="46">
        <v>2086.0500000000002</v>
      </c>
      <c r="C1436" s="116">
        <f t="shared" si="44"/>
        <v>9.5006405734943122E-4</v>
      </c>
      <c r="E1436" s="115">
        <v>42228</v>
      </c>
      <c r="F1436" s="46">
        <v>525.90997300000004</v>
      </c>
      <c r="G1436" s="116">
        <f t="shared" si="45"/>
        <v>-2.9387042341569858E-3</v>
      </c>
    </row>
    <row r="1437" spans="1:7" x14ac:dyDescent="0.3">
      <c r="A1437" s="115">
        <v>42227</v>
      </c>
      <c r="B1437" s="46">
        <v>2084.0700000000002</v>
      </c>
      <c r="C1437" s="116">
        <f t="shared" si="44"/>
        <v>-9.557167162504987E-3</v>
      </c>
      <c r="E1437" s="115">
        <v>42227</v>
      </c>
      <c r="F1437" s="46">
        <v>527.46002199999998</v>
      </c>
      <c r="G1437" s="116">
        <f t="shared" si="45"/>
        <v>6.6030954198472713E-3</v>
      </c>
    </row>
    <row r="1438" spans="1:7" x14ac:dyDescent="0.3">
      <c r="A1438" s="115">
        <v>42226</v>
      </c>
      <c r="B1438" s="46">
        <v>2104.1799999999998</v>
      </c>
      <c r="C1438" s="116">
        <f t="shared" si="44"/>
        <v>1.2808232694927035E-2</v>
      </c>
      <c r="E1438" s="115">
        <v>42226</v>
      </c>
      <c r="F1438" s="46">
        <v>524</v>
      </c>
      <c r="G1438" s="116">
        <f t="shared" si="45"/>
        <v>2.6405514775607042E-3</v>
      </c>
    </row>
    <row r="1439" spans="1:7" x14ac:dyDescent="0.3">
      <c r="A1439" s="115">
        <v>42223</v>
      </c>
      <c r="B1439" s="46">
        <v>2077.5700000000002</v>
      </c>
      <c r="C1439" s="116">
        <f t="shared" si="44"/>
        <v>-2.8748872122712488E-3</v>
      </c>
      <c r="E1439" s="115">
        <v>42223</v>
      </c>
      <c r="F1439" s="46">
        <v>522.61999500000002</v>
      </c>
      <c r="G1439" s="116">
        <f t="shared" si="45"/>
        <v>-1.291887341023823E-2</v>
      </c>
    </row>
    <row r="1440" spans="1:7" x14ac:dyDescent="0.3">
      <c r="A1440" s="115">
        <v>42222</v>
      </c>
      <c r="B1440" s="46">
        <v>2083.56</v>
      </c>
      <c r="C1440" s="116">
        <f t="shared" si="44"/>
        <v>-7.7529716549833427E-3</v>
      </c>
      <c r="E1440" s="115">
        <v>42222</v>
      </c>
      <c r="F1440" s="46">
        <v>529.46002199999998</v>
      </c>
      <c r="G1440" s="116">
        <f t="shared" si="45"/>
        <v>-1.4059305896364949E-2</v>
      </c>
    </row>
    <row r="1441" spans="1:7" x14ac:dyDescent="0.3">
      <c r="A1441" s="115">
        <v>42221</v>
      </c>
      <c r="B1441" s="46">
        <v>2099.84</v>
      </c>
      <c r="C1441" s="116">
        <f t="shared" si="44"/>
        <v>3.1146695201880181E-3</v>
      </c>
      <c r="E1441" s="115">
        <v>42221</v>
      </c>
      <c r="F1441" s="46">
        <v>537.01000999999997</v>
      </c>
      <c r="G1441" s="116">
        <f t="shared" si="45"/>
        <v>9.6070422437128933E-3</v>
      </c>
    </row>
    <row r="1442" spans="1:7" x14ac:dyDescent="0.3">
      <c r="A1442" s="115">
        <v>42220</v>
      </c>
      <c r="B1442" s="46">
        <v>2093.3200000000002</v>
      </c>
      <c r="C1442" s="116">
        <f t="shared" si="44"/>
        <v>-2.2497187851517886E-3</v>
      </c>
      <c r="E1442" s="115">
        <v>42220</v>
      </c>
      <c r="F1442" s="46">
        <v>531.90002400000003</v>
      </c>
      <c r="G1442" s="116">
        <f t="shared" si="45"/>
        <v>-5.8501482727055798E-3</v>
      </c>
    </row>
    <row r="1443" spans="1:7" x14ac:dyDescent="0.3">
      <c r="A1443" s="115">
        <v>42219</v>
      </c>
      <c r="B1443" s="46">
        <v>2098.04</v>
      </c>
      <c r="C1443" s="116">
        <f t="shared" si="44"/>
        <v>-2.7568636398206392E-3</v>
      </c>
      <c r="E1443" s="115">
        <v>42219</v>
      </c>
      <c r="F1443" s="46">
        <v>535.03002900000001</v>
      </c>
      <c r="G1443" s="116">
        <f t="shared" si="45"/>
        <v>-2.0889582203954538E-3</v>
      </c>
    </row>
    <row r="1444" spans="1:7" x14ac:dyDescent="0.3">
      <c r="A1444" s="115">
        <v>42216</v>
      </c>
      <c r="B1444" s="46">
        <v>2103.84</v>
      </c>
      <c r="C1444" s="116">
        <f t="shared" si="44"/>
        <v>-2.2716171163267296E-3</v>
      </c>
      <c r="E1444" s="115">
        <v>42216</v>
      </c>
      <c r="F1444" s="46">
        <v>536.15002400000003</v>
      </c>
      <c r="G1444" s="116">
        <f t="shared" si="45"/>
        <v>-1.1364222159544468E-3</v>
      </c>
    </row>
    <row r="1445" spans="1:7" x14ac:dyDescent="0.3">
      <c r="A1445" s="115">
        <v>42215</v>
      </c>
      <c r="B1445" s="46">
        <v>2108.63</v>
      </c>
      <c r="C1445" s="116">
        <f t="shared" si="44"/>
        <v>2.8455303831442791E-5</v>
      </c>
      <c r="E1445" s="115">
        <v>42215</v>
      </c>
      <c r="F1445" s="46">
        <v>536.76000999999997</v>
      </c>
      <c r="G1445" s="116">
        <f t="shared" si="45"/>
        <v>1.4669206049149341E-2</v>
      </c>
    </row>
    <row r="1446" spans="1:7" x14ac:dyDescent="0.3">
      <c r="A1446" s="115">
        <v>42214</v>
      </c>
      <c r="B1446" s="46">
        <v>2108.5700000000002</v>
      </c>
      <c r="C1446" s="116">
        <f t="shared" si="44"/>
        <v>7.3187626895976354E-3</v>
      </c>
      <c r="E1446" s="115">
        <v>42214</v>
      </c>
      <c r="F1446" s="46">
        <v>529</v>
      </c>
      <c r="G1446" s="116">
        <f t="shared" si="45"/>
        <v>5.6460103725370914E-3</v>
      </c>
    </row>
    <row r="1447" spans="1:7" x14ac:dyDescent="0.3">
      <c r="A1447" s="115">
        <v>42213</v>
      </c>
      <c r="B1447" s="46">
        <v>2093.25</v>
      </c>
      <c r="C1447" s="116">
        <f t="shared" si="44"/>
        <v>1.2386102029366963E-2</v>
      </c>
      <c r="E1447" s="115">
        <v>42213</v>
      </c>
      <c r="F1447" s="46">
        <v>526.03002900000001</v>
      </c>
      <c r="G1447" s="116">
        <f t="shared" si="45"/>
        <v>-1.0123904844367759E-2</v>
      </c>
    </row>
    <row r="1448" spans="1:7" x14ac:dyDescent="0.3">
      <c r="A1448" s="115">
        <v>42212</v>
      </c>
      <c r="B1448" s="46">
        <v>2067.64</v>
      </c>
      <c r="C1448" s="116">
        <f t="shared" si="44"/>
        <v>-5.7750102180655905E-3</v>
      </c>
      <c r="E1448" s="115">
        <v>42212</v>
      </c>
      <c r="F1448" s="46">
        <v>531.40997300000004</v>
      </c>
      <c r="G1448" s="116">
        <f t="shared" si="45"/>
        <v>3.7588116502962343E-3</v>
      </c>
    </row>
    <row r="1449" spans="1:7" x14ac:dyDescent="0.3">
      <c r="A1449" s="115">
        <v>42209</v>
      </c>
      <c r="B1449" s="46">
        <v>2079.65</v>
      </c>
      <c r="C1449" s="116">
        <f t="shared" si="44"/>
        <v>-1.0703327545608099E-2</v>
      </c>
      <c r="E1449" s="115">
        <v>42209</v>
      </c>
      <c r="F1449" s="46">
        <v>529.419983</v>
      </c>
      <c r="G1449" s="116">
        <f t="shared" si="45"/>
        <v>9.7971692492019313E-2</v>
      </c>
    </row>
    <row r="1450" spans="1:7" x14ac:dyDescent="0.3">
      <c r="A1450" s="115">
        <v>42208</v>
      </c>
      <c r="B1450" s="46">
        <v>2102.15</v>
      </c>
      <c r="C1450" s="116">
        <f t="shared" si="44"/>
        <v>-5.6760400160821289E-3</v>
      </c>
      <c r="E1450" s="115">
        <v>42208</v>
      </c>
      <c r="F1450" s="46">
        <v>482.17999300000002</v>
      </c>
      <c r="G1450" s="116">
        <f t="shared" si="45"/>
        <v>-1.2472599457674205E-2</v>
      </c>
    </row>
    <row r="1451" spans="1:7" x14ac:dyDescent="0.3">
      <c r="A1451" s="115">
        <v>42207</v>
      </c>
      <c r="B1451" s="46">
        <v>2114.15</v>
      </c>
      <c r="C1451" s="116">
        <f t="shared" si="44"/>
        <v>-2.3876822023300992E-3</v>
      </c>
      <c r="E1451" s="115">
        <v>42207</v>
      </c>
      <c r="F1451" s="46">
        <v>488.26998900000001</v>
      </c>
      <c r="G1451" s="116">
        <f t="shared" si="45"/>
        <v>5.532561475409814E-4</v>
      </c>
    </row>
    <row r="1452" spans="1:7" x14ac:dyDescent="0.3">
      <c r="A1452" s="115">
        <v>42206</v>
      </c>
      <c r="B1452" s="46">
        <v>2119.21</v>
      </c>
      <c r="C1452" s="116">
        <f t="shared" si="44"/>
        <v>-4.2616573007311365E-3</v>
      </c>
      <c r="E1452" s="115">
        <v>42206</v>
      </c>
      <c r="F1452" s="46">
        <v>488</v>
      </c>
      <c r="G1452" s="116">
        <f t="shared" si="45"/>
        <v>-2.0488834003418166E-4</v>
      </c>
    </row>
    <row r="1453" spans="1:7" x14ac:dyDescent="0.3">
      <c r="A1453" s="115">
        <v>42205</v>
      </c>
      <c r="B1453" s="46">
        <v>2128.2800000000002</v>
      </c>
      <c r="C1453" s="116">
        <f t="shared" si="44"/>
        <v>7.7116954444589325E-4</v>
      </c>
      <c r="E1453" s="115">
        <v>42205</v>
      </c>
      <c r="F1453" s="46">
        <v>488.10000600000001</v>
      </c>
      <c r="G1453" s="116">
        <f t="shared" si="45"/>
        <v>1.0538075598060637E-2</v>
      </c>
    </row>
    <row r="1454" spans="1:7" x14ac:dyDescent="0.3">
      <c r="A1454" s="115">
        <v>42202</v>
      </c>
      <c r="B1454" s="46">
        <v>2126.64</v>
      </c>
      <c r="C1454" s="116">
        <f t="shared" si="44"/>
        <v>1.1062519712468077E-3</v>
      </c>
      <c r="E1454" s="115">
        <v>42202</v>
      </c>
      <c r="F1454" s="46">
        <v>483.01001000000002</v>
      </c>
      <c r="G1454" s="116">
        <f t="shared" si="45"/>
        <v>1.5836625779837465E-2</v>
      </c>
    </row>
    <row r="1455" spans="1:7" x14ac:dyDescent="0.3">
      <c r="A1455" s="115">
        <v>42201</v>
      </c>
      <c r="B1455" s="46">
        <v>2124.29</v>
      </c>
      <c r="C1455" s="116">
        <f t="shared" si="44"/>
        <v>8.0146151656068643E-3</v>
      </c>
      <c r="E1455" s="115">
        <v>42201</v>
      </c>
      <c r="F1455" s="46">
        <v>475.48001099999999</v>
      </c>
      <c r="G1455" s="116">
        <f t="shared" si="45"/>
        <v>3.0985079767622548E-2</v>
      </c>
    </row>
    <row r="1456" spans="1:7" x14ac:dyDescent="0.3">
      <c r="A1456" s="115">
        <v>42200</v>
      </c>
      <c r="B1456" s="46">
        <v>2107.4</v>
      </c>
      <c r="C1456" s="116">
        <f t="shared" si="44"/>
        <v>-7.3496289622787536E-4</v>
      </c>
      <c r="E1456" s="115">
        <v>42200</v>
      </c>
      <c r="F1456" s="46">
        <v>461.19000199999999</v>
      </c>
      <c r="G1456" s="116">
        <f t="shared" si="45"/>
        <v>-9.4078332670600728E-3</v>
      </c>
    </row>
    <row r="1457" spans="1:7" x14ac:dyDescent="0.3">
      <c r="A1457" s="115">
        <v>42199</v>
      </c>
      <c r="B1457" s="46">
        <v>2108.9499999999998</v>
      </c>
      <c r="C1457" s="116">
        <f t="shared" si="44"/>
        <v>4.4532291865115869E-3</v>
      </c>
      <c r="E1457" s="115">
        <v>42199</v>
      </c>
      <c r="F1457" s="46">
        <v>465.57000699999998</v>
      </c>
      <c r="G1457" s="116">
        <f t="shared" si="45"/>
        <v>2.1950523182708181E-2</v>
      </c>
    </row>
    <row r="1458" spans="1:7" x14ac:dyDescent="0.3">
      <c r="A1458" s="115">
        <v>42198</v>
      </c>
      <c r="B1458" s="46">
        <v>2099.6</v>
      </c>
      <c r="C1458" s="116">
        <f t="shared" si="44"/>
        <v>1.1066059269389639E-2</v>
      </c>
      <c r="E1458" s="115">
        <v>42198</v>
      </c>
      <c r="F1458" s="46">
        <v>455.57000699999998</v>
      </c>
      <c r="G1458" s="116">
        <f t="shared" si="45"/>
        <v>2.7192164163329702E-2</v>
      </c>
    </row>
    <row r="1459" spans="1:7" x14ac:dyDescent="0.3">
      <c r="A1459" s="115">
        <v>42195</v>
      </c>
      <c r="B1459" s="46">
        <v>2076.62</v>
      </c>
      <c r="C1459" s="116">
        <f t="shared" si="44"/>
        <v>1.2338456888524973E-2</v>
      </c>
      <c r="E1459" s="115">
        <v>42195</v>
      </c>
      <c r="F1459" s="46">
        <v>443.51001000000002</v>
      </c>
      <c r="G1459" s="116">
        <f t="shared" si="45"/>
        <v>2.099494621210396E-2</v>
      </c>
    </row>
    <row r="1460" spans="1:7" x14ac:dyDescent="0.3">
      <c r="A1460" s="115">
        <v>42194</v>
      </c>
      <c r="B1460" s="46">
        <v>2051.31</v>
      </c>
      <c r="C1460" s="116">
        <f t="shared" si="44"/>
        <v>2.2622002462524549E-3</v>
      </c>
      <c r="E1460" s="115">
        <v>42194</v>
      </c>
      <c r="F1460" s="46">
        <v>434.39001500000001</v>
      </c>
      <c r="G1460" s="116">
        <f t="shared" si="45"/>
        <v>1.0914598252326657E-2</v>
      </c>
    </row>
    <row r="1461" spans="1:7" x14ac:dyDescent="0.3">
      <c r="A1461" s="115">
        <v>42193</v>
      </c>
      <c r="B1461" s="46">
        <v>2046.68</v>
      </c>
      <c r="C1461" s="116">
        <f t="shared" si="44"/>
        <v>-1.6652733335255188E-2</v>
      </c>
      <c r="E1461" s="115">
        <v>42193</v>
      </c>
      <c r="F1461" s="46">
        <v>429.70001200000002</v>
      </c>
      <c r="G1461" s="116">
        <f t="shared" si="45"/>
        <v>-1.6074347371143216E-2</v>
      </c>
    </row>
    <row r="1462" spans="1:7" x14ac:dyDescent="0.3">
      <c r="A1462" s="115">
        <v>42192</v>
      </c>
      <c r="B1462" s="46">
        <v>2081.34</v>
      </c>
      <c r="C1462" s="116">
        <f t="shared" si="44"/>
        <v>6.0809373731123273E-3</v>
      </c>
      <c r="E1462" s="115">
        <v>42192</v>
      </c>
      <c r="F1462" s="46">
        <v>436.72000100000002</v>
      </c>
      <c r="G1462" s="116">
        <f t="shared" si="45"/>
        <v>1.5594715759215116E-3</v>
      </c>
    </row>
    <row r="1463" spans="1:7" x14ac:dyDescent="0.3">
      <c r="A1463" s="115">
        <v>42191</v>
      </c>
      <c r="B1463" s="46">
        <v>2068.7600000000002</v>
      </c>
      <c r="C1463" s="116">
        <f t="shared" si="44"/>
        <v>-3.8617475129768541E-3</v>
      </c>
      <c r="E1463" s="115">
        <v>42191</v>
      </c>
      <c r="F1463" s="46">
        <v>436.040009</v>
      </c>
      <c r="G1463" s="116">
        <f t="shared" si="45"/>
        <v>-3.8152704629490497E-3</v>
      </c>
    </row>
    <row r="1464" spans="1:7" x14ac:dyDescent="0.3">
      <c r="A1464" s="115">
        <v>42187</v>
      </c>
      <c r="B1464" s="46">
        <v>2076.7800000000002</v>
      </c>
      <c r="C1464" s="116">
        <f t="shared" si="44"/>
        <v>-3.0807443848612781E-4</v>
      </c>
      <c r="E1464" s="115">
        <v>42187</v>
      </c>
      <c r="F1464" s="46">
        <v>437.709991</v>
      </c>
      <c r="G1464" s="116">
        <f t="shared" si="45"/>
        <v>7.3155762369192523E-4</v>
      </c>
    </row>
    <row r="1465" spans="1:7" x14ac:dyDescent="0.3">
      <c r="A1465" s="115">
        <v>42186</v>
      </c>
      <c r="B1465" s="46">
        <v>2077.42</v>
      </c>
      <c r="C1465" s="116">
        <f t="shared" si="44"/>
        <v>6.9361304050681305E-3</v>
      </c>
      <c r="E1465" s="115">
        <v>42186</v>
      </c>
      <c r="F1465" s="46">
        <v>437.39001500000001</v>
      </c>
      <c r="G1465" s="116">
        <f t="shared" si="45"/>
        <v>7.60215400126385E-3</v>
      </c>
    </row>
    <row r="1466" spans="1:7" x14ac:dyDescent="0.3">
      <c r="A1466" s="115">
        <v>42185</v>
      </c>
      <c r="B1466" s="46">
        <v>2063.11</v>
      </c>
      <c r="C1466" s="116">
        <f t="shared" si="44"/>
        <v>2.6583853346553443E-3</v>
      </c>
      <c r="E1466" s="115">
        <v>42185</v>
      </c>
      <c r="F1466" s="46">
        <v>434.08999599999999</v>
      </c>
      <c r="G1466" s="116">
        <f t="shared" si="45"/>
        <v>9.8404390908821693E-3</v>
      </c>
    </row>
    <row r="1467" spans="1:7" x14ac:dyDescent="0.3">
      <c r="A1467" s="115">
        <v>42184</v>
      </c>
      <c r="B1467" s="46">
        <v>2057.64</v>
      </c>
      <c r="C1467" s="116">
        <f t="shared" si="44"/>
        <v>-2.0866147352592623E-2</v>
      </c>
      <c r="E1467" s="115">
        <v>42184</v>
      </c>
      <c r="F1467" s="46">
        <v>429.85998499999999</v>
      </c>
      <c r="G1467" s="116">
        <f t="shared" si="45"/>
        <v>-1.8808538888721249E-2</v>
      </c>
    </row>
    <row r="1468" spans="1:7" x14ac:dyDescent="0.3">
      <c r="A1468" s="115">
        <v>42181</v>
      </c>
      <c r="B1468" s="46">
        <v>2101.4899999999998</v>
      </c>
      <c r="C1468" s="116">
        <f t="shared" si="44"/>
        <v>-3.900471386237836E-4</v>
      </c>
      <c r="E1468" s="115">
        <v>42181</v>
      </c>
      <c r="F1468" s="46">
        <v>438.10000600000001</v>
      </c>
      <c r="G1468" s="116">
        <f t="shared" si="45"/>
        <v>-4.5444216603804932E-3</v>
      </c>
    </row>
    <row r="1469" spans="1:7" x14ac:dyDescent="0.3">
      <c r="A1469" s="115">
        <v>42180</v>
      </c>
      <c r="B1469" s="46">
        <v>2102.31</v>
      </c>
      <c r="C1469" s="116">
        <f t="shared" si="44"/>
        <v>-2.9735651481090919E-3</v>
      </c>
      <c r="E1469" s="115">
        <v>42180</v>
      </c>
      <c r="F1469" s="46">
        <v>440.10000600000001</v>
      </c>
      <c r="G1469" s="116">
        <f t="shared" si="45"/>
        <v>-1.678590887202458E-3</v>
      </c>
    </row>
    <row r="1470" spans="1:7" x14ac:dyDescent="0.3">
      <c r="A1470" s="115">
        <v>42179</v>
      </c>
      <c r="B1470" s="46">
        <v>2108.58</v>
      </c>
      <c r="C1470" s="116">
        <f t="shared" si="44"/>
        <v>-7.3533565577629245E-3</v>
      </c>
      <c r="E1470" s="115">
        <v>42179</v>
      </c>
      <c r="F1470" s="46">
        <v>440.83999599999999</v>
      </c>
      <c r="G1470" s="116">
        <f t="shared" si="45"/>
        <v>-1.1547330916552578E-2</v>
      </c>
    </row>
    <row r="1471" spans="1:7" x14ac:dyDescent="0.3">
      <c r="A1471" s="115">
        <v>42178</v>
      </c>
      <c r="B1471" s="46">
        <v>2124.1999999999998</v>
      </c>
      <c r="C1471" s="116">
        <f t="shared" si="44"/>
        <v>6.3593753680191156E-4</v>
      </c>
      <c r="E1471" s="115">
        <v>42178</v>
      </c>
      <c r="F1471" s="46">
        <v>445.98998999999998</v>
      </c>
      <c r="G1471" s="116">
        <f t="shared" si="45"/>
        <v>2.2232874464012786E-2</v>
      </c>
    </row>
    <row r="1472" spans="1:7" x14ac:dyDescent="0.3">
      <c r="A1472" s="115">
        <v>42177</v>
      </c>
      <c r="B1472" s="46">
        <v>2122.85</v>
      </c>
      <c r="C1472" s="116">
        <f t="shared" si="44"/>
        <v>6.0948156152398347E-3</v>
      </c>
      <c r="E1472" s="115">
        <v>42177</v>
      </c>
      <c r="F1472" s="46">
        <v>436.290009</v>
      </c>
      <c r="G1472" s="116">
        <f t="shared" si="45"/>
        <v>3.1499953072979814E-3</v>
      </c>
    </row>
    <row r="1473" spans="1:7" x14ac:dyDescent="0.3">
      <c r="A1473" s="115">
        <v>42174</v>
      </c>
      <c r="B1473" s="46">
        <v>2109.9899999999998</v>
      </c>
      <c r="C1473" s="116">
        <f t="shared" si="44"/>
        <v>-5.3035017254059458E-3</v>
      </c>
      <c r="E1473" s="115">
        <v>42174</v>
      </c>
      <c r="F1473" s="46">
        <v>434.92001299999998</v>
      </c>
      <c r="G1473" s="116">
        <f t="shared" si="45"/>
        <v>-1.0173198860697896E-2</v>
      </c>
    </row>
    <row r="1474" spans="1:7" x14ac:dyDescent="0.3">
      <c r="A1474" s="115">
        <v>42173</v>
      </c>
      <c r="B1474" s="46">
        <v>2121.2399999999998</v>
      </c>
      <c r="C1474" s="116">
        <f t="shared" si="44"/>
        <v>9.9026870560452451E-3</v>
      </c>
      <c r="E1474" s="115">
        <v>42173</v>
      </c>
      <c r="F1474" s="46">
        <v>439.39001500000001</v>
      </c>
      <c r="G1474" s="116">
        <f t="shared" si="45"/>
        <v>2.7068130838774795E-2</v>
      </c>
    </row>
    <row r="1475" spans="1:7" x14ac:dyDescent="0.3">
      <c r="A1475" s="115">
        <v>42172</v>
      </c>
      <c r="B1475" s="46">
        <v>2100.44</v>
      </c>
      <c r="C1475" s="116">
        <f t="shared" si="44"/>
        <v>1.9796879248576982E-3</v>
      </c>
      <c r="E1475" s="115">
        <v>42172</v>
      </c>
      <c r="F1475" s="46">
        <v>427.80999800000001</v>
      </c>
      <c r="G1475" s="116">
        <f t="shared" si="45"/>
        <v>1.2872442707660969E-3</v>
      </c>
    </row>
    <row r="1476" spans="1:7" x14ac:dyDescent="0.3">
      <c r="A1476" s="115">
        <v>42171</v>
      </c>
      <c r="B1476" s="46">
        <v>2096.29</v>
      </c>
      <c r="C1476" s="116">
        <f t="shared" ref="C1476:C1539" si="46">B1476/B1477-1</f>
        <v>5.6898048867077833E-3</v>
      </c>
      <c r="E1476" s="115">
        <v>42171</v>
      </c>
      <c r="F1476" s="46">
        <v>427.26001000000002</v>
      </c>
      <c r="G1476" s="116">
        <f t="shared" ref="G1476:G1539" si="47">F1476/F1477-1</f>
        <v>8.4735687913792823E-3</v>
      </c>
    </row>
    <row r="1477" spans="1:7" x14ac:dyDescent="0.3">
      <c r="A1477" s="115">
        <v>42170</v>
      </c>
      <c r="B1477" s="46">
        <v>2084.4299999999998</v>
      </c>
      <c r="C1477" s="116">
        <f t="shared" si="46"/>
        <v>-4.622488789987278E-3</v>
      </c>
      <c r="E1477" s="115">
        <v>42170</v>
      </c>
      <c r="F1477" s="46">
        <v>423.67001299999998</v>
      </c>
      <c r="G1477" s="116">
        <f t="shared" si="47"/>
        <v>-1.4537587948947106E-2</v>
      </c>
    </row>
    <row r="1478" spans="1:7" x14ac:dyDescent="0.3">
      <c r="A1478" s="115">
        <v>42167</v>
      </c>
      <c r="B1478" s="46">
        <v>2094.11</v>
      </c>
      <c r="C1478" s="116">
        <f t="shared" si="46"/>
        <v>-6.9943002380432606E-3</v>
      </c>
      <c r="E1478" s="115">
        <v>42167</v>
      </c>
      <c r="F1478" s="46">
        <v>429.92001299999998</v>
      </c>
      <c r="G1478" s="116">
        <f t="shared" si="47"/>
        <v>-7.0443402382514009E-3</v>
      </c>
    </row>
    <row r="1479" spans="1:7" x14ac:dyDescent="0.3">
      <c r="A1479" s="115">
        <v>42166</v>
      </c>
      <c r="B1479" s="46">
        <v>2108.86</v>
      </c>
      <c r="C1479" s="116">
        <f t="shared" si="46"/>
        <v>1.738552156564932E-3</v>
      </c>
      <c r="E1479" s="115">
        <v>42166</v>
      </c>
      <c r="F1479" s="46">
        <v>432.97000100000002</v>
      </c>
      <c r="G1479" s="116">
        <f t="shared" si="47"/>
        <v>5.1071617247691048E-3</v>
      </c>
    </row>
    <row r="1480" spans="1:7" x14ac:dyDescent="0.3">
      <c r="A1480" s="115">
        <v>42165</v>
      </c>
      <c r="B1480" s="46">
        <v>2105.1999999999998</v>
      </c>
      <c r="C1480" s="116">
        <f t="shared" si="46"/>
        <v>1.2042400788404573E-2</v>
      </c>
      <c r="E1480" s="115">
        <v>42165</v>
      </c>
      <c r="F1480" s="46">
        <v>430.76998900000001</v>
      </c>
      <c r="G1480" s="116">
        <f t="shared" si="47"/>
        <v>1.2432964800313639E-2</v>
      </c>
    </row>
    <row r="1481" spans="1:7" x14ac:dyDescent="0.3">
      <c r="A1481" s="115">
        <v>42164</v>
      </c>
      <c r="B1481" s="46">
        <v>2080.15</v>
      </c>
      <c r="C1481" s="116">
        <f t="shared" si="46"/>
        <v>4.1841406640763523E-4</v>
      </c>
      <c r="E1481" s="115">
        <v>42164</v>
      </c>
      <c r="F1481" s="46">
        <v>425.48001099999999</v>
      </c>
      <c r="G1481" s="116">
        <f t="shared" si="47"/>
        <v>4.6753506493506514E-3</v>
      </c>
    </row>
    <row r="1482" spans="1:7" x14ac:dyDescent="0.3">
      <c r="A1482" s="115">
        <v>42163</v>
      </c>
      <c r="B1482" s="46">
        <v>2079.2800000000002</v>
      </c>
      <c r="C1482" s="116">
        <f t="shared" si="46"/>
        <v>-6.4744866998274198E-3</v>
      </c>
      <c r="E1482" s="115">
        <v>42163</v>
      </c>
      <c r="F1482" s="46">
        <v>423.5</v>
      </c>
      <c r="G1482" s="116">
        <f t="shared" si="47"/>
        <v>-8.0805993747109506E-3</v>
      </c>
    </row>
    <row r="1483" spans="1:7" x14ac:dyDescent="0.3">
      <c r="A1483" s="115">
        <v>42160</v>
      </c>
      <c r="B1483" s="46">
        <v>2092.83</v>
      </c>
      <c r="C1483" s="116">
        <f t="shared" si="46"/>
        <v>-1.4361783342240475E-3</v>
      </c>
      <c r="E1483" s="115">
        <v>42160</v>
      </c>
      <c r="F1483" s="46">
        <v>426.95001200000002</v>
      </c>
      <c r="G1483" s="116">
        <f t="shared" si="47"/>
        <v>-8.8908190001643073E-3</v>
      </c>
    </row>
    <row r="1484" spans="1:7" x14ac:dyDescent="0.3">
      <c r="A1484" s="115">
        <v>42159</v>
      </c>
      <c r="B1484" s="46">
        <v>2095.84</v>
      </c>
      <c r="C1484" s="116">
        <f t="shared" si="46"/>
        <v>-8.6231770944197317E-3</v>
      </c>
      <c r="E1484" s="115">
        <v>42159</v>
      </c>
      <c r="F1484" s="46">
        <v>430.77999899999998</v>
      </c>
      <c r="G1484" s="116">
        <f t="shared" si="47"/>
        <v>-1.3307673224834948E-2</v>
      </c>
    </row>
    <row r="1485" spans="1:7" x14ac:dyDescent="0.3">
      <c r="A1485" s="115">
        <v>42158</v>
      </c>
      <c r="B1485" s="46">
        <v>2114.0700000000002</v>
      </c>
      <c r="C1485" s="116">
        <f t="shared" si="46"/>
        <v>2.1188850967008843E-3</v>
      </c>
      <c r="E1485" s="115">
        <v>42158</v>
      </c>
      <c r="F1485" s="46">
        <v>436.58999599999999</v>
      </c>
      <c r="G1485" s="116">
        <f t="shared" si="47"/>
        <v>1.2993355135695772E-2</v>
      </c>
    </row>
    <row r="1486" spans="1:7" x14ac:dyDescent="0.3">
      <c r="A1486" s="115">
        <v>42157</v>
      </c>
      <c r="B1486" s="46">
        <v>2109.6</v>
      </c>
      <c r="C1486" s="116">
        <f t="shared" si="46"/>
        <v>-1.0086516742198182E-3</v>
      </c>
      <c r="E1486" s="115">
        <v>42157</v>
      </c>
      <c r="F1486" s="46">
        <v>430.98998999999998</v>
      </c>
      <c r="G1486" s="116">
        <f t="shared" si="47"/>
        <v>1.6238976582405584E-4</v>
      </c>
    </row>
    <row r="1487" spans="1:7" x14ac:dyDescent="0.3">
      <c r="A1487" s="115">
        <v>42156</v>
      </c>
      <c r="B1487" s="46">
        <v>2111.73</v>
      </c>
      <c r="C1487" s="116">
        <f t="shared" si="46"/>
        <v>2.0594194714789182E-3</v>
      </c>
      <c r="E1487" s="115">
        <v>42156</v>
      </c>
      <c r="F1487" s="46">
        <v>430.92001299999998</v>
      </c>
      <c r="G1487" s="116">
        <f t="shared" si="47"/>
        <v>3.9372876003305191E-3</v>
      </c>
    </row>
    <row r="1488" spans="1:7" x14ac:dyDescent="0.3">
      <c r="A1488" s="115">
        <v>42153</v>
      </c>
      <c r="B1488" s="46">
        <v>2107.39</v>
      </c>
      <c r="C1488" s="116">
        <f t="shared" si="46"/>
        <v>-6.3184002187864907E-3</v>
      </c>
      <c r="E1488" s="115">
        <v>42153</v>
      </c>
      <c r="F1488" s="46">
        <v>429.23001099999999</v>
      </c>
      <c r="G1488" s="116">
        <f t="shared" si="47"/>
        <v>6.2357970704678412E-3</v>
      </c>
    </row>
    <row r="1489" spans="1:7" x14ac:dyDescent="0.3">
      <c r="A1489" s="115">
        <v>42152</v>
      </c>
      <c r="B1489" s="46">
        <v>2120.79</v>
      </c>
      <c r="C1489" s="116">
        <f t="shared" si="46"/>
        <v>-1.2667884792887385E-3</v>
      </c>
      <c r="E1489" s="115">
        <v>42152</v>
      </c>
      <c r="F1489" s="46">
        <v>426.57000699999998</v>
      </c>
      <c r="G1489" s="116">
        <f t="shared" si="47"/>
        <v>-1.1241958773015925E-2</v>
      </c>
    </row>
    <row r="1490" spans="1:7" x14ac:dyDescent="0.3">
      <c r="A1490" s="115">
        <v>42151</v>
      </c>
      <c r="B1490" s="46">
        <v>2123.48</v>
      </c>
      <c r="C1490" s="116">
        <f t="shared" si="46"/>
        <v>9.1626271266991299E-3</v>
      </c>
      <c r="E1490" s="115">
        <v>42151</v>
      </c>
      <c r="F1490" s="46">
        <v>431.42001299999998</v>
      </c>
      <c r="G1490" s="116">
        <f t="shared" si="47"/>
        <v>1.398456292104111E-2</v>
      </c>
    </row>
    <row r="1491" spans="1:7" x14ac:dyDescent="0.3">
      <c r="A1491" s="115">
        <v>42150</v>
      </c>
      <c r="B1491" s="46">
        <v>2104.1999999999998</v>
      </c>
      <c r="C1491" s="116">
        <f t="shared" si="46"/>
        <v>-1.028192995494015E-2</v>
      </c>
      <c r="E1491" s="115">
        <v>42150</v>
      </c>
      <c r="F1491" s="46">
        <v>425.47000100000002</v>
      </c>
      <c r="G1491" s="116">
        <f t="shared" si="47"/>
        <v>-5.0511048680972337E-3</v>
      </c>
    </row>
    <row r="1492" spans="1:7" x14ac:dyDescent="0.3">
      <c r="A1492" s="115">
        <v>42146</v>
      </c>
      <c r="B1492" s="46">
        <v>2126.06</v>
      </c>
      <c r="C1492" s="116">
        <f t="shared" si="46"/>
        <v>-2.2338817919862475E-3</v>
      </c>
      <c r="E1492" s="115">
        <v>42146</v>
      </c>
      <c r="F1492" s="46">
        <v>427.63000499999998</v>
      </c>
      <c r="G1492" s="116">
        <f t="shared" si="47"/>
        <v>-9.26719633404538E-3</v>
      </c>
    </row>
    <row r="1493" spans="1:7" x14ac:dyDescent="0.3">
      <c r="A1493" s="115">
        <v>42145</v>
      </c>
      <c r="B1493" s="46">
        <v>2130.8200000000002</v>
      </c>
      <c r="C1493" s="116">
        <f t="shared" si="46"/>
        <v>2.3378883740623468E-3</v>
      </c>
      <c r="E1493" s="115">
        <v>42145</v>
      </c>
      <c r="F1493" s="46">
        <v>431.63000499999998</v>
      </c>
      <c r="G1493" s="116">
        <f t="shared" si="47"/>
        <v>1.8331572394124418E-2</v>
      </c>
    </row>
    <row r="1494" spans="1:7" x14ac:dyDescent="0.3">
      <c r="A1494" s="115">
        <v>42144</v>
      </c>
      <c r="B1494" s="46">
        <v>2125.85</v>
      </c>
      <c r="C1494" s="116">
        <f t="shared" si="46"/>
        <v>-9.305254649102368E-4</v>
      </c>
      <c r="E1494" s="115">
        <v>42144</v>
      </c>
      <c r="F1494" s="46">
        <v>423.85998499999999</v>
      </c>
      <c r="G1494" s="116">
        <f t="shared" si="47"/>
        <v>5.0982761752969008E-3</v>
      </c>
    </row>
    <row r="1495" spans="1:7" x14ac:dyDescent="0.3">
      <c r="A1495" s="115">
        <v>42143</v>
      </c>
      <c r="B1495" s="46">
        <v>2127.83</v>
      </c>
      <c r="C1495" s="116">
        <f t="shared" si="46"/>
        <v>-6.4343415367273948E-4</v>
      </c>
      <c r="E1495" s="115">
        <v>42143</v>
      </c>
      <c r="F1495" s="46">
        <v>421.709991</v>
      </c>
      <c r="G1495" s="116">
        <f t="shared" si="47"/>
        <v>-8.3011924631076761E-3</v>
      </c>
    </row>
    <row r="1496" spans="1:7" x14ac:dyDescent="0.3">
      <c r="A1496" s="115">
        <v>42142</v>
      </c>
      <c r="B1496" s="46">
        <v>2129.1999999999998</v>
      </c>
      <c r="C1496" s="116">
        <f t="shared" si="46"/>
        <v>3.0479618227470251E-3</v>
      </c>
      <c r="E1496" s="115">
        <v>42142</v>
      </c>
      <c r="F1496" s="46">
        <v>425.23998999999998</v>
      </c>
      <c r="G1496" s="116">
        <f t="shared" si="47"/>
        <v>-1.7840610328638817E-3</v>
      </c>
    </row>
    <row r="1497" spans="1:7" x14ac:dyDescent="0.3">
      <c r="A1497" s="115">
        <v>42139</v>
      </c>
      <c r="B1497" s="46">
        <v>2122.73</v>
      </c>
      <c r="C1497" s="116">
        <f t="shared" si="46"/>
        <v>7.6846919051432039E-4</v>
      </c>
      <c r="E1497" s="115">
        <v>42139</v>
      </c>
      <c r="F1497" s="46">
        <v>426</v>
      </c>
      <c r="G1497" s="116">
        <f t="shared" si="47"/>
        <v>-1.4527618706689172E-2</v>
      </c>
    </row>
    <row r="1498" spans="1:7" x14ac:dyDescent="0.3">
      <c r="A1498" s="115">
        <v>42138</v>
      </c>
      <c r="B1498" s="46">
        <v>2121.1</v>
      </c>
      <c r="C1498" s="116">
        <f t="shared" si="46"/>
        <v>1.0779230681254859E-2</v>
      </c>
      <c r="E1498" s="115">
        <v>42138</v>
      </c>
      <c r="F1498" s="46">
        <v>432.27999899999998</v>
      </c>
      <c r="G1498" s="116">
        <f t="shared" si="47"/>
        <v>1.2673657233743807E-2</v>
      </c>
    </row>
    <row r="1499" spans="1:7" x14ac:dyDescent="0.3">
      <c r="A1499" s="115">
        <v>42137</v>
      </c>
      <c r="B1499" s="46">
        <v>2098.48</v>
      </c>
      <c r="C1499" s="116">
        <f t="shared" si="46"/>
        <v>-3.0488966805131135E-4</v>
      </c>
      <c r="E1499" s="115">
        <v>42137</v>
      </c>
      <c r="F1499" s="46">
        <v>426.86999500000002</v>
      </c>
      <c r="G1499" s="116">
        <f t="shared" si="47"/>
        <v>-9.6283098369249753E-3</v>
      </c>
    </row>
    <row r="1500" spans="1:7" x14ac:dyDescent="0.3">
      <c r="A1500" s="115">
        <v>42136</v>
      </c>
      <c r="B1500" s="46">
        <v>2099.12</v>
      </c>
      <c r="C1500" s="116">
        <f t="shared" si="46"/>
        <v>-2.9496563484109339E-3</v>
      </c>
      <c r="E1500" s="115">
        <v>42136</v>
      </c>
      <c r="F1500" s="46">
        <v>431.01998900000001</v>
      </c>
      <c r="G1500" s="116">
        <f t="shared" si="47"/>
        <v>-4.2278317538015919E-3</v>
      </c>
    </row>
    <row r="1501" spans="1:7" x14ac:dyDescent="0.3">
      <c r="A1501" s="115">
        <v>42135</v>
      </c>
      <c r="B1501" s="46">
        <v>2105.33</v>
      </c>
      <c r="C1501" s="116">
        <f t="shared" si="46"/>
        <v>-5.0895515334814512E-3</v>
      </c>
      <c r="E1501" s="115">
        <v>42135</v>
      </c>
      <c r="F1501" s="46">
        <v>432.85000600000001</v>
      </c>
      <c r="G1501" s="116">
        <f t="shared" si="47"/>
        <v>-1.9368581155347897E-3</v>
      </c>
    </row>
    <row r="1502" spans="1:7" x14ac:dyDescent="0.3">
      <c r="A1502" s="115">
        <v>42132</v>
      </c>
      <c r="B1502" s="46">
        <v>2116.1</v>
      </c>
      <c r="C1502" s="116">
        <f t="shared" si="46"/>
        <v>1.3457854406130121E-2</v>
      </c>
      <c r="E1502" s="115">
        <v>42132</v>
      </c>
      <c r="F1502" s="46">
        <v>433.69000199999999</v>
      </c>
      <c r="G1502" s="116">
        <f t="shared" si="47"/>
        <v>1.5952953804898806E-2</v>
      </c>
    </row>
    <row r="1503" spans="1:7" x14ac:dyDescent="0.3">
      <c r="A1503" s="115">
        <v>42131</v>
      </c>
      <c r="B1503" s="46">
        <v>2088</v>
      </c>
      <c r="C1503" s="116">
        <f t="shared" si="46"/>
        <v>3.7737663149290945E-3</v>
      </c>
      <c r="E1503" s="115">
        <v>42131</v>
      </c>
      <c r="F1503" s="46">
        <v>426.88000499999998</v>
      </c>
      <c r="G1503" s="116">
        <f t="shared" si="47"/>
        <v>1.8563585990499787E-2</v>
      </c>
    </row>
    <row r="1504" spans="1:7" x14ac:dyDescent="0.3">
      <c r="A1504" s="115">
        <v>42130</v>
      </c>
      <c r="B1504" s="46">
        <v>2080.15</v>
      </c>
      <c r="C1504" s="116">
        <f t="shared" si="46"/>
        <v>-4.4556966871822645E-3</v>
      </c>
      <c r="E1504" s="115">
        <v>42130</v>
      </c>
      <c r="F1504" s="46">
        <v>419.10000600000001</v>
      </c>
      <c r="G1504" s="116">
        <f t="shared" si="47"/>
        <v>-4.9621215842630129E-3</v>
      </c>
    </row>
    <row r="1505" spans="1:7" x14ac:dyDescent="0.3">
      <c r="A1505" s="115">
        <v>42129</v>
      </c>
      <c r="B1505" s="46">
        <v>2089.46</v>
      </c>
      <c r="C1505" s="116">
        <f t="shared" si="46"/>
        <v>-1.1837369767650707E-2</v>
      </c>
      <c r="E1505" s="115">
        <v>42129</v>
      </c>
      <c r="F1505" s="46">
        <v>421.19000199999999</v>
      </c>
      <c r="G1505" s="116">
        <f t="shared" si="47"/>
        <v>-4.3731253797321123E-3</v>
      </c>
    </row>
    <row r="1506" spans="1:7" x14ac:dyDescent="0.3">
      <c r="A1506" s="115">
        <v>42128</v>
      </c>
      <c r="B1506" s="46">
        <v>2114.4899999999998</v>
      </c>
      <c r="C1506" s="116">
        <f t="shared" si="46"/>
        <v>2.9407719051932624E-3</v>
      </c>
      <c r="E1506" s="115">
        <v>42128</v>
      </c>
      <c r="F1506" s="46">
        <v>423.040009</v>
      </c>
      <c r="G1506" s="116">
        <f t="shared" si="47"/>
        <v>4.020479154591694E-4</v>
      </c>
    </row>
    <row r="1507" spans="1:7" x14ac:dyDescent="0.3">
      <c r="A1507" s="115">
        <v>42125</v>
      </c>
      <c r="B1507" s="46">
        <v>2108.29</v>
      </c>
      <c r="C1507" s="116">
        <f t="shared" si="46"/>
        <v>1.0922987662490113E-2</v>
      </c>
      <c r="E1507" s="115">
        <v>42125</v>
      </c>
      <c r="F1507" s="46">
        <v>422.86999500000002</v>
      </c>
      <c r="G1507" s="116">
        <f t="shared" si="47"/>
        <v>2.5842761690557658E-3</v>
      </c>
    </row>
    <row r="1508" spans="1:7" x14ac:dyDescent="0.3">
      <c r="A1508" s="115">
        <v>42124</v>
      </c>
      <c r="B1508" s="46">
        <v>2085.5100000000002</v>
      </c>
      <c r="C1508" s="116">
        <f t="shared" si="46"/>
        <v>-1.0128865367728945E-2</v>
      </c>
      <c r="E1508" s="115">
        <v>42124</v>
      </c>
      <c r="F1508" s="46">
        <v>421.77999899999998</v>
      </c>
      <c r="G1508" s="116">
        <f t="shared" si="47"/>
        <v>-1.767705263149566E-2</v>
      </c>
    </row>
    <row r="1509" spans="1:7" x14ac:dyDescent="0.3">
      <c r="A1509" s="115">
        <v>42123</v>
      </c>
      <c r="B1509" s="46">
        <v>2106.85</v>
      </c>
      <c r="C1509" s="116">
        <f t="shared" si="46"/>
        <v>-3.740377158637509E-3</v>
      </c>
      <c r="E1509" s="115">
        <v>42123</v>
      </c>
      <c r="F1509" s="46">
        <v>429.36999500000002</v>
      </c>
      <c r="G1509" s="116">
        <f t="shared" si="47"/>
        <v>1.3975216109463062E-4</v>
      </c>
    </row>
    <row r="1510" spans="1:7" x14ac:dyDescent="0.3">
      <c r="A1510" s="115">
        <v>42122</v>
      </c>
      <c r="B1510" s="46">
        <v>2114.7600000000002</v>
      </c>
      <c r="C1510" s="116">
        <f t="shared" si="46"/>
        <v>2.7691899171140566E-3</v>
      </c>
      <c r="E1510" s="115">
        <v>42122</v>
      </c>
      <c r="F1510" s="46">
        <v>429.30999800000001</v>
      </c>
      <c r="G1510" s="116">
        <f t="shared" si="47"/>
        <v>-2.1091754930188555E-2</v>
      </c>
    </row>
    <row r="1511" spans="1:7" x14ac:dyDescent="0.3">
      <c r="A1511" s="115">
        <v>42121</v>
      </c>
      <c r="B1511" s="46">
        <v>2108.92</v>
      </c>
      <c r="C1511" s="116">
        <f t="shared" si="46"/>
        <v>-4.1413049124281454E-3</v>
      </c>
      <c r="E1511" s="115">
        <v>42121</v>
      </c>
      <c r="F1511" s="46">
        <v>438.55999800000001</v>
      </c>
      <c r="G1511" s="116">
        <f t="shared" si="47"/>
        <v>-1.469334511759135E-2</v>
      </c>
    </row>
    <row r="1512" spans="1:7" x14ac:dyDescent="0.3">
      <c r="A1512" s="115">
        <v>42118</v>
      </c>
      <c r="B1512" s="46">
        <v>2117.69</v>
      </c>
      <c r="C1512" s="116">
        <f t="shared" si="46"/>
        <v>2.2527958806020099E-3</v>
      </c>
      <c r="E1512" s="115">
        <v>42118</v>
      </c>
      <c r="F1512" s="46">
        <v>445.10000600000001</v>
      </c>
      <c r="G1512" s="116">
        <f t="shared" si="47"/>
        <v>0.14131136032491498</v>
      </c>
    </row>
    <row r="1513" spans="1:7" x14ac:dyDescent="0.3">
      <c r="A1513" s="115">
        <v>42117</v>
      </c>
      <c r="B1513" s="46">
        <v>2112.9299999999998</v>
      </c>
      <c r="C1513" s="116">
        <f t="shared" si="46"/>
        <v>2.357729748192483E-3</v>
      </c>
      <c r="E1513" s="115">
        <v>42117</v>
      </c>
      <c r="F1513" s="46">
        <v>389.98998999999998</v>
      </c>
      <c r="G1513" s="116">
        <f t="shared" si="47"/>
        <v>4.8743459684241763E-4</v>
      </c>
    </row>
    <row r="1514" spans="1:7" x14ac:dyDescent="0.3">
      <c r="A1514" s="115">
        <v>42116</v>
      </c>
      <c r="B1514" s="46">
        <v>2107.96</v>
      </c>
      <c r="C1514" s="116">
        <f t="shared" si="46"/>
        <v>5.08751770141469E-3</v>
      </c>
      <c r="E1514" s="115">
        <v>42116</v>
      </c>
      <c r="F1514" s="46">
        <v>389.79998799999998</v>
      </c>
      <c r="G1514" s="116">
        <f t="shared" si="47"/>
        <v>-3.5278005641766752E-3</v>
      </c>
    </row>
    <row r="1515" spans="1:7" x14ac:dyDescent="0.3">
      <c r="A1515" s="115">
        <v>42115</v>
      </c>
      <c r="B1515" s="46">
        <v>2097.29</v>
      </c>
      <c r="C1515" s="116">
        <f t="shared" si="46"/>
        <v>-1.4806703485050754E-3</v>
      </c>
      <c r="E1515" s="115">
        <v>42115</v>
      </c>
      <c r="F1515" s="46">
        <v>391.17999300000002</v>
      </c>
      <c r="G1515" s="116">
        <f t="shared" si="47"/>
        <v>4.2873943085570687E-3</v>
      </c>
    </row>
    <row r="1516" spans="1:7" x14ac:dyDescent="0.3">
      <c r="A1516" s="115">
        <v>42114</v>
      </c>
      <c r="B1516" s="46">
        <v>2100.4</v>
      </c>
      <c r="C1516" s="116">
        <f t="shared" si="46"/>
        <v>9.2351454463335259E-3</v>
      </c>
      <c r="E1516" s="115">
        <v>42114</v>
      </c>
      <c r="F1516" s="46">
        <v>389.51001000000002</v>
      </c>
      <c r="G1516" s="116">
        <f t="shared" si="47"/>
        <v>3.7144562984048113E-2</v>
      </c>
    </row>
    <row r="1517" spans="1:7" x14ac:dyDescent="0.3">
      <c r="A1517" s="115">
        <v>42111</v>
      </c>
      <c r="B1517" s="46">
        <v>2081.1799999999998</v>
      </c>
      <c r="C1517" s="116">
        <f t="shared" si="46"/>
        <v>-1.131121763048748E-2</v>
      </c>
      <c r="E1517" s="115">
        <v>42111</v>
      </c>
      <c r="F1517" s="46">
        <v>375.55999800000001</v>
      </c>
      <c r="G1517" s="116">
        <f t="shared" si="47"/>
        <v>-2.7147473722082482E-2</v>
      </c>
    </row>
    <row r="1518" spans="1:7" x14ac:dyDescent="0.3">
      <c r="A1518" s="115">
        <v>42110</v>
      </c>
      <c r="B1518" s="46">
        <v>2104.9899999999998</v>
      </c>
      <c r="C1518" s="116">
        <f t="shared" si="46"/>
        <v>-7.784945624055295E-4</v>
      </c>
      <c r="E1518" s="115">
        <v>42110</v>
      </c>
      <c r="F1518" s="46">
        <v>386.040009</v>
      </c>
      <c r="G1518" s="116">
        <f t="shared" si="47"/>
        <v>6.7544579969918139E-3</v>
      </c>
    </row>
    <row r="1519" spans="1:7" x14ac:dyDescent="0.3">
      <c r="A1519" s="115">
        <v>42109</v>
      </c>
      <c r="B1519" s="46">
        <v>2106.63</v>
      </c>
      <c r="C1519" s="116">
        <f t="shared" si="46"/>
        <v>5.1482937628826164E-3</v>
      </c>
      <c r="E1519" s="115">
        <v>42109</v>
      </c>
      <c r="F1519" s="46">
        <v>383.45001200000002</v>
      </c>
      <c r="G1519" s="116">
        <f t="shared" si="47"/>
        <v>-4.3103868106665333E-3</v>
      </c>
    </row>
    <row r="1520" spans="1:7" x14ac:dyDescent="0.3">
      <c r="A1520" s="115">
        <v>42108</v>
      </c>
      <c r="B1520" s="46">
        <v>2095.84</v>
      </c>
      <c r="C1520" s="116">
        <f t="shared" si="46"/>
        <v>1.6296841471401535E-3</v>
      </c>
      <c r="E1520" s="115">
        <v>42108</v>
      </c>
      <c r="F1520" s="46">
        <v>385.10998499999999</v>
      </c>
      <c r="G1520" s="116">
        <f t="shared" si="47"/>
        <v>7.1921751958432534E-3</v>
      </c>
    </row>
    <row r="1521" spans="1:7" x14ac:dyDescent="0.3">
      <c r="A1521" s="115">
        <v>42107</v>
      </c>
      <c r="B1521" s="46">
        <v>2092.4299999999998</v>
      </c>
      <c r="C1521" s="116">
        <f t="shared" si="46"/>
        <v>-4.5812203267271423E-3</v>
      </c>
      <c r="E1521" s="115">
        <v>42107</v>
      </c>
      <c r="F1521" s="46">
        <v>382.35998499999999</v>
      </c>
      <c r="G1521" s="116">
        <f t="shared" si="47"/>
        <v>-7.5789626172051427E-4</v>
      </c>
    </row>
    <row r="1522" spans="1:7" x14ac:dyDescent="0.3">
      <c r="A1522" s="115">
        <v>42104</v>
      </c>
      <c r="B1522" s="46">
        <v>2102.06</v>
      </c>
      <c r="C1522" s="116">
        <f t="shared" si="46"/>
        <v>5.2028041584177842E-3</v>
      </c>
      <c r="E1522" s="115">
        <v>42104</v>
      </c>
      <c r="F1522" s="46">
        <v>382.64999399999999</v>
      </c>
      <c r="G1522" s="116">
        <f t="shared" si="47"/>
        <v>-2.3205271395819738E-3</v>
      </c>
    </row>
    <row r="1523" spans="1:7" x14ac:dyDescent="0.3">
      <c r="A1523" s="115">
        <v>42103</v>
      </c>
      <c r="B1523" s="46">
        <v>2091.1799999999998</v>
      </c>
      <c r="C1523" s="116">
        <f t="shared" si="46"/>
        <v>4.4574667371151122E-3</v>
      </c>
      <c r="E1523" s="115">
        <v>42103</v>
      </c>
      <c r="F1523" s="46">
        <v>383.540009</v>
      </c>
      <c r="G1523" s="116">
        <f t="shared" si="47"/>
        <v>6.1385019053985523E-3</v>
      </c>
    </row>
    <row r="1524" spans="1:7" x14ac:dyDescent="0.3">
      <c r="A1524" s="115">
        <v>42102</v>
      </c>
      <c r="B1524" s="46">
        <v>2081.9</v>
      </c>
      <c r="C1524" s="116">
        <f t="shared" si="46"/>
        <v>2.6826178882932705E-3</v>
      </c>
      <c r="E1524" s="115">
        <v>42102</v>
      </c>
      <c r="F1524" s="46">
        <v>381.20001200000002</v>
      </c>
      <c r="G1524" s="116">
        <f t="shared" si="47"/>
        <v>1.813522055356187E-2</v>
      </c>
    </row>
    <row r="1525" spans="1:7" x14ac:dyDescent="0.3">
      <c r="A1525" s="115">
        <v>42101</v>
      </c>
      <c r="B1525" s="46">
        <v>2076.33</v>
      </c>
      <c r="C1525" s="116">
        <f t="shared" si="46"/>
        <v>-2.0618853995443276E-3</v>
      </c>
      <c r="E1525" s="115">
        <v>42101</v>
      </c>
      <c r="F1525" s="46">
        <v>374.41000400000001</v>
      </c>
      <c r="G1525" s="116">
        <f t="shared" si="47"/>
        <v>-6.9754003215080074E-3</v>
      </c>
    </row>
    <row r="1526" spans="1:7" x14ac:dyDescent="0.3">
      <c r="A1526" s="115">
        <v>42100</v>
      </c>
      <c r="B1526" s="46">
        <v>2080.62</v>
      </c>
      <c r="C1526" s="116">
        <f t="shared" si="46"/>
        <v>6.6087394047296133E-3</v>
      </c>
      <c r="E1526" s="115">
        <v>42100</v>
      </c>
      <c r="F1526" s="46">
        <v>377.040009</v>
      </c>
      <c r="G1526" s="116">
        <f t="shared" si="47"/>
        <v>1.2867720617864231E-2</v>
      </c>
    </row>
    <row r="1527" spans="1:7" x14ac:dyDescent="0.3">
      <c r="A1527" s="115">
        <v>42096</v>
      </c>
      <c r="B1527" s="46">
        <v>2066.96</v>
      </c>
      <c r="C1527" s="116">
        <f t="shared" si="46"/>
        <v>3.5296573756244953E-3</v>
      </c>
      <c r="E1527" s="115">
        <v>42096</v>
      </c>
      <c r="F1527" s="46">
        <v>372.25</v>
      </c>
      <c r="G1527" s="116">
        <f t="shared" si="47"/>
        <v>5.3745744780808735E-3</v>
      </c>
    </row>
    <row r="1528" spans="1:7" x14ac:dyDescent="0.3">
      <c r="A1528" s="115">
        <v>42095</v>
      </c>
      <c r="B1528" s="46">
        <v>2059.69</v>
      </c>
      <c r="C1528" s="116">
        <f t="shared" si="46"/>
        <v>-3.965394677666545E-3</v>
      </c>
      <c r="E1528" s="115">
        <v>42095</v>
      </c>
      <c r="F1528" s="46">
        <v>370.26001000000002</v>
      </c>
      <c r="G1528" s="116">
        <f t="shared" si="47"/>
        <v>-4.9448964534549722E-3</v>
      </c>
    </row>
    <row r="1529" spans="1:7" x14ac:dyDescent="0.3">
      <c r="A1529" s="115">
        <v>42094</v>
      </c>
      <c r="B1529" s="46">
        <v>2067.89</v>
      </c>
      <c r="C1529" s="116">
        <f t="shared" si="46"/>
        <v>-8.7957282000152848E-3</v>
      </c>
      <c r="E1529" s="115">
        <v>42094</v>
      </c>
      <c r="F1529" s="46">
        <v>372.10000600000001</v>
      </c>
      <c r="G1529" s="116">
        <f t="shared" si="47"/>
        <v>-6.6472410544566873E-3</v>
      </c>
    </row>
    <row r="1530" spans="1:7" x14ac:dyDescent="0.3">
      <c r="A1530" s="115">
        <v>42093</v>
      </c>
      <c r="B1530" s="46">
        <v>2086.2399999999998</v>
      </c>
      <c r="C1530" s="116">
        <f t="shared" si="46"/>
        <v>1.2236659518102488E-2</v>
      </c>
      <c r="E1530" s="115">
        <v>42093</v>
      </c>
      <c r="F1530" s="46">
        <v>374.58999599999999</v>
      </c>
      <c r="G1530" s="116">
        <f t="shared" si="47"/>
        <v>1.0875426440389857E-2</v>
      </c>
    </row>
    <row r="1531" spans="1:7" x14ac:dyDescent="0.3">
      <c r="A1531" s="115">
        <v>42090</v>
      </c>
      <c r="B1531" s="46">
        <v>2061.02</v>
      </c>
      <c r="C1531" s="116">
        <f t="shared" si="46"/>
        <v>2.3685042433674308E-3</v>
      </c>
      <c r="E1531" s="115">
        <v>42090</v>
      </c>
      <c r="F1531" s="46">
        <v>370.55999800000001</v>
      </c>
      <c r="G1531" s="116">
        <f t="shared" si="47"/>
        <v>8.7382385941761065E-3</v>
      </c>
    </row>
    <row r="1532" spans="1:7" x14ac:dyDescent="0.3">
      <c r="A1532" s="115">
        <v>42089</v>
      </c>
      <c r="B1532" s="46">
        <v>2056.15</v>
      </c>
      <c r="C1532" s="116">
        <f t="shared" si="46"/>
        <v>-2.3774289803740745E-3</v>
      </c>
      <c r="E1532" s="115">
        <v>42089</v>
      </c>
      <c r="F1532" s="46">
        <v>367.35000600000001</v>
      </c>
      <c r="G1532" s="116">
        <f t="shared" si="47"/>
        <v>-9.7314672406275671E-3</v>
      </c>
    </row>
    <row r="1533" spans="1:7" x14ac:dyDescent="0.3">
      <c r="A1533" s="115">
        <v>42088</v>
      </c>
      <c r="B1533" s="46">
        <v>2061.0500000000002</v>
      </c>
      <c r="C1533" s="116">
        <f t="shared" si="46"/>
        <v>-1.4558928998326448E-2</v>
      </c>
      <c r="E1533" s="115">
        <v>42088</v>
      </c>
      <c r="F1533" s="46">
        <v>370.959991</v>
      </c>
      <c r="G1533" s="116">
        <f t="shared" si="47"/>
        <v>-8.3669839703491844E-3</v>
      </c>
    </row>
    <row r="1534" spans="1:7" x14ac:dyDescent="0.3">
      <c r="A1534" s="115">
        <v>42087</v>
      </c>
      <c r="B1534" s="46">
        <v>2091.5</v>
      </c>
      <c r="C1534" s="116">
        <f t="shared" si="46"/>
        <v>-6.1394588532707184E-3</v>
      </c>
      <c r="E1534" s="115">
        <v>42087</v>
      </c>
      <c r="F1534" s="46">
        <v>374.08999599999999</v>
      </c>
      <c r="G1534" s="116">
        <f t="shared" si="47"/>
        <v>-2.7191731513092066E-3</v>
      </c>
    </row>
    <row r="1535" spans="1:7" x14ac:dyDescent="0.3">
      <c r="A1535" s="115">
        <v>42086</v>
      </c>
      <c r="B1535" s="46">
        <v>2104.42</v>
      </c>
      <c r="C1535" s="116">
        <f t="shared" si="46"/>
        <v>-1.7456477396706749E-3</v>
      </c>
      <c r="E1535" s="115">
        <v>42086</v>
      </c>
      <c r="F1535" s="46">
        <v>375.10998499999999</v>
      </c>
      <c r="G1535" s="116">
        <f t="shared" si="47"/>
        <v>-8.9302361734849844E-3</v>
      </c>
    </row>
    <row r="1536" spans="1:7" x14ac:dyDescent="0.3">
      <c r="A1536" s="115">
        <v>42083</v>
      </c>
      <c r="B1536" s="46">
        <v>2108.1</v>
      </c>
      <c r="C1536" s="116">
        <f t="shared" si="46"/>
        <v>9.0127173606091571E-3</v>
      </c>
      <c r="E1536" s="115">
        <v>42083</v>
      </c>
      <c r="F1536" s="46">
        <v>378.48998999999998</v>
      </c>
      <c r="G1536" s="116">
        <f t="shared" si="47"/>
        <v>1.4066016880988519E-2</v>
      </c>
    </row>
    <row r="1537" spans="1:7" x14ac:dyDescent="0.3">
      <c r="A1537" s="115">
        <v>42082</v>
      </c>
      <c r="B1537" s="46">
        <v>2089.27</v>
      </c>
      <c r="C1537" s="116">
        <f t="shared" si="46"/>
        <v>-4.8725887115980138E-3</v>
      </c>
      <c r="E1537" s="115">
        <v>42082</v>
      </c>
      <c r="F1537" s="46">
        <v>373.23998999999998</v>
      </c>
      <c r="G1537" s="116">
        <f t="shared" si="47"/>
        <v>-5.0648422562973305E-3</v>
      </c>
    </row>
    <row r="1538" spans="1:7" x14ac:dyDescent="0.3">
      <c r="A1538" s="115">
        <v>42081</v>
      </c>
      <c r="B1538" s="46">
        <v>2099.5</v>
      </c>
      <c r="C1538" s="116">
        <f t="shared" si="46"/>
        <v>1.2158435698169878E-2</v>
      </c>
      <c r="E1538" s="115">
        <v>42081</v>
      </c>
      <c r="F1538" s="46">
        <v>375.14001500000001</v>
      </c>
      <c r="G1538" s="116">
        <f t="shared" si="47"/>
        <v>8.6577809406562789E-3</v>
      </c>
    </row>
    <row r="1539" spans="1:7" x14ac:dyDescent="0.3">
      <c r="A1539" s="115">
        <v>42080</v>
      </c>
      <c r="B1539" s="46">
        <v>2074.2800000000002</v>
      </c>
      <c r="C1539" s="116">
        <f t="shared" si="46"/>
        <v>-3.3202158380540858E-3</v>
      </c>
      <c r="E1539" s="115">
        <v>42080</v>
      </c>
      <c r="F1539" s="46">
        <v>371.92001299999998</v>
      </c>
      <c r="G1539" s="116">
        <f t="shared" si="47"/>
        <v>-3.8301673416875071E-3</v>
      </c>
    </row>
    <row r="1540" spans="1:7" x14ac:dyDescent="0.3">
      <c r="A1540" s="115">
        <v>42079</v>
      </c>
      <c r="B1540" s="46">
        <v>2081.19</v>
      </c>
      <c r="C1540" s="116">
        <f t="shared" ref="C1540:C1603" si="48">B1540/B1541-1</f>
        <v>1.353365150482122E-2</v>
      </c>
      <c r="E1540" s="115">
        <v>42079</v>
      </c>
      <c r="F1540" s="46">
        <v>373.35000600000001</v>
      </c>
      <c r="G1540" s="116">
        <f t="shared" ref="G1540:G1603" si="49">F1540/F1541-1</f>
        <v>7.4748208137855876E-3</v>
      </c>
    </row>
    <row r="1541" spans="1:7" x14ac:dyDescent="0.3">
      <c r="A1541" s="115">
        <v>42076</v>
      </c>
      <c r="B1541" s="46">
        <v>2053.4</v>
      </c>
      <c r="C1541" s="116">
        <f t="shared" si="48"/>
        <v>-6.0746871899125532E-3</v>
      </c>
      <c r="E1541" s="115">
        <v>42076</v>
      </c>
      <c r="F1541" s="46">
        <v>370.57998700000002</v>
      </c>
      <c r="G1541" s="116">
        <f t="shared" si="49"/>
        <v>-9.7798287136550144E-3</v>
      </c>
    </row>
    <row r="1542" spans="1:7" x14ac:dyDescent="0.3">
      <c r="A1542" s="115">
        <v>42075</v>
      </c>
      <c r="B1542" s="46">
        <v>2065.9499999999998</v>
      </c>
      <c r="C1542" s="116">
        <f t="shared" si="48"/>
        <v>1.2601458651923192E-2</v>
      </c>
      <c r="E1542" s="115">
        <v>42075</v>
      </c>
      <c r="F1542" s="46">
        <v>374.23998999999998</v>
      </c>
      <c r="G1542" s="116">
        <f t="shared" si="49"/>
        <v>2.1481003104525387E-2</v>
      </c>
    </row>
    <row r="1543" spans="1:7" x14ac:dyDescent="0.3">
      <c r="A1543" s="115">
        <v>42074</v>
      </c>
      <c r="B1543" s="46">
        <v>2040.24</v>
      </c>
      <c r="C1543" s="116">
        <f t="shared" si="48"/>
        <v>-1.9176581089542788E-3</v>
      </c>
      <c r="E1543" s="115">
        <v>42074</v>
      </c>
      <c r="F1543" s="46">
        <v>366.36999500000002</v>
      </c>
      <c r="G1543" s="116">
        <f t="shared" si="49"/>
        <v>-8.4977806149284518E-3</v>
      </c>
    </row>
    <row r="1544" spans="1:7" x14ac:dyDescent="0.3">
      <c r="A1544" s="115">
        <v>42073</v>
      </c>
      <c r="B1544" s="46">
        <v>2044.16</v>
      </c>
      <c r="C1544" s="116">
        <f t="shared" si="48"/>
        <v>-1.6961378839393415E-2</v>
      </c>
      <c r="E1544" s="115">
        <v>42073</v>
      </c>
      <c r="F1544" s="46">
        <v>369.51001000000002</v>
      </c>
      <c r="G1544" s="116">
        <f t="shared" si="49"/>
        <v>-2.3906350506690321E-2</v>
      </c>
    </row>
    <row r="1545" spans="1:7" x14ac:dyDescent="0.3">
      <c r="A1545" s="115">
        <v>42072</v>
      </c>
      <c r="B1545" s="46">
        <v>2079.4299999999998</v>
      </c>
      <c r="C1545" s="116">
        <f t="shared" si="48"/>
        <v>3.9444589283814668E-3</v>
      </c>
      <c r="E1545" s="115">
        <v>42072</v>
      </c>
      <c r="F1545" s="46">
        <v>378.55999800000001</v>
      </c>
      <c r="G1545" s="116">
        <f t="shared" si="49"/>
        <v>-4.0253571946154976E-3</v>
      </c>
    </row>
    <row r="1546" spans="1:7" x14ac:dyDescent="0.3">
      <c r="A1546" s="115">
        <v>42069</v>
      </c>
      <c r="B1546" s="46">
        <v>2071.2600000000002</v>
      </c>
      <c r="C1546" s="116">
        <f t="shared" si="48"/>
        <v>-1.4173932909416154E-2</v>
      </c>
      <c r="E1546" s="115">
        <v>42069</v>
      </c>
      <c r="F1546" s="46">
        <v>380.08999599999999</v>
      </c>
      <c r="G1546" s="116">
        <f t="shared" si="49"/>
        <v>-1.9957175204195932E-2</v>
      </c>
    </row>
    <row r="1547" spans="1:7" x14ac:dyDescent="0.3">
      <c r="A1547" s="115">
        <v>42068</v>
      </c>
      <c r="B1547" s="46">
        <v>2101.04</v>
      </c>
      <c r="C1547" s="116">
        <f t="shared" si="48"/>
        <v>1.1960753479816066E-3</v>
      </c>
      <c r="E1547" s="115">
        <v>42068</v>
      </c>
      <c r="F1547" s="46">
        <v>387.82998700000002</v>
      </c>
      <c r="G1547" s="116">
        <f t="shared" si="49"/>
        <v>1.3351761043708832E-2</v>
      </c>
    </row>
    <row r="1548" spans="1:7" x14ac:dyDescent="0.3">
      <c r="A1548" s="115">
        <v>42067</v>
      </c>
      <c r="B1548" s="46">
        <v>2098.5300000000002</v>
      </c>
      <c r="C1548" s="116">
        <f t="shared" si="48"/>
        <v>-4.3885035440131004E-3</v>
      </c>
      <c r="E1548" s="115">
        <v>42067</v>
      </c>
      <c r="F1548" s="46">
        <v>382.72000100000002</v>
      </c>
      <c r="G1548" s="116">
        <f t="shared" si="49"/>
        <v>-4.9140273880303731E-3</v>
      </c>
    </row>
    <row r="1549" spans="1:7" x14ac:dyDescent="0.3">
      <c r="A1549" s="115">
        <v>42066</v>
      </c>
      <c r="B1549" s="46">
        <v>2107.7800000000002</v>
      </c>
      <c r="C1549" s="116">
        <f t="shared" si="48"/>
        <v>-4.5386064919545888E-3</v>
      </c>
      <c r="E1549" s="115">
        <v>42066</v>
      </c>
      <c r="F1549" s="46">
        <v>384.60998499999999</v>
      </c>
      <c r="G1549" s="116">
        <f t="shared" si="49"/>
        <v>-2.7226546416776465E-3</v>
      </c>
    </row>
    <row r="1550" spans="1:7" x14ac:dyDescent="0.3">
      <c r="A1550" s="115">
        <v>42065</v>
      </c>
      <c r="B1550" s="46">
        <v>2117.39</v>
      </c>
      <c r="C1550" s="116">
        <f t="shared" si="48"/>
        <v>6.1249703017343116E-3</v>
      </c>
      <c r="E1550" s="115">
        <v>42065</v>
      </c>
      <c r="F1550" s="46">
        <v>385.66000400000001</v>
      </c>
      <c r="G1550" s="116">
        <f t="shared" si="49"/>
        <v>1.4467592440366328E-2</v>
      </c>
    </row>
    <row r="1551" spans="1:7" x14ac:dyDescent="0.3">
      <c r="A1551" s="115">
        <v>42062</v>
      </c>
      <c r="B1551" s="46">
        <v>2104.5</v>
      </c>
      <c r="C1551" s="116">
        <f t="shared" si="48"/>
        <v>-2.9563091617157422E-3</v>
      </c>
      <c r="E1551" s="115">
        <v>42062</v>
      </c>
      <c r="F1551" s="46">
        <v>380.16000400000001</v>
      </c>
      <c r="G1551" s="116">
        <f t="shared" si="49"/>
        <v>-1.2058170854204797E-2</v>
      </c>
    </row>
    <row r="1552" spans="1:7" x14ac:dyDescent="0.3">
      <c r="A1552" s="115">
        <v>42061</v>
      </c>
      <c r="B1552" s="46">
        <v>2110.7399999999998</v>
      </c>
      <c r="C1552" s="116">
        <f t="shared" si="48"/>
        <v>-1.4759728648067183E-3</v>
      </c>
      <c r="E1552" s="115">
        <v>42061</v>
      </c>
      <c r="F1552" s="46">
        <v>384.79998799999998</v>
      </c>
      <c r="G1552" s="116">
        <f t="shared" si="49"/>
        <v>-1.4791161932574681E-3</v>
      </c>
    </row>
    <row r="1553" spans="1:7" x14ac:dyDescent="0.3">
      <c r="A1553" s="115">
        <v>42060</v>
      </c>
      <c r="B1553" s="46">
        <v>2113.86</v>
      </c>
      <c r="C1553" s="116">
        <f t="shared" si="48"/>
        <v>-7.6578365193713527E-4</v>
      </c>
      <c r="E1553" s="115">
        <v>42060</v>
      </c>
      <c r="F1553" s="46">
        <v>385.36999500000002</v>
      </c>
      <c r="G1553" s="116">
        <f t="shared" si="49"/>
        <v>1.7908552977189629E-2</v>
      </c>
    </row>
    <row r="1554" spans="1:7" x14ac:dyDescent="0.3">
      <c r="A1554" s="115">
        <v>42059</v>
      </c>
      <c r="B1554" s="46">
        <v>2115.48</v>
      </c>
      <c r="C1554" s="116">
        <f t="shared" si="48"/>
        <v>2.7587383749041461E-3</v>
      </c>
      <c r="E1554" s="115">
        <v>42059</v>
      </c>
      <c r="F1554" s="46">
        <v>378.58999599999999</v>
      </c>
      <c r="G1554" s="116">
        <f t="shared" si="49"/>
        <v>-4.0774949724774467E-3</v>
      </c>
    </row>
    <row r="1555" spans="1:7" x14ac:dyDescent="0.3">
      <c r="A1555" s="115">
        <v>42058</v>
      </c>
      <c r="B1555" s="46">
        <v>2109.66</v>
      </c>
      <c r="C1555" s="116">
        <f t="shared" si="48"/>
        <v>-3.032744159600087E-4</v>
      </c>
      <c r="E1555" s="115">
        <v>42058</v>
      </c>
      <c r="F1555" s="46">
        <v>380.14001500000001</v>
      </c>
      <c r="G1555" s="116">
        <f t="shared" si="49"/>
        <v>-9.1747614119297438E-3</v>
      </c>
    </row>
    <row r="1556" spans="1:7" x14ac:dyDescent="0.3">
      <c r="A1556" s="115">
        <v>42055</v>
      </c>
      <c r="B1556" s="46">
        <v>2110.3000000000002</v>
      </c>
      <c r="C1556" s="116">
        <f t="shared" si="48"/>
        <v>6.1264869245991616E-3</v>
      </c>
      <c r="E1556" s="115">
        <v>42055</v>
      </c>
      <c r="F1556" s="46">
        <v>383.66000400000001</v>
      </c>
      <c r="G1556" s="116">
        <f t="shared" si="49"/>
        <v>1.2295525065963098E-2</v>
      </c>
    </row>
    <row r="1557" spans="1:7" x14ac:dyDescent="0.3">
      <c r="A1557" s="115">
        <v>42054</v>
      </c>
      <c r="B1557" s="46">
        <v>2097.4499999999998</v>
      </c>
      <c r="C1557" s="116">
        <f t="shared" si="48"/>
        <v>-1.0620666006249113E-3</v>
      </c>
      <c r="E1557" s="115">
        <v>42054</v>
      </c>
      <c r="F1557" s="46">
        <v>379</v>
      </c>
      <c r="G1557" s="116">
        <f t="shared" si="49"/>
        <v>1.507888977527494E-2</v>
      </c>
    </row>
    <row r="1558" spans="1:7" x14ac:dyDescent="0.3">
      <c r="A1558" s="115">
        <v>42053</v>
      </c>
      <c r="B1558" s="46">
        <v>2099.6799999999998</v>
      </c>
      <c r="C1558" s="116">
        <f t="shared" si="48"/>
        <v>-3.1423483816916953E-4</v>
      </c>
      <c r="E1558" s="115">
        <v>42053</v>
      </c>
      <c r="F1558" s="46">
        <v>373.36999500000002</v>
      </c>
      <c r="G1558" s="116">
        <f t="shared" si="49"/>
        <v>-5.4870363007998302E-3</v>
      </c>
    </row>
    <row r="1559" spans="1:7" x14ac:dyDescent="0.3">
      <c r="A1559" s="115">
        <v>42052</v>
      </c>
      <c r="B1559" s="46">
        <v>2100.34</v>
      </c>
      <c r="C1559" s="116">
        <f t="shared" si="48"/>
        <v>1.5975278852071728E-3</v>
      </c>
      <c r="E1559" s="115">
        <v>42052</v>
      </c>
      <c r="F1559" s="46">
        <v>375.42999300000002</v>
      </c>
      <c r="G1559" s="116">
        <f t="shared" si="49"/>
        <v>-1.6761370813969112E-2</v>
      </c>
    </row>
    <row r="1560" spans="1:7" x14ac:dyDescent="0.3">
      <c r="A1560" s="115">
        <v>42048</v>
      </c>
      <c r="B1560" s="46">
        <v>2096.9899999999998</v>
      </c>
      <c r="C1560" s="116">
        <f t="shared" si="48"/>
        <v>4.0747337776754211E-3</v>
      </c>
      <c r="E1560" s="115">
        <v>42048</v>
      </c>
      <c r="F1560" s="46">
        <v>381.82998700000002</v>
      </c>
      <c r="G1560" s="116">
        <f t="shared" si="49"/>
        <v>1.2355102047839628E-2</v>
      </c>
    </row>
    <row r="1561" spans="1:7" x14ac:dyDescent="0.3">
      <c r="A1561" s="115">
        <v>42047</v>
      </c>
      <c r="B1561" s="46">
        <v>2088.48</v>
      </c>
      <c r="C1561" s="116">
        <f t="shared" si="48"/>
        <v>9.644530173601451E-3</v>
      </c>
      <c r="E1561" s="115">
        <v>42047</v>
      </c>
      <c r="F1561" s="46">
        <v>377.17001299999998</v>
      </c>
      <c r="G1561" s="116">
        <f t="shared" si="49"/>
        <v>5.4113075620578766E-3</v>
      </c>
    </row>
    <row r="1562" spans="1:7" x14ac:dyDescent="0.3">
      <c r="A1562" s="115">
        <v>42046</v>
      </c>
      <c r="B1562" s="46">
        <v>2068.5300000000002</v>
      </c>
      <c r="C1562" s="116">
        <f t="shared" si="48"/>
        <v>-2.9005264455483903E-5</v>
      </c>
      <c r="E1562" s="115">
        <v>42046</v>
      </c>
      <c r="F1562" s="46">
        <v>375.14001500000001</v>
      </c>
      <c r="G1562" s="116">
        <f t="shared" si="49"/>
        <v>5.7373056300267233E-3</v>
      </c>
    </row>
    <row r="1563" spans="1:7" x14ac:dyDescent="0.3">
      <c r="A1563" s="115">
        <v>42045</v>
      </c>
      <c r="B1563" s="46">
        <v>2068.59</v>
      </c>
      <c r="C1563" s="116">
        <f t="shared" si="48"/>
        <v>1.0675513255225422E-2</v>
      </c>
      <c r="E1563" s="115">
        <v>42045</v>
      </c>
      <c r="F1563" s="46">
        <v>373</v>
      </c>
      <c r="G1563" s="116">
        <f t="shared" si="49"/>
        <v>6.5846341028963362E-3</v>
      </c>
    </row>
    <row r="1564" spans="1:7" x14ac:dyDescent="0.3">
      <c r="A1564" s="115">
        <v>42044</v>
      </c>
      <c r="B1564" s="46">
        <v>2046.74</v>
      </c>
      <c r="C1564" s="116">
        <f t="shared" si="48"/>
        <v>-4.2472038025365144E-3</v>
      </c>
      <c r="E1564" s="115">
        <v>42044</v>
      </c>
      <c r="F1564" s="46">
        <v>370.55999800000001</v>
      </c>
      <c r="G1564" s="116">
        <f t="shared" si="49"/>
        <v>-9.9390857377873454E-3</v>
      </c>
    </row>
    <row r="1565" spans="1:7" x14ac:dyDescent="0.3">
      <c r="A1565" s="115">
        <v>42041</v>
      </c>
      <c r="B1565" s="46">
        <v>2055.4699999999998</v>
      </c>
      <c r="C1565" s="116">
        <f t="shared" si="48"/>
        <v>-3.4181486724977894E-3</v>
      </c>
      <c r="E1565" s="115">
        <v>42041</v>
      </c>
      <c r="F1565" s="46">
        <v>374.27999899999998</v>
      </c>
      <c r="G1565" s="116">
        <f t="shared" si="49"/>
        <v>1.0430447039351254E-3</v>
      </c>
    </row>
    <row r="1566" spans="1:7" x14ac:dyDescent="0.3">
      <c r="A1566" s="115">
        <v>42040</v>
      </c>
      <c r="B1566" s="46">
        <v>2062.52</v>
      </c>
      <c r="C1566" s="116">
        <f t="shared" si="48"/>
        <v>1.0291401952476242E-2</v>
      </c>
      <c r="E1566" s="115">
        <v>42040</v>
      </c>
      <c r="F1566" s="46">
        <v>373.89001500000001</v>
      </c>
      <c r="G1566" s="116">
        <f t="shared" si="49"/>
        <v>2.5058300205620387E-2</v>
      </c>
    </row>
    <row r="1567" spans="1:7" x14ac:dyDescent="0.3">
      <c r="A1567" s="115">
        <v>42039</v>
      </c>
      <c r="B1567" s="46">
        <v>2041.51</v>
      </c>
      <c r="C1567" s="116">
        <f t="shared" si="48"/>
        <v>-4.1560367409257948E-3</v>
      </c>
      <c r="E1567" s="115">
        <v>42039</v>
      </c>
      <c r="F1567" s="46">
        <v>364.75</v>
      </c>
      <c r="G1567" s="116">
        <f t="shared" si="49"/>
        <v>3.3008170529771341E-3</v>
      </c>
    </row>
    <row r="1568" spans="1:7" x14ac:dyDescent="0.3">
      <c r="A1568" s="115">
        <v>42038</v>
      </c>
      <c r="B1568" s="46">
        <v>2050.0300000000002</v>
      </c>
      <c r="C1568" s="116">
        <f t="shared" si="48"/>
        <v>1.443946854046585E-2</v>
      </c>
      <c r="E1568" s="115">
        <v>42038</v>
      </c>
      <c r="F1568" s="46">
        <v>363.54998799999998</v>
      </c>
      <c r="G1568" s="116">
        <f t="shared" si="49"/>
        <v>-2.5242489024495107E-3</v>
      </c>
    </row>
    <row r="1569" spans="1:7" x14ac:dyDescent="0.3">
      <c r="A1569" s="115">
        <v>42037</v>
      </c>
      <c r="B1569" s="46">
        <v>2020.85</v>
      </c>
      <c r="C1569" s="116">
        <f t="shared" si="48"/>
        <v>1.29624709898295E-2</v>
      </c>
      <c r="E1569" s="115">
        <v>42037</v>
      </c>
      <c r="F1569" s="46">
        <v>364.47000100000002</v>
      </c>
      <c r="G1569" s="116">
        <f t="shared" si="49"/>
        <v>2.8037125287104558E-2</v>
      </c>
    </row>
    <row r="1570" spans="1:7" x14ac:dyDescent="0.3">
      <c r="A1570" s="115">
        <v>42034</v>
      </c>
      <c r="B1570" s="46">
        <v>1994.99</v>
      </c>
      <c r="C1570" s="116">
        <f t="shared" si="48"/>
        <v>-1.2991960420531856E-2</v>
      </c>
      <c r="E1570" s="115">
        <v>42034</v>
      </c>
      <c r="F1570" s="46">
        <v>354.52999899999998</v>
      </c>
      <c r="G1570" s="116">
        <f t="shared" si="49"/>
        <v>0.13711591550810165</v>
      </c>
    </row>
    <row r="1571" spans="1:7" x14ac:dyDescent="0.3">
      <c r="A1571" s="115">
        <v>42033</v>
      </c>
      <c r="B1571" s="46">
        <v>2021.25</v>
      </c>
      <c r="C1571" s="116">
        <f t="shared" si="48"/>
        <v>9.5347025212770831E-3</v>
      </c>
      <c r="E1571" s="115">
        <v>42033</v>
      </c>
      <c r="F1571" s="46">
        <v>311.77999899999998</v>
      </c>
      <c r="G1571" s="116">
        <f t="shared" si="49"/>
        <v>2.5895807628629308E-2</v>
      </c>
    </row>
    <row r="1572" spans="1:7" x14ac:dyDescent="0.3">
      <c r="A1572" s="115">
        <v>42032</v>
      </c>
      <c r="B1572" s="46">
        <v>2002.16</v>
      </c>
      <c r="C1572" s="116">
        <f t="shared" si="48"/>
        <v>-1.3495602473454604E-2</v>
      </c>
      <c r="E1572" s="115">
        <v>42032</v>
      </c>
      <c r="F1572" s="46">
        <v>303.91000400000001</v>
      </c>
      <c r="G1572" s="116">
        <f t="shared" si="49"/>
        <v>-9.2583406682965608E-3</v>
      </c>
    </row>
    <row r="1573" spans="1:7" x14ac:dyDescent="0.3">
      <c r="A1573" s="115">
        <v>42031</v>
      </c>
      <c r="B1573" s="46">
        <v>2029.55</v>
      </c>
      <c r="C1573" s="116">
        <f t="shared" si="48"/>
        <v>-1.3387843993213799E-2</v>
      </c>
      <c r="E1573" s="115">
        <v>42031</v>
      </c>
      <c r="F1573" s="46">
        <v>306.75</v>
      </c>
      <c r="G1573" s="116">
        <f t="shared" si="49"/>
        <v>-9.397416399955949E-3</v>
      </c>
    </row>
    <row r="1574" spans="1:7" x14ac:dyDescent="0.3">
      <c r="A1574" s="115">
        <v>42030</v>
      </c>
      <c r="B1574" s="46">
        <v>2057.09</v>
      </c>
      <c r="C1574" s="116">
        <f t="shared" si="48"/>
        <v>2.5684514236141709E-3</v>
      </c>
      <c r="E1574" s="115">
        <v>42030</v>
      </c>
      <c r="F1574" s="46">
        <v>309.66000400000001</v>
      </c>
      <c r="G1574" s="116">
        <f t="shared" si="49"/>
        <v>-8.7391109475761786E-3</v>
      </c>
    </row>
    <row r="1575" spans="1:7" x14ac:dyDescent="0.3">
      <c r="A1575" s="115">
        <v>42027</v>
      </c>
      <c r="B1575" s="46">
        <v>2051.8200000000002</v>
      </c>
      <c r="C1575" s="116">
        <f t="shared" si="48"/>
        <v>-5.4916026464386647E-3</v>
      </c>
      <c r="E1575" s="115">
        <v>42027</v>
      </c>
      <c r="F1575" s="46">
        <v>312.39001500000001</v>
      </c>
      <c r="G1575" s="116">
        <f t="shared" si="49"/>
        <v>6.6705592720615048E-3</v>
      </c>
    </row>
    <row r="1576" spans="1:7" x14ac:dyDescent="0.3">
      <c r="A1576" s="115">
        <v>42026</v>
      </c>
      <c r="B1576" s="46">
        <v>2063.15</v>
      </c>
      <c r="C1576" s="116">
        <f t="shared" si="48"/>
        <v>1.526976753341347E-2</v>
      </c>
      <c r="E1576" s="115">
        <v>42026</v>
      </c>
      <c r="F1576" s="46">
        <v>310.32000699999998</v>
      </c>
      <c r="G1576" s="116">
        <f t="shared" si="49"/>
        <v>4.3969746005046106E-2</v>
      </c>
    </row>
    <row r="1577" spans="1:7" x14ac:dyDescent="0.3">
      <c r="A1577" s="115">
        <v>42025</v>
      </c>
      <c r="B1577" s="46">
        <v>2032.12</v>
      </c>
      <c r="C1577" s="116">
        <f t="shared" si="48"/>
        <v>4.7316506390446822E-3</v>
      </c>
      <c r="E1577" s="115">
        <v>42025</v>
      </c>
      <c r="F1577" s="46">
        <v>297.25</v>
      </c>
      <c r="G1577" s="116">
        <f t="shared" si="49"/>
        <v>2.6983132759928585E-2</v>
      </c>
    </row>
    <row r="1578" spans="1:7" x14ac:dyDescent="0.3">
      <c r="A1578" s="115">
        <v>42024</v>
      </c>
      <c r="B1578" s="46">
        <v>2022.55</v>
      </c>
      <c r="C1578" s="116">
        <f t="shared" si="48"/>
        <v>1.5499499856392873E-3</v>
      </c>
      <c r="E1578" s="115">
        <v>42024</v>
      </c>
      <c r="F1578" s="46">
        <v>289.44000199999999</v>
      </c>
      <c r="G1578" s="116">
        <f t="shared" si="49"/>
        <v>-4.4713078513898274E-3</v>
      </c>
    </row>
    <row r="1579" spans="1:7" x14ac:dyDescent="0.3">
      <c r="A1579" s="115">
        <v>42020</v>
      </c>
      <c r="B1579" s="46">
        <v>2019.42</v>
      </c>
      <c r="C1579" s="116">
        <f t="shared" si="48"/>
        <v>1.3424199691870697E-2</v>
      </c>
      <c r="E1579" s="115">
        <v>42020</v>
      </c>
      <c r="F1579" s="46">
        <v>290.73998999999998</v>
      </c>
      <c r="G1579" s="116">
        <f t="shared" si="49"/>
        <v>1.3207798715826335E-2</v>
      </c>
    </row>
    <row r="1580" spans="1:7" x14ac:dyDescent="0.3">
      <c r="A1580" s="115">
        <v>42019</v>
      </c>
      <c r="B1580" s="46">
        <v>1992.67</v>
      </c>
      <c r="C1580" s="116">
        <f t="shared" si="48"/>
        <v>-9.2478881502732202E-3</v>
      </c>
      <c r="E1580" s="115">
        <v>42019</v>
      </c>
      <c r="F1580" s="46">
        <v>286.95001200000002</v>
      </c>
      <c r="G1580" s="116">
        <f t="shared" si="49"/>
        <v>-2.1550029791831182E-2</v>
      </c>
    </row>
    <row r="1581" spans="1:7" x14ac:dyDescent="0.3">
      <c r="A1581" s="115">
        <v>42018</v>
      </c>
      <c r="B1581" s="46">
        <v>2011.27</v>
      </c>
      <c r="C1581" s="116">
        <f t="shared" si="48"/>
        <v>-5.8130625843413331E-3</v>
      </c>
      <c r="E1581" s="115">
        <v>42018</v>
      </c>
      <c r="F1581" s="46">
        <v>293.26998900000001</v>
      </c>
      <c r="G1581" s="116">
        <f t="shared" si="49"/>
        <v>-4.9874501251084835E-3</v>
      </c>
    </row>
    <row r="1582" spans="1:7" x14ac:dyDescent="0.3">
      <c r="A1582" s="115">
        <v>42017</v>
      </c>
      <c r="B1582" s="46">
        <v>2023.03</v>
      </c>
      <c r="C1582" s="116">
        <f t="shared" si="48"/>
        <v>-2.5785648782700177E-3</v>
      </c>
      <c r="E1582" s="115">
        <v>42017</v>
      </c>
      <c r="F1582" s="46">
        <v>294.73998999999998</v>
      </c>
      <c r="G1582" s="116">
        <f t="shared" si="49"/>
        <v>1.1427150592949298E-2</v>
      </c>
    </row>
    <row r="1583" spans="1:7" x14ac:dyDescent="0.3">
      <c r="A1583" s="115">
        <v>42016</v>
      </c>
      <c r="B1583" s="46">
        <v>2028.26</v>
      </c>
      <c r="C1583" s="116">
        <f t="shared" si="48"/>
        <v>-8.0936615137836565E-3</v>
      </c>
      <c r="E1583" s="115">
        <v>42016</v>
      </c>
      <c r="F1583" s="46">
        <v>291.41000400000001</v>
      </c>
      <c r="G1583" s="116">
        <f t="shared" si="49"/>
        <v>-1.8590203516422821E-2</v>
      </c>
    </row>
    <row r="1584" spans="1:7" x14ac:dyDescent="0.3">
      <c r="A1584" s="115">
        <v>42013</v>
      </c>
      <c r="B1584" s="46">
        <v>2044.81</v>
      </c>
      <c r="C1584" s="116">
        <f t="shared" si="48"/>
        <v>-8.4038911034167718E-3</v>
      </c>
      <c r="E1584" s="115">
        <v>42013</v>
      </c>
      <c r="F1584" s="46">
        <v>296.92999300000002</v>
      </c>
      <c r="G1584" s="116">
        <f t="shared" si="49"/>
        <v>-1.1748645762290399E-2</v>
      </c>
    </row>
    <row r="1585" spans="1:7" x14ac:dyDescent="0.3">
      <c r="A1585" s="115">
        <v>42012</v>
      </c>
      <c r="B1585" s="46">
        <v>2062.14</v>
      </c>
      <c r="C1585" s="116">
        <f t="shared" si="48"/>
        <v>1.7888345920331616E-2</v>
      </c>
      <c r="E1585" s="115">
        <v>42012</v>
      </c>
      <c r="F1585" s="46">
        <v>300.459991</v>
      </c>
      <c r="G1585" s="116">
        <f t="shared" si="49"/>
        <v>6.8359289294717129E-3</v>
      </c>
    </row>
    <row r="1586" spans="1:7" x14ac:dyDescent="0.3">
      <c r="A1586" s="115">
        <v>42011</v>
      </c>
      <c r="B1586" s="46">
        <v>2025.9</v>
      </c>
      <c r="C1586" s="116">
        <f t="shared" si="48"/>
        <v>1.1629823080879564E-2</v>
      </c>
      <c r="E1586" s="115">
        <v>42011</v>
      </c>
      <c r="F1586" s="46">
        <v>298.42001299999998</v>
      </c>
      <c r="G1586" s="116">
        <f t="shared" si="49"/>
        <v>1.0599762621836595E-2</v>
      </c>
    </row>
    <row r="1587" spans="1:7" x14ac:dyDescent="0.3">
      <c r="A1587" s="115">
        <v>42010</v>
      </c>
      <c r="B1587" s="46">
        <v>2002.61</v>
      </c>
      <c r="C1587" s="116">
        <f t="shared" si="48"/>
        <v>-8.8934860287640527E-3</v>
      </c>
      <c r="E1587" s="115">
        <v>42010</v>
      </c>
      <c r="F1587" s="46">
        <v>295.290009</v>
      </c>
      <c r="G1587" s="116">
        <f t="shared" si="49"/>
        <v>-2.2833293472098393E-2</v>
      </c>
    </row>
    <row r="1588" spans="1:7" x14ac:dyDescent="0.3">
      <c r="A1588" s="115">
        <v>42009</v>
      </c>
      <c r="B1588" s="46">
        <v>2020.58</v>
      </c>
      <c r="C1588" s="116">
        <f t="shared" si="48"/>
        <v>-1.8278107083859685E-2</v>
      </c>
      <c r="E1588" s="115">
        <v>42009</v>
      </c>
      <c r="F1588" s="46">
        <v>302.19000199999999</v>
      </c>
      <c r="G1588" s="116">
        <f t="shared" si="49"/>
        <v>-2.0517267035167763E-2</v>
      </c>
    </row>
    <row r="1589" spans="1:7" x14ac:dyDescent="0.3">
      <c r="A1589" s="115">
        <v>42006</v>
      </c>
      <c r="B1589" s="46">
        <v>2058.1999999999998</v>
      </c>
      <c r="C1589" s="116">
        <f t="shared" si="48"/>
        <v>-3.3998737189777639E-4</v>
      </c>
      <c r="E1589" s="115">
        <v>42006</v>
      </c>
      <c r="F1589" s="46">
        <v>308.51998900000001</v>
      </c>
      <c r="G1589" s="116">
        <f t="shared" si="49"/>
        <v>-5.8966230533921138E-3</v>
      </c>
    </row>
    <row r="1590" spans="1:7" x14ac:dyDescent="0.3">
      <c r="A1590" s="115">
        <v>42004</v>
      </c>
      <c r="B1590" s="46">
        <v>2058.9</v>
      </c>
      <c r="C1590" s="116">
        <f t="shared" si="48"/>
        <v>-1.0310765015502099E-2</v>
      </c>
      <c r="E1590" s="115">
        <v>42004</v>
      </c>
      <c r="F1590" s="46">
        <v>310.35000600000001</v>
      </c>
      <c r="G1590" s="116">
        <f t="shared" si="49"/>
        <v>1.6119240069079055E-4</v>
      </c>
    </row>
    <row r="1591" spans="1:7" x14ac:dyDescent="0.3">
      <c r="A1591" s="115">
        <v>42003</v>
      </c>
      <c r="B1591" s="46">
        <v>2080.35</v>
      </c>
      <c r="C1591" s="116">
        <f t="shared" si="48"/>
        <v>-4.8886188934119668E-3</v>
      </c>
      <c r="E1591" s="115">
        <v>42003</v>
      </c>
      <c r="F1591" s="46">
        <v>310.29998799999998</v>
      </c>
      <c r="G1591" s="116">
        <f t="shared" si="49"/>
        <v>-5.5762753166694878E-3</v>
      </c>
    </row>
    <row r="1592" spans="1:7" x14ac:dyDescent="0.3">
      <c r="A1592" s="115">
        <v>42002</v>
      </c>
      <c r="B1592" s="46">
        <v>2090.5700000000002</v>
      </c>
      <c r="C1592" s="116">
        <f t="shared" si="48"/>
        <v>8.617511741360051E-4</v>
      </c>
      <c r="E1592" s="115">
        <v>42002</v>
      </c>
      <c r="F1592" s="46">
        <v>312.040009</v>
      </c>
      <c r="G1592" s="116">
        <f t="shared" si="49"/>
        <v>9.5441879005362384E-3</v>
      </c>
    </row>
    <row r="1593" spans="1:7" x14ac:dyDescent="0.3">
      <c r="A1593" s="115">
        <v>41999</v>
      </c>
      <c r="B1593" s="46">
        <v>2088.77</v>
      </c>
      <c r="C1593" s="116">
        <f t="shared" si="48"/>
        <v>3.3095087132783974E-3</v>
      </c>
      <c r="E1593" s="115">
        <v>41999</v>
      </c>
      <c r="F1593" s="46">
        <v>309.08999599999999</v>
      </c>
      <c r="G1593" s="116">
        <f t="shared" si="49"/>
        <v>1.9998010164003599E-2</v>
      </c>
    </row>
    <row r="1594" spans="1:7" x14ac:dyDescent="0.3">
      <c r="A1594" s="115">
        <v>41997</v>
      </c>
      <c r="B1594" s="46">
        <v>2081.88</v>
      </c>
      <c r="C1594" s="116">
        <f t="shared" si="48"/>
        <v>-1.3927777270827946E-4</v>
      </c>
      <c r="E1594" s="115">
        <v>41997</v>
      </c>
      <c r="F1594" s="46">
        <v>303.02999899999998</v>
      </c>
      <c r="G1594" s="116">
        <f t="shared" si="49"/>
        <v>-1.0643540122786121E-2</v>
      </c>
    </row>
    <row r="1595" spans="1:7" x14ac:dyDescent="0.3">
      <c r="A1595" s="115">
        <v>41996</v>
      </c>
      <c r="B1595" s="46">
        <v>2082.17</v>
      </c>
      <c r="C1595" s="116">
        <f t="shared" si="48"/>
        <v>1.7464181588999761E-3</v>
      </c>
      <c r="E1595" s="115">
        <v>41996</v>
      </c>
      <c r="F1595" s="46">
        <v>306.290009</v>
      </c>
      <c r="G1595" s="116">
        <f t="shared" si="49"/>
        <v>-8.1555422672408007E-4</v>
      </c>
    </row>
    <row r="1596" spans="1:7" x14ac:dyDescent="0.3">
      <c r="A1596" s="115">
        <v>41995</v>
      </c>
      <c r="B1596" s="46">
        <v>2078.54</v>
      </c>
      <c r="C1596" s="116">
        <f t="shared" si="48"/>
        <v>3.8103977012049484E-3</v>
      </c>
      <c r="E1596" s="115">
        <v>41995</v>
      </c>
      <c r="F1596" s="46">
        <v>306.540009</v>
      </c>
      <c r="G1596" s="116">
        <f t="shared" si="49"/>
        <v>2.2140764030825544E-2</v>
      </c>
    </row>
    <row r="1597" spans="1:7" x14ac:dyDescent="0.3">
      <c r="A1597" s="115">
        <v>41992</v>
      </c>
      <c r="B1597" s="46">
        <v>2070.65</v>
      </c>
      <c r="C1597" s="116">
        <f t="shared" si="48"/>
        <v>4.5700867928373246E-3</v>
      </c>
      <c r="E1597" s="115">
        <v>41992</v>
      </c>
      <c r="F1597" s="46">
        <v>299.89999399999999</v>
      </c>
      <c r="G1597" s="116">
        <f t="shared" si="49"/>
        <v>7.2884254855987152E-3</v>
      </c>
    </row>
    <row r="1598" spans="1:7" x14ac:dyDescent="0.3">
      <c r="A1598" s="115">
        <v>41991</v>
      </c>
      <c r="B1598" s="46">
        <v>2061.23</v>
      </c>
      <c r="C1598" s="116">
        <f t="shared" si="48"/>
        <v>2.4015221894887473E-2</v>
      </c>
      <c r="E1598" s="115">
        <v>41991</v>
      </c>
      <c r="F1598" s="46">
        <v>297.73001099999999</v>
      </c>
      <c r="G1598" s="116">
        <f t="shared" si="49"/>
        <v>-3.8476779334903899E-3</v>
      </c>
    </row>
    <row r="1599" spans="1:7" x14ac:dyDescent="0.3">
      <c r="A1599" s="115">
        <v>41990</v>
      </c>
      <c r="B1599" s="46">
        <v>2012.89</v>
      </c>
      <c r="C1599" s="116">
        <f t="shared" si="48"/>
        <v>2.0352403256384655E-2</v>
      </c>
      <c r="E1599" s="115">
        <v>41990</v>
      </c>
      <c r="F1599" s="46">
        <v>298.88000499999998</v>
      </c>
      <c r="G1599" s="116">
        <f t="shared" si="49"/>
        <v>1.2946543163739888E-2</v>
      </c>
    </row>
    <row r="1600" spans="1:7" x14ac:dyDescent="0.3">
      <c r="A1600" s="115">
        <v>41989</v>
      </c>
      <c r="B1600" s="46">
        <v>1972.74</v>
      </c>
      <c r="C1600" s="116">
        <f t="shared" si="48"/>
        <v>-8.4890155456039951E-3</v>
      </c>
      <c r="E1600" s="115">
        <v>41989</v>
      </c>
      <c r="F1600" s="46">
        <v>295.05999800000001</v>
      </c>
      <c r="G1600" s="116">
        <f t="shared" si="49"/>
        <v>-3.5972191812966403E-2</v>
      </c>
    </row>
    <row r="1601" spans="1:7" x14ac:dyDescent="0.3">
      <c r="A1601" s="115">
        <v>41988</v>
      </c>
      <c r="B1601" s="46">
        <v>1989.63</v>
      </c>
      <c r="C1601" s="116">
        <f t="shared" si="48"/>
        <v>-6.342610858349973E-3</v>
      </c>
      <c r="E1601" s="115">
        <v>41988</v>
      </c>
      <c r="F1601" s="46">
        <v>306.07000699999998</v>
      </c>
      <c r="G1601" s="116">
        <f t="shared" si="49"/>
        <v>-4.067421487465972E-3</v>
      </c>
    </row>
    <row r="1602" spans="1:7" x14ac:dyDescent="0.3">
      <c r="A1602" s="115">
        <v>41985</v>
      </c>
      <c r="B1602" s="46">
        <v>2002.33</v>
      </c>
      <c r="C1602" s="116">
        <f t="shared" si="48"/>
        <v>-1.6213586985894146E-2</v>
      </c>
      <c r="E1602" s="115">
        <v>41985</v>
      </c>
      <c r="F1602" s="46">
        <v>307.32000699999998</v>
      </c>
      <c r="G1602" s="116">
        <f t="shared" si="49"/>
        <v>-1.3006898084022556E-4</v>
      </c>
    </row>
    <row r="1603" spans="1:7" x14ac:dyDescent="0.3">
      <c r="A1603" s="115">
        <v>41984</v>
      </c>
      <c r="B1603" s="46">
        <v>2035.33</v>
      </c>
      <c r="C1603" s="116">
        <f t="shared" si="48"/>
        <v>4.5357181636016541E-3</v>
      </c>
      <c r="E1603" s="115">
        <v>41984</v>
      </c>
      <c r="F1603" s="46">
        <v>307.35998499999999</v>
      </c>
      <c r="G1603" s="116">
        <f t="shared" si="49"/>
        <v>4.9698830103306335E-3</v>
      </c>
    </row>
    <row r="1604" spans="1:7" x14ac:dyDescent="0.3">
      <c r="A1604" s="115">
        <v>41983</v>
      </c>
      <c r="B1604" s="46">
        <v>2026.14</v>
      </c>
      <c r="C1604" s="116">
        <f t="shared" ref="C1604:C1667" si="50">B1604/B1605-1</f>
        <v>-1.6350943286306596E-2</v>
      </c>
      <c r="E1604" s="115">
        <v>41983</v>
      </c>
      <c r="F1604" s="46">
        <v>305.83999599999999</v>
      </c>
      <c r="G1604" s="116">
        <f t="shared" ref="G1604:G1667" si="51">F1604/F1605-1</f>
        <v>-2.1312012800000057E-2</v>
      </c>
    </row>
    <row r="1605" spans="1:7" x14ac:dyDescent="0.3">
      <c r="A1605" s="115">
        <v>41982</v>
      </c>
      <c r="B1605" s="46">
        <v>2059.8200000000002</v>
      </c>
      <c r="C1605" s="116">
        <f t="shared" si="50"/>
        <v>-2.378282879760274E-4</v>
      </c>
      <c r="E1605" s="115">
        <v>41982</v>
      </c>
      <c r="F1605" s="46">
        <v>312.5</v>
      </c>
      <c r="G1605" s="116">
        <f t="shared" si="51"/>
        <v>1.9110307570262774E-2</v>
      </c>
    </row>
    <row r="1606" spans="1:7" x14ac:dyDescent="0.3">
      <c r="A1606" s="115">
        <v>41981</v>
      </c>
      <c r="B1606" s="46">
        <v>2060.31</v>
      </c>
      <c r="C1606" s="116">
        <f t="shared" si="50"/>
        <v>-7.2565373885138396E-3</v>
      </c>
      <c r="E1606" s="115">
        <v>41981</v>
      </c>
      <c r="F1606" s="46">
        <v>306.64001500000001</v>
      </c>
      <c r="G1606" s="116">
        <f t="shared" si="51"/>
        <v>-1.9159997134632012E-2</v>
      </c>
    </row>
    <row r="1607" spans="1:7" x14ac:dyDescent="0.3">
      <c r="A1607" s="115">
        <v>41978</v>
      </c>
      <c r="B1607" s="46">
        <v>2075.37</v>
      </c>
      <c r="C1607" s="116">
        <f t="shared" si="50"/>
        <v>1.6651222054904213E-3</v>
      </c>
      <c r="E1607" s="115">
        <v>41978</v>
      </c>
      <c r="F1607" s="46">
        <v>312.63000499999998</v>
      </c>
      <c r="G1607" s="116">
        <f t="shared" si="51"/>
        <v>-1.3567627220438028E-2</v>
      </c>
    </row>
    <row r="1608" spans="1:7" x14ac:dyDescent="0.3">
      <c r="A1608" s="115">
        <v>41977</v>
      </c>
      <c r="B1608" s="46">
        <v>2071.92</v>
      </c>
      <c r="C1608" s="116">
        <f t="shared" si="50"/>
        <v>-1.1618209253108081E-3</v>
      </c>
      <c r="E1608" s="115">
        <v>41977</v>
      </c>
      <c r="F1608" s="46">
        <v>316.92999300000002</v>
      </c>
      <c r="G1608" s="116">
        <f t="shared" si="51"/>
        <v>1.3585876777251205E-3</v>
      </c>
    </row>
    <row r="1609" spans="1:7" x14ac:dyDescent="0.3">
      <c r="A1609" s="115">
        <v>41976</v>
      </c>
      <c r="B1609" s="46">
        <v>2074.33</v>
      </c>
      <c r="C1609" s="116">
        <f t="shared" si="50"/>
        <v>3.7647286540367642E-3</v>
      </c>
      <c r="E1609" s="115">
        <v>41976</v>
      </c>
      <c r="F1609" s="46">
        <v>316.5</v>
      </c>
      <c r="G1609" s="116">
        <f t="shared" si="51"/>
        <v>-3.006343066448125E-2</v>
      </c>
    </row>
    <row r="1610" spans="1:7" x14ac:dyDescent="0.3">
      <c r="A1610" s="115">
        <v>41975</v>
      </c>
      <c r="B1610" s="46">
        <v>2066.5500000000002</v>
      </c>
      <c r="C1610" s="116">
        <f t="shared" si="50"/>
        <v>6.3844086021505042E-3</v>
      </c>
      <c r="E1610" s="115">
        <v>41975</v>
      </c>
      <c r="F1610" s="46">
        <v>326.30999800000001</v>
      </c>
      <c r="G1610" s="116">
        <f t="shared" si="51"/>
        <v>9.509141104295793E-4</v>
      </c>
    </row>
    <row r="1611" spans="1:7" x14ac:dyDescent="0.3">
      <c r="A1611" s="115">
        <v>41974</v>
      </c>
      <c r="B1611" s="46">
        <v>2053.44</v>
      </c>
      <c r="C1611" s="116">
        <f t="shared" si="50"/>
        <v>-6.8293060419044593E-3</v>
      </c>
      <c r="E1611" s="115">
        <v>41974</v>
      </c>
      <c r="F1611" s="46">
        <v>326</v>
      </c>
      <c r="G1611" s="116">
        <f t="shared" si="51"/>
        <v>-3.7325816324452976E-2</v>
      </c>
    </row>
    <row r="1612" spans="1:7" x14ac:dyDescent="0.3">
      <c r="A1612" s="115">
        <v>41971</v>
      </c>
      <c r="B1612" s="46">
        <v>2067.56</v>
      </c>
      <c r="C1612" s="116">
        <f t="shared" si="50"/>
        <v>-2.5424178538520081E-3</v>
      </c>
      <c r="E1612" s="115">
        <v>41971</v>
      </c>
      <c r="F1612" s="46">
        <v>338.64001500000001</v>
      </c>
      <c r="G1612" s="116">
        <f t="shared" si="51"/>
        <v>1.5199232225935777E-2</v>
      </c>
    </row>
    <row r="1613" spans="1:7" x14ac:dyDescent="0.3">
      <c r="A1613" s="115">
        <v>41969</v>
      </c>
      <c r="B1613" s="46">
        <v>2072.83</v>
      </c>
      <c r="C1613" s="116">
        <f t="shared" si="50"/>
        <v>2.805958307329659E-3</v>
      </c>
      <c r="E1613" s="115">
        <v>41969</v>
      </c>
      <c r="F1613" s="46">
        <v>333.57000699999998</v>
      </c>
      <c r="G1613" s="116">
        <f t="shared" si="51"/>
        <v>-4.3875416681953272E-3</v>
      </c>
    </row>
    <row r="1614" spans="1:7" x14ac:dyDescent="0.3">
      <c r="A1614" s="115">
        <v>41968</v>
      </c>
      <c r="B1614" s="46">
        <v>2067.0300000000002</v>
      </c>
      <c r="C1614" s="116">
        <f t="shared" si="50"/>
        <v>-1.1500862564690628E-3</v>
      </c>
      <c r="E1614" s="115">
        <v>41968</v>
      </c>
      <c r="F1614" s="46">
        <v>335.040009</v>
      </c>
      <c r="G1614" s="116">
        <f t="shared" si="51"/>
        <v>-1.7876473995509512E-3</v>
      </c>
    </row>
    <row r="1615" spans="1:7" x14ac:dyDescent="0.3">
      <c r="A1615" s="115">
        <v>41967</v>
      </c>
      <c r="B1615" s="46">
        <v>2069.41</v>
      </c>
      <c r="C1615" s="116">
        <f t="shared" si="50"/>
        <v>2.8640659074388175E-3</v>
      </c>
      <c r="E1615" s="115">
        <v>41967</v>
      </c>
      <c r="F1615" s="46">
        <v>335.64001500000001</v>
      </c>
      <c r="G1615" s="116">
        <f t="shared" si="51"/>
        <v>9.0491235148795202E-3</v>
      </c>
    </row>
    <row r="1616" spans="1:7" x14ac:dyDescent="0.3">
      <c r="A1616" s="115">
        <v>41964</v>
      </c>
      <c r="B1616" s="46">
        <v>2063.5</v>
      </c>
      <c r="C1616" s="116">
        <f t="shared" si="50"/>
        <v>5.2368773596394025E-3</v>
      </c>
      <c r="E1616" s="115">
        <v>41964</v>
      </c>
      <c r="F1616" s="46">
        <v>332.63000499999998</v>
      </c>
      <c r="G1616" s="116">
        <f t="shared" si="51"/>
        <v>6.3229743543693484E-3</v>
      </c>
    </row>
    <row r="1617" spans="1:7" x14ac:dyDescent="0.3">
      <c r="A1617" s="115">
        <v>41963</v>
      </c>
      <c r="B1617" s="46">
        <v>2052.75</v>
      </c>
      <c r="C1617" s="116">
        <f t="shared" si="50"/>
        <v>1.9670818852748351E-3</v>
      </c>
      <c r="E1617" s="115">
        <v>41963</v>
      </c>
      <c r="F1617" s="46">
        <v>330.540009</v>
      </c>
      <c r="G1617" s="116">
        <f t="shared" si="51"/>
        <v>1.224964748500379E-2</v>
      </c>
    </row>
    <row r="1618" spans="1:7" x14ac:dyDescent="0.3">
      <c r="A1618" s="115">
        <v>41962</v>
      </c>
      <c r="B1618" s="46">
        <v>2048.7199999999998</v>
      </c>
      <c r="C1618" s="116">
        <f t="shared" si="50"/>
        <v>-1.5011209669559822E-3</v>
      </c>
      <c r="E1618" s="115">
        <v>41962</v>
      </c>
      <c r="F1618" s="46">
        <v>326.540009</v>
      </c>
      <c r="G1618" s="116">
        <f t="shared" si="51"/>
        <v>4.9549627140759167E-3</v>
      </c>
    </row>
    <row r="1619" spans="1:7" x14ac:dyDescent="0.3">
      <c r="A1619" s="115">
        <v>41961</v>
      </c>
      <c r="B1619" s="46">
        <v>2051.8000000000002</v>
      </c>
      <c r="C1619" s="116">
        <f t="shared" si="50"/>
        <v>5.133932945349251E-3</v>
      </c>
      <c r="E1619" s="115">
        <v>41961</v>
      </c>
      <c r="F1619" s="46">
        <v>324.92999300000002</v>
      </c>
      <c r="G1619" s="116">
        <f t="shared" si="51"/>
        <v>5.8195482737490867E-3</v>
      </c>
    </row>
    <row r="1620" spans="1:7" x14ac:dyDescent="0.3">
      <c r="A1620" s="115">
        <v>41960</v>
      </c>
      <c r="B1620" s="46">
        <v>2041.32</v>
      </c>
      <c r="C1620" s="116">
        <f t="shared" si="50"/>
        <v>7.3535900226495698E-4</v>
      </c>
      <c r="E1620" s="115">
        <v>41960</v>
      </c>
      <c r="F1620" s="46">
        <v>323.04998799999998</v>
      </c>
      <c r="G1620" s="116">
        <f t="shared" si="51"/>
        <v>-1.4550725697470956E-2</v>
      </c>
    </row>
    <row r="1621" spans="1:7" x14ac:dyDescent="0.3">
      <c r="A1621" s="115">
        <v>41957</v>
      </c>
      <c r="B1621" s="46">
        <v>2039.82</v>
      </c>
      <c r="C1621" s="116">
        <f t="shared" si="50"/>
        <v>2.4027499227696758E-4</v>
      </c>
      <c r="E1621" s="115">
        <v>41957</v>
      </c>
      <c r="F1621" s="46">
        <v>327.82000699999998</v>
      </c>
      <c r="G1621" s="116">
        <f t="shared" si="51"/>
        <v>3.5831634244982258E-2</v>
      </c>
    </row>
    <row r="1622" spans="1:7" x14ac:dyDescent="0.3">
      <c r="A1622" s="115">
        <v>41956</v>
      </c>
      <c r="B1622" s="46">
        <v>2039.33</v>
      </c>
      <c r="C1622" s="116">
        <f t="shared" si="50"/>
        <v>5.2986630688089953E-4</v>
      </c>
      <c r="E1622" s="115">
        <v>41956</v>
      </c>
      <c r="F1622" s="46">
        <v>316.48001099999999</v>
      </c>
      <c r="G1622" s="116">
        <f t="shared" si="51"/>
        <v>1.5954546693379035E-2</v>
      </c>
    </row>
    <row r="1623" spans="1:7" x14ac:dyDescent="0.3">
      <c r="A1623" s="115">
        <v>41955</v>
      </c>
      <c r="B1623" s="46">
        <v>2038.25</v>
      </c>
      <c r="C1623" s="116">
        <f t="shared" si="50"/>
        <v>-7.0109036711640815E-4</v>
      </c>
      <c r="E1623" s="115">
        <v>41955</v>
      </c>
      <c r="F1623" s="46">
        <v>311.51001000000002</v>
      </c>
      <c r="G1623" s="116">
        <f t="shared" si="51"/>
        <v>-1.6025126886153318E-3</v>
      </c>
    </row>
    <row r="1624" spans="1:7" x14ac:dyDescent="0.3">
      <c r="A1624" s="115">
        <v>41954</v>
      </c>
      <c r="B1624" s="46">
        <v>2039.68</v>
      </c>
      <c r="C1624" s="116">
        <f t="shared" si="50"/>
        <v>6.9667265216422081E-4</v>
      </c>
      <c r="E1624" s="115">
        <v>41954</v>
      </c>
      <c r="F1624" s="46">
        <v>312.01001000000002</v>
      </c>
      <c r="G1624" s="116">
        <f t="shared" si="51"/>
        <v>2.261487771368742E-2</v>
      </c>
    </row>
    <row r="1625" spans="1:7" x14ac:dyDescent="0.3">
      <c r="A1625" s="115">
        <v>41953</v>
      </c>
      <c r="B1625" s="46">
        <v>2038.26</v>
      </c>
      <c r="C1625" s="116">
        <f t="shared" si="50"/>
        <v>3.1202015827394014E-3</v>
      </c>
      <c r="E1625" s="115">
        <v>41953</v>
      </c>
      <c r="F1625" s="46">
        <v>305.10998499999999</v>
      </c>
      <c r="G1625" s="116">
        <f t="shared" si="51"/>
        <v>1.7508171355374413E-2</v>
      </c>
    </row>
    <row r="1626" spans="1:7" x14ac:dyDescent="0.3">
      <c r="A1626" s="115">
        <v>41950</v>
      </c>
      <c r="B1626" s="46">
        <v>2031.92</v>
      </c>
      <c r="C1626" s="116">
        <f t="shared" si="50"/>
        <v>3.4954534489295419E-4</v>
      </c>
      <c r="E1626" s="115">
        <v>41950</v>
      </c>
      <c r="F1626" s="46">
        <v>299.85998499999999</v>
      </c>
      <c r="G1626" s="116">
        <f t="shared" si="51"/>
        <v>1.0854806624790658E-2</v>
      </c>
    </row>
    <row r="1627" spans="1:7" x14ac:dyDescent="0.3">
      <c r="A1627" s="115">
        <v>41949</v>
      </c>
      <c r="B1627" s="46">
        <v>2031.21</v>
      </c>
      <c r="C1627" s="116">
        <f t="shared" si="50"/>
        <v>3.7755056657293729E-3</v>
      </c>
      <c r="E1627" s="115">
        <v>41949</v>
      </c>
      <c r="F1627" s="46">
        <v>296.64001500000001</v>
      </c>
      <c r="G1627" s="116">
        <f t="shared" si="51"/>
        <v>4.0478215450079347E-4</v>
      </c>
    </row>
    <row r="1628" spans="1:7" x14ac:dyDescent="0.3">
      <c r="A1628" s="115">
        <v>41948</v>
      </c>
      <c r="B1628" s="46">
        <v>2023.57</v>
      </c>
      <c r="C1628" s="116">
        <f t="shared" si="50"/>
        <v>5.7005119029869267E-3</v>
      </c>
      <c r="E1628" s="115">
        <v>41948</v>
      </c>
      <c r="F1628" s="46">
        <v>296.51998900000001</v>
      </c>
      <c r="G1628" s="116">
        <f t="shared" si="51"/>
        <v>-2.0772131176461373E-2</v>
      </c>
    </row>
    <row r="1629" spans="1:7" x14ac:dyDescent="0.3">
      <c r="A1629" s="115">
        <v>41947</v>
      </c>
      <c r="B1629" s="46">
        <v>2012.1</v>
      </c>
      <c r="C1629" s="116">
        <f t="shared" si="50"/>
        <v>-2.8298006254305896E-3</v>
      </c>
      <c r="E1629" s="115">
        <v>41947</v>
      </c>
      <c r="F1629" s="46">
        <v>302.80999800000001</v>
      </c>
      <c r="G1629" s="116">
        <f t="shared" si="51"/>
        <v>-9.5185234544076236E-3</v>
      </c>
    </row>
    <row r="1630" spans="1:7" x14ac:dyDescent="0.3">
      <c r="A1630" s="115">
        <v>41946</v>
      </c>
      <c r="B1630" s="46">
        <v>2017.81</v>
      </c>
      <c r="C1630" s="116">
        <f t="shared" si="50"/>
        <v>-1.1892668665292039E-4</v>
      </c>
      <c r="E1630" s="115">
        <v>41946</v>
      </c>
      <c r="F1630" s="46">
        <v>305.72000100000002</v>
      </c>
      <c r="G1630" s="116">
        <f t="shared" si="51"/>
        <v>8.5120803922245081E-4</v>
      </c>
    </row>
    <row r="1631" spans="1:7" x14ac:dyDescent="0.3">
      <c r="A1631" s="115">
        <v>41943</v>
      </c>
      <c r="B1631" s="46">
        <v>2018.05</v>
      </c>
      <c r="C1631" s="116">
        <f t="shared" si="50"/>
        <v>1.173138144536634E-2</v>
      </c>
      <c r="E1631" s="115">
        <v>41943</v>
      </c>
      <c r="F1631" s="46">
        <v>305.459991</v>
      </c>
      <c r="G1631" s="116">
        <f t="shared" si="51"/>
        <v>2.136618133024637E-2</v>
      </c>
    </row>
    <row r="1632" spans="1:7" x14ac:dyDescent="0.3">
      <c r="A1632" s="115">
        <v>41942</v>
      </c>
      <c r="B1632" s="46">
        <v>1994.65</v>
      </c>
      <c r="C1632" s="116">
        <f t="shared" si="50"/>
        <v>6.2301367098824834E-3</v>
      </c>
      <c r="E1632" s="115">
        <v>41942</v>
      </c>
      <c r="F1632" s="46">
        <v>299.07000699999998</v>
      </c>
      <c r="G1632" s="116">
        <f t="shared" si="51"/>
        <v>1.6829906446856668E-2</v>
      </c>
    </row>
    <row r="1633" spans="1:7" x14ac:dyDescent="0.3">
      <c r="A1633" s="115">
        <v>41941</v>
      </c>
      <c r="B1633" s="46">
        <v>1982.3</v>
      </c>
      <c r="C1633" s="116">
        <f t="shared" si="50"/>
        <v>-1.3853555326062139E-3</v>
      </c>
      <c r="E1633" s="115">
        <v>41941</v>
      </c>
      <c r="F1633" s="46">
        <v>294.11999500000002</v>
      </c>
      <c r="G1633" s="116">
        <f t="shared" si="51"/>
        <v>-4.9731080885428991E-3</v>
      </c>
    </row>
    <row r="1634" spans="1:7" x14ac:dyDescent="0.3">
      <c r="A1634" s="115">
        <v>41940</v>
      </c>
      <c r="B1634" s="46">
        <v>1985.05</v>
      </c>
      <c r="C1634" s="116">
        <f t="shared" si="50"/>
        <v>1.1939050687438391E-2</v>
      </c>
      <c r="E1634" s="115">
        <v>41940</v>
      </c>
      <c r="F1634" s="46">
        <v>295.58999599999999</v>
      </c>
      <c r="G1634" s="116">
        <f t="shared" si="51"/>
        <v>1.9381297998477987E-2</v>
      </c>
    </row>
    <row r="1635" spans="1:7" x14ac:dyDescent="0.3">
      <c r="A1635" s="115">
        <v>41939</v>
      </c>
      <c r="B1635" s="46">
        <v>1961.63</v>
      </c>
      <c r="C1635" s="116">
        <f t="shared" si="50"/>
        <v>-1.5015932158526368E-3</v>
      </c>
      <c r="E1635" s="115">
        <v>41939</v>
      </c>
      <c r="F1635" s="46">
        <v>289.97000100000002</v>
      </c>
      <c r="G1635" s="116">
        <f t="shared" si="51"/>
        <v>1.0137264057251238E-2</v>
      </c>
    </row>
    <row r="1636" spans="1:7" x14ac:dyDescent="0.3">
      <c r="A1636" s="115">
        <v>41936</v>
      </c>
      <c r="B1636" s="46">
        <v>1964.58</v>
      </c>
      <c r="C1636" s="116">
        <f t="shared" si="50"/>
        <v>7.0534441926983771E-3</v>
      </c>
      <c r="E1636" s="115">
        <v>41936</v>
      </c>
      <c r="F1636" s="46">
        <v>287.05999800000001</v>
      </c>
      <c r="G1636" s="116">
        <f t="shared" si="51"/>
        <v>-8.3402502023812275E-2</v>
      </c>
    </row>
    <row r="1637" spans="1:7" x14ac:dyDescent="0.3">
      <c r="A1637" s="115">
        <v>41935</v>
      </c>
      <c r="B1637" s="46">
        <v>1950.82</v>
      </c>
      <c r="C1637" s="116">
        <f t="shared" si="50"/>
        <v>1.2303397315150733E-2</v>
      </c>
      <c r="E1637" s="115">
        <v>41935</v>
      </c>
      <c r="F1637" s="46">
        <v>313.17999300000002</v>
      </c>
      <c r="G1637" s="116">
        <f t="shared" si="51"/>
        <v>6.7096526609278229E-4</v>
      </c>
    </row>
    <row r="1638" spans="1:7" x14ac:dyDescent="0.3">
      <c r="A1638" s="115">
        <v>41934</v>
      </c>
      <c r="B1638" s="46">
        <v>1927.11</v>
      </c>
      <c r="C1638" s="116">
        <f t="shared" si="50"/>
        <v>-7.2993076732877915E-3</v>
      </c>
      <c r="E1638" s="115">
        <v>41934</v>
      </c>
      <c r="F1638" s="46">
        <v>312.97000100000002</v>
      </c>
      <c r="G1638" s="116">
        <f t="shared" si="51"/>
        <v>-7.4841787882355959E-3</v>
      </c>
    </row>
    <row r="1639" spans="1:7" x14ac:dyDescent="0.3">
      <c r="A1639" s="115">
        <v>41933</v>
      </c>
      <c r="B1639" s="46">
        <v>1941.28</v>
      </c>
      <c r="C1639" s="116">
        <f t="shared" si="50"/>
        <v>1.9574477024805637E-2</v>
      </c>
      <c r="E1639" s="115">
        <v>41933</v>
      </c>
      <c r="F1639" s="46">
        <v>315.32998700000002</v>
      </c>
      <c r="G1639" s="116">
        <f t="shared" si="51"/>
        <v>2.9783469736622825E-2</v>
      </c>
    </row>
    <row r="1640" spans="1:7" x14ac:dyDescent="0.3">
      <c r="A1640" s="115">
        <v>41932</v>
      </c>
      <c r="B1640" s="46">
        <v>1904.01</v>
      </c>
      <c r="C1640" s="116">
        <f t="shared" si="50"/>
        <v>9.1426572537047779E-3</v>
      </c>
      <c r="E1640" s="115">
        <v>41932</v>
      </c>
      <c r="F1640" s="46">
        <v>306.209991</v>
      </c>
      <c r="G1640" s="116">
        <f t="shared" si="51"/>
        <v>8.4638910322805128E-3</v>
      </c>
    </row>
    <row r="1641" spans="1:7" x14ac:dyDescent="0.3">
      <c r="A1641" s="115">
        <v>41929</v>
      </c>
      <c r="B1641" s="46">
        <v>1886.76</v>
      </c>
      <c r="C1641" s="116">
        <f t="shared" si="50"/>
        <v>1.2884107453456251E-2</v>
      </c>
      <c r="E1641" s="115">
        <v>41929</v>
      </c>
      <c r="F1641" s="46">
        <v>303.64001500000001</v>
      </c>
      <c r="G1641" s="116">
        <f t="shared" si="51"/>
        <v>2.5755465846701853E-3</v>
      </c>
    </row>
    <row r="1642" spans="1:7" x14ac:dyDescent="0.3">
      <c r="A1642" s="115">
        <v>41928</v>
      </c>
      <c r="B1642" s="46">
        <v>1862.76</v>
      </c>
      <c r="C1642" s="116">
        <f t="shared" si="50"/>
        <v>1.449672213005293E-4</v>
      </c>
      <c r="E1642" s="115">
        <v>41928</v>
      </c>
      <c r="F1642" s="46">
        <v>302.85998499999999</v>
      </c>
      <c r="G1642" s="116">
        <f t="shared" si="51"/>
        <v>-1.0164447461632142E-2</v>
      </c>
    </row>
    <row r="1643" spans="1:7" x14ac:dyDescent="0.3">
      <c r="A1643" s="115">
        <v>41927</v>
      </c>
      <c r="B1643" s="46">
        <v>1862.49</v>
      </c>
      <c r="C1643" s="116">
        <f t="shared" si="50"/>
        <v>-8.1003355168557389E-3</v>
      </c>
      <c r="E1643" s="115">
        <v>41927</v>
      </c>
      <c r="F1643" s="46">
        <v>305.97000100000002</v>
      </c>
      <c r="G1643" s="116">
        <f t="shared" si="51"/>
        <v>-7.589753868442406E-3</v>
      </c>
    </row>
    <row r="1644" spans="1:7" x14ac:dyDescent="0.3">
      <c r="A1644" s="115">
        <v>41926</v>
      </c>
      <c r="B1644" s="46">
        <v>1877.7</v>
      </c>
      <c r="C1644" s="116">
        <f t="shared" si="50"/>
        <v>1.5788856054705924E-3</v>
      </c>
      <c r="E1644" s="115">
        <v>41926</v>
      </c>
      <c r="F1644" s="46">
        <v>308.30999800000001</v>
      </c>
      <c r="G1644" s="116">
        <f t="shared" si="51"/>
        <v>6.0694597068575717E-3</v>
      </c>
    </row>
    <row r="1645" spans="1:7" x14ac:dyDescent="0.3">
      <c r="A1645" s="115">
        <v>41925</v>
      </c>
      <c r="B1645" s="46">
        <v>1874.74</v>
      </c>
      <c r="C1645" s="116">
        <f t="shared" si="50"/>
        <v>-1.6467921915084505E-2</v>
      </c>
      <c r="E1645" s="115">
        <v>41925</v>
      </c>
      <c r="F1645" s="46">
        <v>306.45001200000002</v>
      </c>
      <c r="G1645" s="116">
        <f t="shared" si="51"/>
        <v>-1.5864359041827258E-2</v>
      </c>
    </row>
    <row r="1646" spans="1:7" x14ac:dyDescent="0.3">
      <c r="A1646" s="115">
        <v>41922</v>
      </c>
      <c r="B1646" s="46">
        <v>1906.13</v>
      </c>
      <c r="C1646" s="116">
        <f t="shared" si="50"/>
        <v>-1.1451034897651202E-2</v>
      </c>
      <c r="E1646" s="115">
        <v>41922</v>
      </c>
      <c r="F1646" s="46">
        <v>311.39001500000001</v>
      </c>
      <c r="G1646" s="116">
        <f t="shared" si="51"/>
        <v>-1.2620033811396758E-2</v>
      </c>
    </row>
    <row r="1647" spans="1:7" x14ac:dyDescent="0.3">
      <c r="A1647" s="115">
        <v>41921</v>
      </c>
      <c r="B1647" s="46">
        <v>1928.21</v>
      </c>
      <c r="C1647" s="116">
        <f t="shared" si="50"/>
        <v>-2.0661387888607274E-2</v>
      </c>
      <c r="E1647" s="115">
        <v>41921</v>
      </c>
      <c r="F1647" s="46">
        <v>315.36999500000002</v>
      </c>
      <c r="G1647" s="116">
        <f t="shared" si="51"/>
        <v>-2.271464743546403E-2</v>
      </c>
    </row>
    <row r="1648" spans="1:7" x14ac:dyDescent="0.3">
      <c r="A1648" s="115">
        <v>41920</v>
      </c>
      <c r="B1648" s="46">
        <v>1968.89</v>
      </c>
      <c r="C1648" s="116">
        <f t="shared" si="50"/>
        <v>1.7461629889928165E-2</v>
      </c>
      <c r="E1648" s="115">
        <v>41920</v>
      </c>
      <c r="F1648" s="46">
        <v>322.70001200000002</v>
      </c>
      <c r="G1648" s="116">
        <f t="shared" si="51"/>
        <v>1.8045305071303197E-2</v>
      </c>
    </row>
    <row r="1649" spans="1:7" x14ac:dyDescent="0.3">
      <c r="A1649" s="115">
        <v>41919</v>
      </c>
      <c r="B1649" s="46">
        <v>1935.1</v>
      </c>
      <c r="C1649" s="116">
        <f t="shared" si="50"/>
        <v>-1.5126067527814313E-2</v>
      </c>
      <c r="E1649" s="115">
        <v>41919</v>
      </c>
      <c r="F1649" s="46">
        <v>316.98001099999999</v>
      </c>
      <c r="G1649" s="116">
        <f t="shared" si="51"/>
        <v>-1.6201119818704535E-2</v>
      </c>
    </row>
    <row r="1650" spans="1:7" x14ac:dyDescent="0.3">
      <c r="A1650" s="115">
        <v>41918</v>
      </c>
      <c r="B1650" s="46">
        <v>1964.82</v>
      </c>
      <c r="C1650" s="116">
        <f t="shared" si="50"/>
        <v>-1.5651201788710045E-3</v>
      </c>
      <c r="E1650" s="115">
        <v>41918</v>
      </c>
      <c r="F1650" s="46">
        <v>322.20001200000002</v>
      </c>
      <c r="G1650" s="116">
        <f t="shared" si="51"/>
        <v>-1.6731053378292726E-3</v>
      </c>
    </row>
    <row r="1651" spans="1:7" x14ac:dyDescent="0.3">
      <c r="A1651" s="115">
        <v>41915</v>
      </c>
      <c r="B1651" s="46">
        <v>1967.9</v>
      </c>
      <c r="C1651" s="116">
        <f t="shared" si="50"/>
        <v>1.1165519969992266E-2</v>
      </c>
      <c r="E1651" s="115">
        <v>41915</v>
      </c>
      <c r="F1651" s="46">
        <v>322.73998999999998</v>
      </c>
      <c r="G1651" s="116">
        <f t="shared" si="51"/>
        <v>1.3598774993262897E-2</v>
      </c>
    </row>
    <row r="1652" spans="1:7" x14ac:dyDescent="0.3">
      <c r="A1652" s="115">
        <v>41914</v>
      </c>
      <c r="B1652" s="46">
        <v>1946.17</v>
      </c>
      <c r="C1652" s="116">
        <f t="shared" si="50"/>
        <v>5.138323673214984E-6</v>
      </c>
      <c r="E1652" s="115">
        <v>41914</v>
      </c>
      <c r="F1652" s="46">
        <v>318.41000400000001</v>
      </c>
      <c r="G1652" s="116">
        <f t="shared" si="51"/>
        <v>2.9925440273825821E-3</v>
      </c>
    </row>
    <row r="1653" spans="1:7" x14ac:dyDescent="0.3">
      <c r="A1653" s="115">
        <v>41913</v>
      </c>
      <c r="B1653" s="46">
        <v>1946.16</v>
      </c>
      <c r="C1653" s="116">
        <f t="shared" si="50"/>
        <v>-1.3248558781923436E-2</v>
      </c>
      <c r="E1653" s="115">
        <v>41913</v>
      </c>
      <c r="F1653" s="46">
        <v>317.459991</v>
      </c>
      <c r="G1653" s="116">
        <f t="shared" si="51"/>
        <v>-1.5444767923056824E-2</v>
      </c>
    </row>
    <row r="1654" spans="1:7" x14ac:dyDescent="0.3">
      <c r="A1654" s="115">
        <v>41912</v>
      </c>
      <c r="B1654" s="46">
        <v>1972.29</v>
      </c>
      <c r="C1654" s="116">
        <f t="shared" si="50"/>
        <v>-2.7859237536657089E-3</v>
      </c>
      <c r="E1654" s="115">
        <v>41912</v>
      </c>
      <c r="F1654" s="46">
        <v>322.44000199999999</v>
      </c>
      <c r="G1654" s="116">
        <f t="shared" si="51"/>
        <v>1.9265272093540453E-3</v>
      </c>
    </row>
    <row r="1655" spans="1:7" x14ac:dyDescent="0.3">
      <c r="A1655" s="115">
        <v>41911</v>
      </c>
      <c r="B1655" s="46">
        <v>1977.8</v>
      </c>
      <c r="C1655" s="116">
        <f t="shared" si="50"/>
        <v>-2.5468391456741069E-3</v>
      </c>
      <c r="E1655" s="115">
        <v>41911</v>
      </c>
      <c r="F1655" s="46">
        <v>321.82000699999998</v>
      </c>
      <c r="G1655" s="116">
        <f t="shared" si="51"/>
        <v>-4.3005601271776106E-3</v>
      </c>
    </row>
    <row r="1656" spans="1:7" x14ac:dyDescent="0.3">
      <c r="A1656" s="115">
        <v>41908</v>
      </c>
      <c r="B1656" s="46">
        <v>1982.85</v>
      </c>
      <c r="C1656" s="116">
        <f t="shared" si="50"/>
        <v>8.5758320235604923E-3</v>
      </c>
      <c r="E1656" s="115">
        <v>41908</v>
      </c>
      <c r="F1656" s="46">
        <v>323.209991</v>
      </c>
      <c r="G1656" s="116">
        <f t="shared" si="51"/>
        <v>3.9760135055200152E-3</v>
      </c>
    </row>
    <row r="1657" spans="1:7" x14ac:dyDescent="0.3">
      <c r="A1657" s="115">
        <v>41907</v>
      </c>
      <c r="B1657" s="46">
        <v>1965.99</v>
      </c>
      <c r="C1657" s="116">
        <f t="shared" si="50"/>
        <v>-1.6168743431917099E-2</v>
      </c>
      <c r="E1657" s="115">
        <v>41907</v>
      </c>
      <c r="F1657" s="46">
        <v>321.92999300000002</v>
      </c>
      <c r="G1657" s="116">
        <f t="shared" si="51"/>
        <v>-1.9134085409362123E-2</v>
      </c>
    </row>
    <row r="1658" spans="1:7" x14ac:dyDescent="0.3">
      <c r="A1658" s="115">
        <v>41906</v>
      </c>
      <c r="B1658" s="46">
        <v>1998.3</v>
      </c>
      <c r="C1658" s="116">
        <f t="shared" si="50"/>
        <v>7.8324767875244117E-3</v>
      </c>
      <c r="E1658" s="115">
        <v>41906</v>
      </c>
      <c r="F1658" s="46">
        <v>328.209991</v>
      </c>
      <c r="G1658" s="116">
        <f t="shared" si="51"/>
        <v>1.4151920184285904E-2</v>
      </c>
    </row>
    <row r="1659" spans="1:7" x14ac:dyDescent="0.3">
      <c r="A1659" s="115">
        <v>41905</v>
      </c>
      <c r="B1659" s="46">
        <v>1982.77</v>
      </c>
      <c r="C1659" s="116">
        <f t="shared" si="50"/>
        <v>-5.7764918843297153E-3</v>
      </c>
      <c r="E1659" s="115">
        <v>41905</v>
      </c>
      <c r="F1659" s="46">
        <v>323.63000499999998</v>
      </c>
      <c r="G1659" s="116">
        <f t="shared" si="51"/>
        <v>-2.6810323574730788E-3</v>
      </c>
    </row>
    <row r="1660" spans="1:7" x14ac:dyDescent="0.3">
      <c r="A1660" s="115">
        <v>41904</v>
      </c>
      <c r="B1660" s="46">
        <v>1994.29</v>
      </c>
      <c r="C1660" s="116">
        <f t="shared" si="50"/>
        <v>-8.0133306804616167E-3</v>
      </c>
      <c r="E1660" s="115">
        <v>41904</v>
      </c>
      <c r="F1660" s="46">
        <v>324.5</v>
      </c>
      <c r="G1660" s="116">
        <f t="shared" si="51"/>
        <v>-2.0584350041982113E-2</v>
      </c>
    </row>
    <row r="1661" spans="1:7" x14ac:dyDescent="0.3">
      <c r="A1661" s="115">
        <v>41901</v>
      </c>
      <c r="B1661" s="46">
        <v>2010.4</v>
      </c>
      <c r="C1661" s="116">
        <f t="shared" si="50"/>
        <v>-4.7728899848853423E-4</v>
      </c>
      <c r="E1661" s="115">
        <v>41901</v>
      </c>
      <c r="F1661" s="46">
        <v>331.32000699999998</v>
      </c>
      <c r="G1661" s="116">
        <f t="shared" si="51"/>
        <v>1.944617538461535E-2</v>
      </c>
    </row>
    <row r="1662" spans="1:7" x14ac:dyDescent="0.3">
      <c r="A1662" s="115">
        <v>41900</v>
      </c>
      <c r="B1662" s="46">
        <v>2011.36</v>
      </c>
      <c r="C1662" s="116">
        <f t="shared" si="50"/>
        <v>4.8911604390553531E-3</v>
      </c>
      <c r="E1662" s="115">
        <v>41900</v>
      </c>
      <c r="F1662" s="46">
        <v>325</v>
      </c>
      <c r="G1662" s="116">
        <f t="shared" si="51"/>
        <v>3.0864197530864335E-3</v>
      </c>
    </row>
    <row r="1663" spans="1:7" x14ac:dyDescent="0.3">
      <c r="A1663" s="115">
        <v>41899</v>
      </c>
      <c r="B1663" s="46">
        <v>2001.57</v>
      </c>
      <c r="C1663" s="116">
        <f t="shared" si="50"/>
        <v>1.2956607870013848E-3</v>
      </c>
      <c r="E1663" s="115">
        <v>41899</v>
      </c>
      <c r="F1663" s="46">
        <v>324</v>
      </c>
      <c r="G1663" s="116">
        <f t="shared" si="51"/>
        <v>-1.1471838800590772E-2</v>
      </c>
    </row>
    <row r="1664" spans="1:7" x14ac:dyDescent="0.3">
      <c r="A1664" s="115">
        <v>41898</v>
      </c>
      <c r="B1664" s="46">
        <v>1998.98</v>
      </c>
      <c r="C1664" s="116">
        <f t="shared" si="50"/>
        <v>7.4843886237292434E-3</v>
      </c>
      <c r="E1664" s="115">
        <v>41898</v>
      </c>
      <c r="F1664" s="46">
        <v>327.76001000000002</v>
      </c>
      <c r="G1664" s="116">
        <f t="shared" si="51"/>
        <v>1.1948485043603574E-2</v>
      </c>
    </row>
    <row r="1665" spans="1:7" x14ac:dyDescent="0.3">
      <c r="A1665" s="115">
        <v>41897</v>
      </c>
      <c r="B1665" s="46">
        <v>1984.13</v>
      </c>
      <c r="C1665" s="116">
        <f t="shared" si="50"/>
        <v>-7.1013427077759594E-4</v>
      </c>
      <c r="E1665" s="115">
        <v>41897</v>
      </c>
      <c r="F1665" s="46">
        <v>323.89001500000001</v>
      </c>
      <c r="G1665" s="116">
        <f t="shared" si="51"/>
        <v>-2.2041688927553982E-2</v>
      </c>
    </row>
    <row r="1666" spans="1:7" x14ac:dyDescent="0.3">
      <c r="A1666" s="115">
        <v>41894</v>
      </c>
      <c r="B1666" s="46">
        <v>1985.54</v>
      </c>
      <c r="C1666" s="116">
        <f t="shared" si="50"/>
        <v>-5.9626023179554233E-3</v>
      </c>
      <c r="E1666" s="115">
        <v>41894</v>
      </c>
      <c r="F1666" s="46">
        <v>331.19000199999999</v>
      </c>
      <c r="G1666" s="116">
        <f t="shared" si="51"/>
        <v>2.0271481976843475E-3</v>
      </c>
    </row>
    <row r="1667" spans="1:7" x14ac:dyDescent="0.3">
      <c r="A1667" s="115">
        <v>41893</v>
      </c>
      <c r="B1667" s="46">
        <v>1997.45</v>
      </c>
      <c r="C1667" s="116">
        <f t="shared" si="50"/>
        <v>8.8190049556802208E-4</v>
      </c>
      <c r="E1667" s="115">
        <v>41893</v>
      </c>
      <c r="F1667" s="46">
        <v>330.51998900000001</v>
      </c>
      <c r="G1667" s="116">
        <f t="shared" si="51"/>
        <v>-2.4446866621825603E-3</v>
      </c>
    </row>
    <row r="1668" spans="1:7" x14ac:dyDescent="0.3">
      <c r="A1668" s="115">
        <v>41892</v>
      </c>
      <c r="B1668" s="46">
        <v>1995.69</v>
      </c>
      <c r="C1668" s="116">
        <f t="shared" ref="C1668:C1731" si="52">B1668/B1669-1</f>
        <v>3.6460743095090287E-3</v>
      </c>
      <c r="E1668" s="115">
        <v>41892</v>
      </c>
      <c r="F1668" s="46">
        <v>331.32998700000002</v>
      </c>
      <c r="G1668" s="116">
        <f t="shared" ref="G1668:G1731" si="53">F1668/F1669-1</f>
        <v>4.7914692949204696E-3</v>
      </c>
    </row>
    <row r="1669" spans="1:7" x14ac:dyDescent="0.3">
      <c r="A1669" s="115">
        <v>41891</v>
      </c>
      <c r="B1669" s="46">
        <v>1988.44</v>
      </c>
      <c r="C1669" s="116">
        <f t="shared" si="52"/>
        <v>-6.5449603805070034E-3</v>
      </c>
      <c r="E1669" s="115">
        <v>41891</v>
      </c>
      <c r="F1669" s="46">
        <v>329.75</v>
      </c>
      <c r="G1669" s="116">
        <f t="shared" si="53"/>
        <v>-3.6776293004338267E-2</v>
      </c>
    </row>
    <row r="1670" spans="1:7" x14ac:dyDescent="0.3">
      <c r="A1670" s="115">
        <v>41890</v>
      </c>
      <c r="B1670" s="46">
        <v>2001.54</v>
      </c>
      <c r="C1670" s="116">
        <f t="shared" si="52"/>
        <v>-3.0731529952034986E-3</v>
      </c>
      <c r="E1670" s="115">
        <v>41890</v>
      </c>
      <c r="F1670" s="46">
        <v>342.33999599999999</v>
      </c>
      <c r="G1670" s="116">
        <f t="shared" si="53"/>
        <v>-1.1663516778342875E-2</v>
      </c>
    </row>
    <row r="1671" spans="1:7" x14ac:dyDescent="0.3">
      <c r="A1671" s="115">
        <v>41887</v>
      </c>
      <c r="B1671" s="46">
        <v>2007.71</v>
      </c>
      <c r="C1671" s="116">
        <f t="shared" si="52"/>
        <v>5.035917202713236E-3</v>
      </c>
      <c r="E1671" s="115">
        <v>41887</v>
      </c>
      <c r="F1671" s="46">
        <v>346.38000499999998</v>
      </c>
      <c r="G1671" s="116">
        <f t="shared" si="53"/>
        <v>1.2429339068789069E-3</v>
      </c>
    </row>
    <row r="1672" spans="1:7" x14ac:dyDescent="0.3">
      <c r="A1672" s="115">
        <v>41886</v>
      </c>
      <c r="B1672" s="46">
        <v>1997.65</v>
      </c>
      <c r="C1672" s="116">
        <f t="shared" si="52"/>
        <v>-1.5344475988643413E-3</v>
      </c>
      <c r="E1672" s="115">
        <v>41886</v>
      </c>
      <c r="F1672" s="46">
        <v>345.95001200000002</v>
      </c>
      <c r="G1672" s="116">
        <f t="shared" si="53"/>
        <v>2.0501510324483885E-2</v>
      </c>
    </row>
    <row r="1673" spans="1:7" x14ac:dyDescent="0.3">
      <c r="A1673" s="115">
        <v>41885</v>
      </c>
      <c r="B1673" s="46">
        <v>2000.72</v>
      </c>
      <c r="C1673" s="116">
        <f t="shared" si="52"/>
        <v>-7.7911181253365047E-4</v>
      </c>
      <c r="E1673" s="115">
        <v>41885</v>
      </c>
      <c r="F1673" s="46">
        <v>339</v>
      </c>
      <c r="G1673" s="116">
        <f t="shared" si="53"/>
        <v>-9.8720864263086572E-3</v>
      </c>
    </row>
    <row r="1674" spans="1:7" x14ac:dyDescent="0.3">
      <c r="A1674" s="115">
        <v>41884</v>
      </c>
      <c r="B1674" s="46">
        <v>2002.28</v>
      </c>
      <c r="C1674" s="116">
        <f t="shared" si="52"/>
        <v>-5.4408321977461593E-4</v>
      </c>
      <c r="E1674" s="115">
        <v>41884</v>
      </c>
      <c r="F1674" s="46">
        <v>342.38000499999998</v>
      </c>
      <c r="G1674" s="116">
        <f t="shared" si="53"/>
        <v>9.8513329145173412E-3</v>
      </c>
    </row>
    <row r="1675" spans="1:7" x14ac:dyDescent="0.3">
      <c r="A1675" s="115">
        <v>41880</v>
      </c>
      <c r="B1675" s="46">
        <v>2003.37</v>
      </c>
      <c r="C1675" s="116">
        <f t="shared" si="52"/>
        <v>3.3204122720034146E-3</v>
      </c>
      <c r="E1675" s="115">
        <v>41880</v>
      </c>
      <c r="F1675" s="46">
        <v>339.040009</v>
      </c>
      <c r="G1675" s="116">
        <f t="shared" si="53"/>
        <v>-2.8821246741467244E-3</v>
      </c>
    </row>
    <row r="1676" spans="1:7" x14ac:dyDescent="0.3">
      <c r="A1676" s="115">
        <v>41879</v>
      </c>
      <c r="B1676" s="46">
        <v>1996.74</v>
      </c>
      <c r="C1676" s="116">
        <f t="shared" si="52"/>
        <v>-1.6898986060835952E-3</v>
      </c>
      <c r="E1676" s="115">
        <v>41879</v>
      </c>
      <c r="F1676" s="46">
        <v>340.01998900000001</v>
      </c>
      <c r="G1676" s="116">
        <f t="shared" si="53"/>
        <v>-9.208007647462213E-3</v>
      </c>
    </row>
    <row r="1677" spans="1:7" x14ac:dyDescent="0.3">
      <c r="A1677" s="115">
        <v>41878</v>
      </c>
      <c r="B1677" s="46">
        <v>2000.12</v>
      </c>
      <c r="C1677" s="116">
        <f t="shared" si="52"/>
        <v>4.9999500004949127E-5</v>
      </c>
      <c r="E1677" s="115">
        <v>41878</v>
      </c>
      <c r="F1677" s="46">
        <v>343.17999300000002</v>
      </c>
      <c r="G1677" s="116">
        <f t="shared" si="53"/>
        <v>3.9493492418498644E-3</v>
      </c>
    </row>
    <row r="1678" spans="1:7" x14ac:dyDescent="0.3">
      <c r="A1678" s="115">
        <v>41877</v>
      </c>
      <c r="B1678" s="46">
        <v>2000.02</v>
      </c>
      <c r="C1678" s="116">
        <f t="shared" si="52"/>
        <v>1.0510931368623577E-3</v>
      </c>
      <c r="E1678" s="115">
        <v>41877</v>
      </c>
      <c r="F1678" s="46">
        <v>341.82998700000002</v>
      </c>
      <c r="G1678" s="116">
        <f t="shared" si="53"/>
        <v>2.3381828205496946E-2</v>
      </c>
    </row>
    <row r="1679" spans="1:7" x14ac:dyDescent="0.3">
      <c r="A1679" s="115">
        <v>41876</v>
      </c>
      <c r="B1679" s="46">
        <v>1997.92</v>
      </c>
      <c r="C1679" s="116">
        <f t="shared" si="52"/>
        <v>4.787769060551117E-3</v>
      </c>
      <c r="E1679" s="115">
        <v>41876</v>
      </c>
      <c r="F1679" s="46">
        <v>334.01998900000001</v>
      </c>
      <c r="G1679" s="116">
        <f t="shared" si="53"/>
        <v>7.3283061289943774E-3</v>
      </c>
    </row>
    <row r="1680" spans="1:7" x14ac:dyDescent="0.3">
      <c r="A1680" s="115">
        <v>41873</v>
      </c>
      <c r="B1680" s="46">
        <v>1988.4</v>
      </c>
      <c r="C1680" s="116">
        <f t="shared" si="52"/>
        <v>-1.9926017757744274E-3</v>
      </c>
      <c r="E1680" s="115">
        <v>41873</v>
      </c>
      <c r="F1680" s="46">
        <v>331.58999599999999</v>
      </c>
      <c r="G1680" s="116">
        <f t="shared" si="53"/>
        <v>-3.965059578083574E-3</v>
      </c>
    </row>
    <row r="1681" spans="1:7" x14ac:dyDescent="0.3">
      <c r="A1681" s="115">
        <v>41872</v>
      </c>
      <c r="B1681" s="46">
        <v>1992.37</v>
      </c>
      <c r="C1681" s="116">
        <f t="shared" si="52"/>
        <v>2.9498970556403048E-3</v>
      </c>
      <c r="E1681" s="115">
        <v>41872</v>
      </c>
      <c r="F1681" s="46">
        <v>332.91000400000001</v>
      </c>
      <c r="G1681" s="116">
        <f t="shared" si="53"/>
        <v>-8.5472482236798042E-3</v>
      </c>
    </row>
    <row r="1682" spans="1:7" x14ac:dyDescent="0.3">
      <c r="A1682" s="115">
        <v>41871</v>
      </c>
      <c r="B1682" s="46">
        <v>1986.51</v>
      </c>
      <c r="C1682" s="116">
        <f t="shared" si="52"/>
        <v>2.4777957206298939E-3</v>
      </c>
      <c r="E1682" s="115">
        <v>41871</v>
      </c>
      <c r="F1682" s="46">
        <v>335.77999899999998</v>
      </c>
      <c r="G1682" s="116">
        <f t="shared" si="53"/>
        <v>1.9395279154428291E-3</v>
      </c>
    </row>
    <row r="1683" spans="1:7" x14ac:dyDescent="0.3">
      <c r="A1683" s="115">
        <v>41870</v>
      </c>
      <c r="B1683" s="46">
        <v>1981.6</v>
      </c>
      <c r="C1683" s="116">
        <f t="shared" si="52"/>
        <v>5.0006593161369128E-3</v>
      </c>
      <c r="E1683" s="115">
        <v>41870</v>
      </c>
      <c r="F1683" s="46">
        <v>335.13000499999998</v>
      </c>
      <c r="G1683" s="116">
        <f t="shared" si="53"/>
        <v>1.7935790565677401E-3</v>
      </c>
    </row>
    <row r="1684" spans="1:7" x14ac:dyDescent="0.3">
      <c r="A1684" s="115">
        <v>41869</v>
      </c>
      <c r="B1684" s="46">
        <v>1971.74</v>
      </c>
      <c r="C1684" s="116">
        <f t="shared" si="52"/>
        <v>8.5317074667785597E-3</v>
      </c>
      <c r="E1684" s="115">
        <v>41869</v>
      </c>
      <c r="F1684" s="46">
        <v>334.52999899999998</v>
      </c>
      <c r="G1684" s="116">
        <f t="shared" si="53"/>
        <v>2.6975811123461924E-3</v>
      </c>
    </row>
    <row r="1685" spans="1:7" x14ac:dyDescent="0.3">
      <c r="A1685" s="115">
        <v>41866</v>
      </c>
      <c r="B1685" s="46">
        <v>1955.06</v>
      </c>
      <c r="C1685" s="116">
        <f t="shared" si="52"/>
        <v>-6.1375423234699689E-5</v>
      </c>
      <c r="E1685" s="115">
        <v>41866</v>
      </c>
      <c r="F1685" s="46">
        <v>333.63000499999998</v>
      </c>
      <c r="G1685" s="116">
        <f t="shared" si="53"/>
        <v>1.2605084221499752E-3</v>
      </c>
    </row>
    <row r="1686" spans="1:7" x14ac:dyDescent="0.3">
      <c r="A1686" s="115">
        <v>41865</v>
      </c>
      <c r="B1686" s="46">
        <v>1955.18</v>
      </c>
      <c r="C1686" s="116">
        <f t="shared" si="52"/>
        <v>4.3457713487302652E-3</v>
      </c>
      <c r="E1686" s="115">
        <v>41865</v>
      </c>
      <c r="F1686" s="46">
        <v>333.209991</v>
      </c>
      <c r="G1686" s="116">
        <f t="shared" si="53"/>
        <v>2.1239401805931868E-2</v>
      </c>
    </row>
    <row r="1687" spans="1:7" x14ac:dyDescent="0.3">
      <c r="A1687" s="115">
        <v>41864</v>
      </c>
      <c r="B1687" s="46">
        <v>1946.72</v>
      </c>
      <c r="C1687" s="116">
        <f t="shared" si="52"/>
        <v>6.7071751777634248E-3</v>
      </c>
      <c r="E1687" s="115">
        <v>41864</v>
      </c>
      <c r="F1687" s="46">
        <v>326.27999899999998</v>
      </c>
      <c r="G1687" s="116">
        <f t="shared" si="53"/>
        <v>2.1796291642947274E-2</v>
      </c>
    </row>
    <row r="1688" spans="1:7" x14ac:dyDescent="0.3">
      <c r="A1688" s="115">
        <v>41863</v>
      </c>
      <c r="B1688" s="46">
        <v>1933.75</v>
      </c>
      <c r="C1688" s="116">
        <f t="shared" si="52"/>
        <v>-1.636618962063574E-3</v>
      </c>
      <c r="E1688" s="115">
        <v>41863</v>
      </c>
      <c r="F1688" s="46">
        <v>319.32000699999998</v>
      </c>
      <c r="G1688" s="116">
        <f t="shared" si="53"/>
        <v>3.1100431641080117E-3</v>
      </c>
    </row>
    <row r="1689" spans="1:7" x14ac:dyDescent="0.3">
      <c r="A1689" s="115">
        <v>41862</v>
      </c>
      <c r="B1689" s="46">
        <v>1936.92</v>
      </c>
      <c r="C1689" s="116">
        <f t="shared" si="52"/>
        <v>2.7593847555642537E-3</v>
      </c>
      <c r="E1689" s="115">
        <v>41862</v>
      </c>
      <c r="F1689" s="46">
        <v>318.32998700000002</v>
      </c>
      <c r="G1689" s="116">
        <f t="shared" si="53"/>
        <v>4.8295424809170484E-3</v>
      </c>
    </row>
    <row r="1690" spans="1:7" x14ac:dyDescent="0.3">
      <c r="A1690" s="115">
        <v>41859</v>
      </c>
      <c r="B1690" s="46">
        <v>1931.59</v>
      </c>
      <c r="C1690" s="116">
        <f t="shared" si="52"/>
        <v>1.1531391884036735E-2</v>
      </c>
      <c r="E1690" s="115">
        <v>41859</v>
      </c>
      <c r="F1690" s="46">
        <v>316.79998799999998</v>
      </c>
      <c r="G1690" s="116">
        <f t="shared" si="53"/>
        <v>1.7177639408792134E-2</v>
      </c>
    </row>
    <row r="1691" spans="1:7" x14ac:dyDescent="0.3">
      <c r="A1691" s="115">
        <v>41858</v>
      </c>
      <c r="B1691" s="46">
        <v>1909.57</v>
      </c>
      <c r="C1691" s="116">
        <f t="shared" si="52"/>
        <v>-5.5565970920301577E-3</v>
      </c>
      <c r="E1691" s="115">
        <v>41858</v>
      </c>
      <c r="F1691" s="46">
        <v>311.45001200000002</v>
      </c>
      <c r="G1691" s="116">
        <f t="shared" si="53"/>
        <v>-7.7734329969049165E-3</v>
      </c>
    </row>
    <row r="1692" spans="1:7" x14ac:dyDescent="0.3">
      <c r="A1692" s="115">
        <v>41857</v>
      </c>
      <c r="B1692" s="46">
        <v>1920.24</v>
      </c>
      <c r="C1692" s="116">
        <f t="shared" si="52"/>
        <v>1.5623291202526701E-5</v>
      </c>
      <c r="E1692" s="115">
        <v>41857</v>
      </c>
      <c r="F1692" s="46">
        <v>313.89001500000001</v>
      </c>
      <c r="G1692" s="116">
        <f t="shared" si="53"/>
        <v>5.026920993889572E-3</v>
      </c>
    </row>
    <row r="1693" spans="1:7" x14ac:dyDescent="0.3">
      <c r="A1693" s="115">
        <v>41856</v>
      </c>
      <c r="B1693" s="46">
        <v>1920.21</v>
      </c>
      <c r="C1693" s="116">
        <f t="shared" si="52"/>
        <v>-9.6854547986322537E-3</v>
      </c>
      <c r="E1693" s="115">
        <v>41856</v>
      </c>
      <c r="F1693" s="46">
        <v>312.32000699999998</v>
      </c>
      <c r="G1693" s="116">
        <f t="shared" si="53"/>
        <v>-4.2403539787729816E-3</v>
      </c>
    </row>
    <row r="1694" spans="1:7" x14ac:dyDescent="0.3">
      <c r="A1694" s="115">
        <v>41855</v>
      </c>
      <c r="B1694" s="46">
        <v>1938.99</v>
      </c>
      <c r="C1694" s="116">
        <f t="shared" si="52"/>
        <v>7.1890502038802762E-3</v>
      </c>
      <c r="E1694" s="115">
        <v>41855</v>
      </c>
      <c r="F1694" s="46">
        <v>313.64999399999999</v>
      </c>
      <c r="G1694" s="116">
        <f t="shared" si="53"/>
        <v>2.1461590708406142E-2</v>
      </c>
    </row>
    <row r="1695" spans="1:7" x14ac:dyDescent="0.3">
      <c r="A1695" s="115">
        <v>41852</v>
      </c>
      <c r="B1695" s="46">
        <v>1925.15</v>
      </c>
      <c r="C1695" s="116">
        <f t="shared" si="52"/>
        <v>-2.8591110857888458E-3</v>
      </c>
      <c r="E1695" s="115">
        <v>41852</v>
      </c>
      <c r="F1695" s="46">
        <v>307.05999800000001</v>
      </c>
      <c r="G1695" s="116">
        <f t="shared" si="53"/>
        <v>-1.8946267259217997E-2</v>
      </c>
    </row>
    <row r="1696" spans="1:7" x14ac:dyDescent="0.3">
      <c r="A1696" s="115">
        <v>41851</v>
      </c>
      <c r="B1696" s="46">
        <v>1930.67</v>
      </c>
      <c r="C1696" s="116">
        <f t="shared" si="52"/>
        <v>-1.9999289365352446E-2</v>
      </c>
      <c r="E1696" s="115">
        <v>41851</v>
      </c>
      <c r="F1696" s="46">
        <v>312.98998999999998</v>
      </c>
      <c r="G1696" s="116">
        <f t="shared" si="53"/>
        <v>-2.9518525642041493E-2</v>
      </c>
    </row>
    <row r="1697" spans="1:7" x14ac:dyDescent="0.3">
      <c r="A1697" s="115">
        <v>41850</v>
      </c>
      <c r="B1697" s="46">
        <v>1970.07</v>
      </c>
      <c r="C1697" s="116">
        <f t="shared" si="52"/>
        <v>6.0915251655968561E-5</v>
      </c>
      <c r="E1697" s="115">
        <v>41850</v>
      </c>
      <c r="F1697" s="46">
        <v>322.51001000000002</v>
      </c>
      <c r="G1697" s="116">
        <f t="shared" si="53"/>
        <v>7.8437812500000703E-3</v>
      </c>
    </row>
    <row r="1698" spans="1:7" x14ac:dyDescent="0.3">
      <c r="A1698" s="115">
        <v>41849</v>
      </c>
      <c r="B1698" s="46">
        <v>1969.95</v>
      </c>
      <c r="C1698" s="116">
        <f t="shared" si="52"/>
        <v>-4.5277450717819967E-3</v>
      </c>
      <c r="E1698" s="115">
        <v>41849</v>
      </c>
      <c r="F1698" s="46">
        <v>320</v>
      </c>
      <c r="G1698" s="116">
        <f t="shared" si="53"/>
        <v>-1.2796229670781756E-3</v>
      </c>
    </row>
    <row r="1699" spans="1:7" x14ac:dyDescent="0.3">
      <c r="A1699" s="115">
        <v>41848</v>
      </c>
      <c r="B1699" s="46">
        <v>1978.91</v>
      </c>
      <c r="C1699" s="116">
        <f t="shared" si="52"/>
        <v>2.8812034331826553E-4</v>
      </c>
      <c r="E1699" s="115">
        <v>41848</v>
      </c>
      <c r="F1699" s="46">
        <v>320.41000400000001</v>
      </c>
      <c r="G1699" s="116">
        <f t="shared" si="53"/>
        <v>-1.1110786361199221E-2</v>
      </c>
    </row>
    <row r="1700" spans="1:7" x14ac:dyDescent="0.3">
      <c r="A1700" s="115">
        <v>41845</v>
      </c>
      <c r="B1700" s="46">
        <v>1978.34</v>
      </c>
      <c r="C1700" s="116">
        <f t="shared" si="52"/>
        <v>-4.8491433515428506E-3</v>
      </c>
      <c r="E1700" s="115">
        <v>41845</v>
      </c>
      <c r="F1700" s="46">
        <v>324.01001000000002</v>
      </c>
      <c r="G1700" s="116">
        <f t="shared" si="53"/>
        <v>-9.6483579507692707E-2</v>
      </c>
    </row>
    <row r="1701" spans="1:7" x14ac:dyDescent="0.3">
      <c r="A1701" s="115">
        <v>41844</v>
      </c>
      <c r="B1701" s="46">
        <v>1987.98</v>
      </c>
      <c r="C1701" s="116">
        <f t="shared" si="52"/>
        <v>4.8817066849182744E-4</v>
      </c>
      <c r="E1701" s="115">
        <v>41844</v>
      </c>
      <c r="F1701" s="46">
        <v>358.60998499999999</v>
      </c>
      <c r="G1701" s="116">
        <f t="shared" si="53"/>
        <v>1.3122521369191009E-3</v>
      </c>
    </row>
    <row r="1702" spans="1:7" x14ac:dyDescent="0.3">
      <c r="A1702" s="115">
        <v>41843</v>
      </c>
      <c r="B1702" s="46">
        <v>1987.01</v>
      </c>
      <c r="C1702" s="116">
        <f t="shared" si="52"/>
        <v>1.7544478782776096E-3</v>
      </c>
      <c r="E1702" s="115">
        <v>41843</v>
      </c>
      <c r="F1702" s="46">
        <v>358.14001500000001</v>
      </c>
      <c r="G1702" s="116">
        <f t="shared" si="53"/>
        <v>-7.4824881663062559E-3</v>
      </c>
    </row>
    <row r="1703" spans="1:7" x14ac:dyDescent="0.3">
      <c r="A1703" s="115">
        <v>41842</v>
      </c>
      <c r="B1703" s="46">
        <v>1983.53</v>
      </c>
      <c r="C1703" s="116">
        <f t="shared" si="52"/>
        <v>5.016137776584273E-3</v>
      </c>
      <c r="E1703" s="115">
        <v>41842</v>
      </c>
      <c r="F1703" s="46">
        <v>360.83999599999999</v>
      </c>
      <c r="G1703" s="116">
        <f t="shared" si="53"/>
        <v>3.0019623359471836E-3</v>
      </c>
    </row>
    <row r="1704" spans="1:7" x14ac:dyDescent="0.3">
      <c r="A1704" s="115">
        <v>41841</v>
      </c>
      <c r="B1704" s="46">
        <v>1973.63</v>
      </c>
      <c r="C1704" s="116">
        <f t="shared" si="52"/>
        <v>-2.3202677154209317E-3</v>
      </c>
      <c r="E1704" s="115">
        <v>41841</v>
      </c>
      <c r="F1704" s="46">
        <v>359.76001000000002</v>
      </c>
      <c r="G1704" s="116">
        <f t="shared" si="53"/>
        <v>3.066988199777132E-3</v>
      </c>
    </row>
    <row r="1705" spans="1:7" x14ac:dyDescent="0.3">
      <c r="A1705" s="115">
        <v>41838</v>
      </c>
      <c r="B1705" s="46">
        <v>1978.22</v>
      </c>
      <c r="C1705" s="116">
        <f t="shared" si="52"/>
        <v>1.0264948011357911E-2</v>
      </c>
      <c r="E1705" s="115">
        <v>41838</v>
      </c>
      <c r="F1705" s="46">
        <v>358.66000400000001</v>
      </c>
      <c r="G1705" s="116">
        <f t="shared" si="53"/>
        <v>1.76194972012087E-2</v>
      </c>
    </row>
    <row r="1706" spans="1:7" x14ac:dyDescent="0.3">
      <c r="A1706" s="115">
        <v>41837</v>
      </c>
      <c r="B1706" s="46">
        <v>1958.12</v>
      </c>
      <c r="C1706" s="116">
        <f t="shared" si="52"/>
        <v>-1.1834050777918548E-2</v>
      </c>
      <c r="E1706" s="115">
        <v>41837</v>
      </c>
      <c r="F1706" s="46">
        <v>352.45001200000002</v>
      </c>
      <c r="G1706" s="116">
        <f t="shared" si="53"/>
        <v>-9.69368378241664E-3</v>
      </c>
    </row>
    <row r="1707" spans="1:7" x14ac:dyDescent="0.3">
      <c r="A1707" s="115">
        <v>41836</v>
      </c>
      <c r="B1707" s="46">
        <v>1981.57</v>
      </c>
      <c r="C1707" s="116">
        <f t="shared" si="52"/>
        <v>4.2011270574879855E-3</v>
      </c>
      <c r="E1707" s="115">
        <v>41836</v>
      </c>
      <c r="F1707" s="46">
        <v>355.89999399999999</v>
      </c>
      <c r="G1707" s="116">
        <f t="shared" si="53"/>
        <v>4.1191513140776959E-3</v>
      </c>
    </row>
    <row r="1708" spans="1:7" x14ac:dyDescent="0.3">
      <c r="A1708" s="115">
        <v>41835</v>
      </c>
      <c r="B1708" s="46">
        <v>1973.28</v>
      </c>
      <c r="C1708" s="116">
        <f t="shared" si="52"/>
        <v>-1.9321228061301987E-3</v>
      </c>
      <c r="E1708" s="115">
        <v>41835</v>
      </c>
      <c r="F1708" s="46">
        <v>354.44000199999999</v>
      </c>
      <c r="G1708" s="116">
        <f t="shared" si="53"/>
        <v>-2.4766547975442199E-3</v>
      </c>
    </row>
    <row r="1709" spans="1:7" x14ac:dyDescent="0.3">
      <c r="A1709" s="115">
        <v>41834</v>
      </c>
      <c r="B1709" s="46">
        <v>1977.1</v>
      </c>
      <c r="C1709" s="116">
        <f t="shared" si="52"/>
        <v>4.8435379681535107E-3</v>
      </c>
      <c r="E1709" s="115">
        <v>41834</v>
      </c>
      <c r="F1709" s="46">
        <v>355.32000699999998</v>
      </c>
      <c r="G1709" s="116">
        <f t="shared" si="53"/>
        <v>2.634313889047446E-2</v>
      </c>
    </row>
    <row r="1710" spans="1:7" x14ac:dyDescent="0.3">
      <c r="A1710" s="115">
        <v>41831</v>
      </c>
      <c r="B1710" s="46">
        <v>1967.57</v>
      </c>
      <c r="C1710" s="116">
        <f t="shared" si="52"/>
        <v>1.4709774619785509E-3</v>
      </c>
      <c r="E1710" s="115">
        <v>41831</v>
      </c>
      <c r="F1710" s="46">
        <v>346.20001200000002</v>
      </c>
      <c r="G1710" s="116">
        <f t="shared" si="53"/>
        <v>5.574529847313725E-2</v>
      </c>
    </row>
    <row r="1711" spans="1:7" x14ac:dyDescent="0.3">
      <c r="A1711" s="115">
        <v>41830</v>
      </c>
      <c r="B1711" s="46">
        <v>1964.68</v>
      </c>
      <c r="C1711" s="116">
        <f t="shared" si="52"/>
        <v>-4.1311212826243837E-3</v>
      </c>
      <c r="E1711" s="115">
        <v>41830</v>
      </c>
      <c r="F1711" s="46">
        <v>327.92001299999998</v>
      </c>
      <c r="G1711" s="116">
        <f t="shared" si="53"/>
        <v>-6.2126496159874423E-3</v>
      </c>
    </row>
    <row r="1712" spans="1:7" x14ac:dyDescent="0.3">
      <c r="A1712" s="115">
        <v>41829</v>
      </c>
      <c r="B1712" s="46">
        <v>1972.83</v>
      </c>
      <c r="C1712" s="116">
        <f t="shared" si="52"/>
        <v>4.6442702843088046E-3</v>
      </c>
      <c r="E1712" s="115">
        <v>41829</v>
      </c>
      <c r="F1712" s="46">
        <v>329.97000100000002</v>
      </c>
      <c r="G1712" s="116">
        <f t="shared" si="53"/>
        <v>1.9023510818217515E-2</v>
      </c>
    </row>
    <row r="1713" spans="1:7" x14ac:dyDescent="0.3">
      <c r="A1713" s="115">
        <v>41828</v>
      </c>
      <c r="B1713" s="46">
        <v>1963.71</v>
      </c>
      <c r="C1713" s="116">
        <f t="shared" si="52"/>
        <v>-7.0487700048037505E-3</v>
      </c>
      <c r="E1713" s="115">
        <v>41828</v>
      </c>
      <c r="F1713" s="46">
        <v>323.80999800000001</v>
      </c>
      <c r="G1713" s="116">
        <f t="shared" si="53"/>
        <v>-2.9200990407470706E-2</v>
      </c>
    </row>
    <row r="1714" spans="1:7" x14ac:dyDescent="0.3">
      <c r="A1714" s="115">
        <v>41827</v>
      </c>
      <c r="B1714" s="46">
        <v>1977.65</v>
      </c>
      <c r="C1714" s="116">
        <f t="shared" si="52"/>
        <v>-3.9235635425900472E-3</v>
      </c>
      <c r="E1714" s="115">
        <v>41827</v>
      </c>
      <c r="F1714" s="46">
        <v>333.54998799999998</v>
      </c>
      <c r="G1714" s="116">
        <f t="shared" si="53"/>
        <v>-1.1674426254834946E-2</v>
      </c>
    </row>
    <row r="1715" spans="1:7" x14ac:dyDescent="0.3">
      <c r="A1715" s="115">
        <v>41823</v>
      </c>
      <c r="B1715" s="46">
        <v>1985.44</v>
      </c>
      <c r="C1715" s="116">
        <f t="shared" si="52"/>
        <v>5.4795353029950533E-3</v>
      </c>
      <c r="E1715" s="115">
        <v>41823</v>
      </c>
      <c r="F1715" s="46">
        <v>337.48998999999998</v>
      </c>
      <c r="G1715" s="116">
        <f t="shared" si="53"/>
        <v>1.3940164988309967E-2</v>
      </c>
    </row>
    <row r="1716" spans="1:7" x14ac:dyDescent="0.3">
      <c r="A1716" s="115">
        <v>41822</v>
      </c>
      <c r="B1716" s="46">
        <v>1974.62</v>
      </c>
      <c r="C1716" s="116">
        <f t="shared" si="52"/>
        <v>6.5878823505571837E-4</v>
      </c>
      <c r="E1716" s="115">
        <v>41822</v>
      </c>
      <c r="F1716" s="46">
        <v>332.85000600000001</v>
      </c>
      <c r="G1716" s="116">
        <f t="shared" si="53"/>
        <v>1.3838893445701217E-3</v>
      </c>
    </row>
    <row r="1717" spans="1:7" x14ac:dyDescent="0.3">
      <c r="A1717" s="115">
        <v>41821</v>
      </c>
      <c r="B1717" s="46">
        <v>1973.32</v>
      </c>
      <c r="C1717" s="116">
        <f t="shared" si="52"/>
        <v>6.677787810614122E-3</v>
      </c>
      <c r="E1717" s="115">
        <v>41821</v>
      </c>
      <c r="F1717" s="46">
        <v>332.39001500000001</v>
      </c>
      <c r="G1717" s="116">
        <f t="shared" si="53"/>
        <v>2.3431295102627425E-2</v>
      </c>
    </row>
    <row r="1718" spans="1:7" x14ac:dyDescent="0.3">
      <c r="A1718" s="115">
        <v>41820</v>
      </c>
      <c r="B1718" s="46">
        <v>1960.23</v>
      </c>
      <c r="C1718" s="116">
        <f t="shared" si="52"/>
        <v>-3.7226664490863648E-4</v>
      </c>
      <c r="E1718" s="115">
        <v>41820</v>
      </c>
      <c r="F1718" s="46">
        <v>324.77999899999998</v>
      </c>
      <c r="G1718" s="116">
        <f t="shared" si="53"/>
        <v>6.4698522805906045E-4</v>
      </c>
    </row>
    <row r="1719" spans="1:7" x14ac:dyDescent="0.3">
      <c r="A1719" s="115">
        <v>41817</v>
      </c>
      <c r="B1719" s="46">
        <v>1960.96</v>
      </c>
      <c r="C1719" s="116">
        <f t="shared" si="52"/>
        <v>1.9108735860047243E-3</v>
      </c>
      <c r="E1719" s="115">
        <v>41817</v>
      </c>
      <c r="F1719" s="46">
        <v>324.57000699999998</v>
      </c>
      <c r="G1719" s="116">
        <f t="shared" si="53"/>
        <v>-3.4388375237874858E-3</v>
      </c>
    </row>
    <row r="1720" spans="1:7" x14ac:dyDescent="0.3">
      <c r="A1720" s="115">
        <v>41816</v>
      </c>
      <c r="B1720" s="46">
        <v>1957.22</v>
      </c>
      <c r="C1720" s="116">
        <f t="shared" si="52"/>
        <v>-1.1788541129760244E-3</v>
      </c>
      <c r="E1720" s="115">
        <v>41816</v>
      </c>
      <c r="F1720" s="46">
        <v>325.69000199999999</v>
      </c>
      <c r="G1720" s="116">
        <f t="shared" si="53"/>
        <v>-5.3444905610524618E-3</v>
      </c>
    </row>
    <row r="1721" spans="1:7" x14ac:dyDescent="0.3">
      <c r="A1721" s="115">
        <v>41815</v>
      </c>
      <c r="B1721" s="46">
        <v>1959.53</v>
      </c>
      <c r="C1721" s="116">
        <f t="shared" si="52"/>
        <v>4.8974861280628446E-3</v>
      </c>
      <c r="E1721" s="115">
        <v>41815</v>
      </c>
      <c r="F1721" s="46">
        <v>327.44000199999999</v>
      </c>
      <c r="G1721" s="116">
        <f t="shared" si="53"/>
        <v>1.0118453725093124E-2</v>
      </c>
    </row>
    <row r="1722" spans="1:7" x14ac:dyDescent="0.3">
      <c r="A1722" s="115">
        <v>41814</v>
      </c>
      <c r="B1722" s="46">
        <v>1949.98</v>
      </c>
      <c r="C1722" s="116">
        <f t="shared" si="52"/>
        <v>-6.4353080846423216E-3</v>
      </c>
      <c r="E1722" s="115">
        <v>41814</v>
      </c>
      <c r="F1722" s="46">
        <v>324.16000400000001</v>
      </c>
      <c r="G1722" s="116">
        <f t="shared" si="53"/>
        <v>-9.4120098219045989E-3</v>
      </c>
    </row>
    <row r="1723" spans="1:7" x14ac:dyDescent="0.3">
      <c r="A1723" s="115">
        <v>41813</v>
      </c>
      <c r="B1723" s="46">
        <v>1962.61</v>
      </c>
      <c r="C1723" s="116">
        <f t="shared" si="52"/>
        <v>-1.3245910325188071E-4</v>
      </c>
      <c r="E1723" s="115">
        <v>41813</v>
      </c>
      <c r="F1723" s="46">
        <v>327.23998999999998</v>
      </c>
      <c r="G1723" s="116">
        <f t="shared" si="53"/>
        <v>9.3768596159089501E-3</v>
      </c>
    </row>
    <row r="1724" spans="1:7" x14ac:dyDescent="0.3">
      <c r="A1724" s="115">
        <v>41810</v>
      </c>
      <c r="B1724" s="46">
        <v>1962.87</v>
      </c>
      <c r="C1724" s="116">
        <f t="shared" si="52"/>
        <v>1.7300508298119244E-3</v>
      </c>
      <c r="E1724" s="115">
        <v>41810</v>
      </c>
      <c r="F1724" s="46">
        <v>324.20001200000002</v>
      </c>
      <c r="G1724" s="116">
        <f t="shared" si="53"/>
        <v>-8.5626544342507493E-3</v>
      </c>
    </row>
    <row r="1725" spans="1:7" x14ac:dyDescent="0.3">
      <c r="A1725" s="115">
        <v>41809</v>
      </c>
      <c r="B1725" s="46">
        <v>1959.48</v>
      </c>
      <c r="C1725" s="116">
        <f t="shared" si="52"/>
        <v>1.2774785639098063E-3</v>
      </c>
      <c r="E1725" s="115">
        <v>41809</v>
      </c>
      <c r="F1725" s="46">
        <v>327</v>
      </c>
      <c r="G1725" s="116">
        <f t="shared" si="53"/>
        <v>-2.2070712631277023E-2</v>
      </c>
    </row>
    <row r="1726" spans="1:7" x14ac:dyDescent="0.3">
      <c r="A1726" s="115">
        <v>41808</v>
      </c>
      <c r="B1726" s="46">
        <v>1956.98</v>
      </c>
      <c r="C1726" s="116">
        <f t="shared" si="52"/>
        <v>7.7188862970458683E-3</v>
      </c>
      <c r="E1726" s="115">
        <v>41808</v>
      </c>
      <c r="F1726" s="46">
        <v>334.38000499999998</v>
      </c>
      <c r="G1726" s="116">
        <f t="shared" si="53"/>
        <v>2.6902555538703909E-2</v>
      </c>
    </row>
    <row r="1727" spans="1:7" x14ac:dyDescent="0.3">
      <c r="A1727" s="115">
        <v>41807</v>
      </c>
      <c r="B1727" s="46">
        <v>1941.99</v>
      </c>
      <c r="C1727" s="116">
        <f t="shared" si="52"/>
        <v>2.1725892516177847E-3</v>
      </c>
      <c r="E1727" s="115">
        <v>41807</v>
      </c>
      <c r="F1727" s="46">
        <v>325.61999500000002</v>
      </c>
      <c r="G1727" s="116">
        <f t="shared" si="53"/>
        <v>-6.1046335099297355E-3</v>
      </c>
    </row>
    <row r="1728" spans="1:7" x14ac:dyDescent="0.3">
      <c r="A1728" s="115">
        <v>41806</v>
      </c>
      <c r="B1728" s="46">
        <v>1937.78</v>
      </c>
      <c r="C1728" s="116">
        <f t="shared" si="52"/>
        <v>8.3670771010657674E-4</v>
      </c>
      <c r="E1728" s="115">
        <v>41806</v>
      </c>
      <c r="F1728" s="46">
        <v>327.61999500000002</v>
      </c>
      <c r="G1728" s="116">
        <f t="shared" si="53"/>
        <v>4.13769591293911E-3</v>
      </c>
    </row>
    <row r="1729" spans="1:7" x14ac:dyDescent="0.3">
      <c r="A1729" s="115">
        <v>41803</v>
      </c>
      <c r="B1729" s="46">
        <v>1936.16</v>
      </c>
      <c r="C1729" s="116">
        <f t="shared" si="52"/>
        <v>3.1345363735746368E-3</v>
      </c>
      <c r="E1729" s="115">
        <v>41803</v>
      </c>
      <c r="F1729" s="46">
        <v>326.26998900000001</v>
      </c>
      <c r="G1729" s="116">
        <f t="shared" si="53"/>
        <v>1.1045533907574345E-3</v>
      </c>
    </row>
    <row r="1730" spans="1:7" x14ac:dyDescent="0.3">
      <c r="A1730" s="115">
        <v>41802</v>
      </c>
      <c r="B1730" s="46">
        <v>1930.11</v>
      </c>
      <c r="C1730" s="116">
        <f t="shared" si="52"/>
        <v>-7.0888784859226561E-3</v>
      </c>
      <c r="E1730" s="115">
        <v>41802</v>
      </c>
      <c r="F1730" s="46">
        <v>325.91000400000001</v>
      </c>
      <c r="G1730" s="116">
        <f t="shared" si="53"/>
        <v>-2.7714820010209307E-2</v>
      </c>
    </row>
    <row r="1731" spans="1:7" x14ac:dyDescent="0.3">
      <c r="A1731" s="115">
        <v>41801</v>
      </c>
      <c r="B1731" s="46">
        <v>1943.89</v>
      </c>
      <c r="C1731" s="116">
        <f t="shared" si="52"/>
        <v>-3.5370285884179786E-3</v>
      </c>
      <c r="E1731" s="115">
        <v>41801</v>
      </c>
      <c r="F1731" s="46">
        <v>335.20001200000002</v>
      </c>
      <c r="G1731" s="116">
        <f t="shared" si="53"/>
        <v>8.393273266228185E-3</v>
      </c>
    </row>
    <row r="1732" spans="1:7" x14ac:dyDescent="0.3">
      <c r="A1732" s="115">
        <v>41800</v>
      </c>
      <c r="B1732" s="46">
        <v>1950.79</v>
      </c>
      <c r="C1732" s="116">
        <f t="shared" ref="C1732:C1795" si="54">B1732/B1733-1</f>
        <v>-2.4599363491473181E-4</v>
      </c>
      <c r="E1732" s="115">
        <v>41800</v>
      </c>
      <c r="F1732" s="46">
        <v>332.41000400000001</v>
      </c>
      <c r="G1732" s="116">
        <f t="shared" ref="G1732:G1795" si="55">F1732/F1733-1</f>
        <v>1.4992378625954261E-2</v>
      </c>
    </row>
    <row r="1733" spans="1:7" x14ac:dyDescent="0.3">
      <c r="A1733" s="115">
        <v>41799</v>
      </c>
      <c r="B1733" s="46">
        <v>1951.27</v>
      </c>
      <c r="C1733" s="116">
        <f t="shared" si="54"/>
        <v>9.3873112278397564E-4</v>
      </c>
      <c r="E1733" s="115">
        <v>41799</v>
      </c>
      <c r="F1733" s="46">
        <v>327.5</v>
      </c>
      <c r="G1733" s="116">
        <f t="shared" si="55"/>
        <v>-6.5823790894805612E-3</v>
      </c>
    </row>
    <row r="1734" spans="1:7" x14ac:dyDescent="0.3">
      <c r="A1734" s="115">
        <v>41796</v>
      </c>
      <c r="B1734" s="46">
        <v>1949.44</v>
      </c>
      <c r="C1734" s="116">
        <f t="shared" si="54"/>
        <v>4.6277686734073065E-3</v>
      </c>
      <c r="E1734" s="115">
        <v>41796</v>
      </c>
      <c r="F1734" s="46">
        <v>329.67001299999998</v>
      </c>
      <c r="G1734" s="116">
        <f t="shared" si="55"/>
        <v>1.8852198498113593E-2</v>
      </c>
    </row>
    <row r="1735" spans="1:7" x14ac:dyDescent="0.3">
      <c r="A1735" s="115">
        <v>41795</v>
      </c>
      <c r="B1735" s="46">
        <v>1940.46</v>
      </c>
      <c r="C1735" s="116">
        <f t="shared" si="54"/>
        <v>6.5253024047140507E-3</v>
      </c>
      <c r="E1735" s="115">
        <v>41795</v>
      </c>
      <c r="F1735" s="46">
        <v>323.57000699999998</v>
      </c>
      <c r="G1735" s="116">
        <f t="shared" si="55"/>
        <v>5.4729800034975629E-2</v>
      </c>
    </row>
    <row r="1736" spans="1:7" x14ac:dyDescent="0.3">
      <c r="A1736" s="115">
        <v>41794</v>
      </c>
      <c r="B1736" s="46">
        <v>1927.88</v>
      </c>
      <c r="C1736" s="116">
        <f t="shared" si="54"/>
        <v>1.8916559264956501E-3</v>
      </c>
      <c r="E1736" s="115">
        <v>41794</v>
      </c>
      <c r="F1736" s="46">
        <v>306.77999899999998</v>
      </c>
      <c r="G1736" s="116">
        <f t="shared" si="55"/>
        <v>-1.3346886204975705E-3</v>
      </c>
    </row>
    <row r="1737" spans="1:7" x14ac:dyDescent="0.3">
      <c r="A1737" s="115">
        <v>41793</v>
      </c>
      <c r="B1737" s="46">
        <v>1924.24</v>
      </c>
      <c r="C1737" s="116">
        <f t="shared" si="54"/>
        <v>-3.7922668924716962E-4</v>
      </c>
      <c r="E1737" s="115">
        <v>41793</v>
      </c>
      <c r="F1737" s="46">
        <v>307.19000199999999</v>
      </c>
      <c r="G1737" s="116">
        <f t="shared" si="55"/>
        <v>-5.3425528473326489E-3</v>
      </c>
    </row>
    <row r="1738" spans="1:7" x14ac:dyDescent="0.3">
      <c r="A1738" s="115">
        <v>41792</v>
      </c>
      <c r="B1738" s="46">
        <v>1924.97</v>
      </c>
      <c r="C1738" s="116">
        <f t="shared" si="54"/>
        <v>7.2781338864724709E-4</v>
      </c>
      <c r="E1738" s="115">
        <v>41792</v>
      </c>
      <c r="F1738" s="46">
        <v>308.83999599999999</v>
      </c>
      <c r="G1738" s="116">
        <f t="shared" si="55"/>
        <v>-1.18700756437079E-2</v>
      </c>
    </row>
    <row r="1739" spans="1:7" x14ac:dyDescent="0.3">
      <c r="A1739" s="115">
        <v>41789</v>
      </c>
      <c r="B1739" s="46">
        <v>1923.57</v>
      </c>
      <c r="C1739" s="116">
        <f t="shared" si="54"/>
        <v>1.8437211918562735E-3</v>
      </c>
      <c r="E1739" s="115">
        <v>41789</v>
      </c>
      <c r="F1739" s="46">
        <v>312.54998799999998</v>
      </c>
      <c r="G1739" s="116">
        <f t="shared" si="55"/>
        <v>-3.919978978647376E-3</v>
      </c>
    </row>
    <row r="1740" spans="1:7" x14ac:dyDescent="0.3">
      <c r="A1740" s="115">
        <v>41788</v>
      </c>
      <c r="B1740" s="46">
        <v>1920.03</v>
      </c>
      <c r="C1740" s="116">
        <f t="shared" si="54"/>
        <v>5.367110347788806E-3</v>
      </c>
      <c r="E1740" s="115">
        <v>41788</v>
      </c>
      <c r="F1740" s="46">
        <v>313.77999899999998</v>
      </c>
      <c r="G1740" s="116">
        <f t="shared" si="55"/>
        <v>1.1671379137588422E-2</v>
      </c>
    </row>
    <row r="1741" spans="1:7" x14ac:dyDescent="0.3">
      <c r="A1741" s="115">
        <v>41787</v>
      </c>
      <c r="B1741" s="46">
        <v>1909.78</v>
      </c>
      <c r="C1741" s="116">
        <f t="shared" si="54"/>
        <v>-1.1140691768964928E-3</v>
      </c>
      <c r="E1741" s="115">
        <v>41787</v>
      </c>
      <c r="F1741" s="46">
        <v>310.16000400000001</v>
      </c>
      <c r="G1741" s="116">
        <f t="shared" si="55"/>
        <v>-2.1234250856958514E-3</v>
      </c>
    </row>
    <row r="1742" spans="1:7" x14ac:dyDescent="0.3">
      <c r="A1742" s="115">
        <v>41786</v>
      </c>
      <c r="B1742" s="46">
        <v>1911.91</v>
      </c>
      <c r="C1742" s="116">
        <f t="shared" si="54"/>
        <v>5.9878034022089466E-3</v>
      </c>
      <c r="E1742" s="115">
        <v>41786</v>
      </c>
      <c r="F1742" s="46">
        <v>310.82000699999998</v>
      </c>
      <c r="G1742" s="116">
        <f t="shared" si="55"/>
        <v>-4.5477294564351123E-3</v>
      </c>
    </row>
    <row r="1743" spans="1:7" x14ac:dyDescent="0.3">
      <c r="A1743" s="115">
        <v>41782</v>
      </c>
      <c r="B1743" s="46">
        <v>1900.53</v>
      </c>
      <c r="C1743" s="116">
        <f t="shared" si="54"/>
        <v>4.2483711935068502E-3</v>
      </c>
      <c r="E1743" s="115">
        <v>41782</v>
      </c>
      <c r="F1743" s="46">
        <v>312.23998999999998</v>
      </c>
      <c r="G1743" s="116">
        <f t="shared" si="55"/>
        <v>2.4039834389953274E-2</v>
      </c>
    </row>
    <row r="1744" spans="1:7" x14ac:dyDescent="0.3">
      <c r="A1744" s="115">
        <v>41781</v>
      </c>
      <c r="B1744" s="46">
        <v>1892.49</v>
      </c>
      <c r="C1744" s="116">
        <f t="shared" si="54"/>
        <v>2.362250599831528E-3</v>
      </c>
      <c r="E1744" s="115">
        <v>41781</v>
      </c>
      <c r="F1744" s="46">
        <v>304.91000400000001</v>
      </c>
      <c r="G1744" s="116">
        <f t="shared" si="55"/>
        <v>-3.2787776374942901E-4</v>
      </c>
    </row>
    <row r="1745" spans="1:7" x14ac:dyDescent="0.3">
      <c r="A1745" s="115">
        <v>41780</v>
      </c>
      <c r="B1745" s="46">
        <v>1888.03</v>
      </c>
      <c r="C1745" s="116">
        <f t="shared" si="54"/>
        <v>8.1160596530385209E-3</v>
      </c>
      <c r="E1745" s="115">
        <v>41780</v>
      </c>
      <c r="F1745" s="46">
        <v>305.01001000000002</v>
      </c>
      <c r="G1745" s="116">
        <f t="shared" si="55"/>
        <v>1.2683050481868463E-2</v>
      </c>
    </row>
    <row r="1746" spans="1:7" x14ac:dyDescent="0.3">
      <c r="A1746" s="115">
        <v>41779</v>
      </c>
      <c r="B1746" s="46">
        <v>1872.83</v>
      </c>
      <c r="C1746" s="116">
        <f t="shared" si="54"/>
        <v>-6.4983979459757313E-3</v>
      </c>
      <c r="E1746" s="115">
        <v>41779</v>
      </c>
      <c r="F1746" s="46">
        <v>301.19000199999999</v>
      </c>
      <c r="G1746" s="116">
        <f t="shared" si="55"/>
        <v>1.4927860394666981E-2</v>
      </c>
    </row>
    <row r="1747" spans="1:7" x14ac:dyDescent="0.3">
      <c r="A1747" s="115">
        <v>41778</v>
      </c>
      <c r="B1747" s="46">
        <v>1885.08</v>
      </c>
      <c r="C1747" s="116">
        <f t="shared" si="54"/>
        <v>3.844802061921504E-3</v>
      </c>
      <c r="E1747" s="115">
        <v>41778</v>
      </c>
      <c r="F1747" s="46">
        <v>296.76001000000002</v>
      </c>
      <c r="G1747" s="116">
        <f t="shared" si="55"/>
        <v>-3.1575477397024487E-3</v>
      </c>
    </row>
    <row r="1748" spans="1:7" x14ac:dyDescent="0.3">
      <c r="A1748" s="115">
        <v>41775</v>
      </c>
      <c r="B1748" s="46">
        <v>1877.86</v>
      </c>
      <c r="C1748" s="116">
        <f t="shared" si="54"/>
        <v>3.7469599379960083E-3</v>
      </c>
      <c r="E1748" s="115">
        <v>41775</v>
      </c>
      <c r="F1748" s="46">
        <v>297.70001200000002</v>
      </c>
      <c r="G1748" s="116">
        <f t="shared" si="55"/>
        <v>8.5030318879160127E-3</v>
      </c>
    </row>
    <row r="1749" spans="1:7" x14ac:dyDescent="0.3">
      <c r="A1749" s="115">
        <v>41774</v>
      </c>
      <c r="B1749" s="46">
        <v>1870.85</v>
      </c>
      <c r="C1749" s="116">
        <f t="shared" si="54"/>
        <v>-9.3617787379602913E-3</v>
      </c>
      <c r="E1749" s="115">
        <v>41774</v>
      </c>
      <c r="F1749" s="46">
        <v>295.19000199999999</v>
      </c>
      <c r="G1749" s="116">
        <f t="shared" si="55"/>
        <v>-8.1647504899663437E-3</v>
      </c>
    </row>
    <row r="1750" spans="1:7" x14ac:dyDescent="0.3">
      <c r="A1750" s="115">
        <v>41773</v>
      </c>
      <c r="B1750" s="46">
        <v>1888.53</v>
      </c>
      <c r="C1750" s="116">
        <f t="shared" si="54"/>
        <v>-4.7010461408732995E-3</v>
      </c>
      <c r="E1750" s="115">
        <v>41773</v>
      </c>
      <c r="F1750" s="46">
        <v>297.61999500000002</v>
      </c>
      <c r="G1750" s="116">
        <f t="shared" si="55"/>
        <v>-2.3043656953601444E-2</v>
      </c>
    </row>
    <row r="1751" spans="1:7" x14ac:dyDescent="0.3">
      <c r="A1751" s="115">
        <v>41772</v>
      </c>
      <c r="B1751" s="46">
        <v>1897.45</v>
      </c>
      <c r="C1751" s="116">
        <f t="shared" si="54"/>
        <v>4.2179632509942167E-4</v>
      </c>
      <c r="E1751" s="115">
        <v>41772</v>
      </c>
      <c r="F1751" s="46">
        <v>304.64001500000001</v>
      </c>
      <c r="G1751" s="116">
        <f t="shared" si="55"/>
        <v>5.8774023910752593E-3</v>
      </c>
    </row>
    <row r="1752" spans="1:7" x14ac:dyDescent="0.3">
      <c r="A1752" s="115">
        <v>41771</v>
      </c>
      <c r="B1752" s="46">
        <v>1896.65</v>
      </c>
      <c r="C1752" s="116">
        <f t="shared" si="54"/>
        <v>9.6727141092798341E-3</v>
      </c>
      <c r="E1752" s="115">
        <v>41771</v>
      </c>
      <c r="F1752" s="46">
        <v>302.85998499999999</v>
      </c>
      <c r="G1752" s="116">
        <f t="shared" si="55"/>
        <v>3.6339978659320371E-2</v>
      </c>
    </row>
    <row r="1753" spans="1:7" x14ac:dyDescent="0.3">
      <c r="A1753" s="115">
        <v>41768</v>
      </c>
      <c r="B1753" s="46">
        <v>1878.48</v>
      </c>
      <c r="C1753" s="116">
        <f t="shared" si="54"/>
        <v>1.5194894515442314E-3</v>
      </c>
      <c r="E1753" s="115">
        <v>41768</v>
      </c>
      <c r="F1753" s="46">
        <v>292.23998999999998</v>
      </c>
      <c r="G1753" s="116">
        <f t="shared" si="55"/>
        <v>1.3595945147157229E-2</v>
      </c>
    </row>
    <row r="1754" spans="1:7" x14ac:dyDescent="0.3">
      <c r="A1754" s="115">
        <v>41767</v>
      </c>
      <c r="B1754" s="46">
        <v>1875.63</v>
      </c>
      <c r="C1754" s="116">
        <f t="shared" si="54"/>
        <v>-1.3736483140862621E-3</v>
      </c>
      <c r="E1754" s="115">
        <v>41767</v>
      </c>
      <c r="F1754" s="46">
        <v>288.32000699999998</v>
      </c>
      <c r="G1754" s="116">
        <f t="shared" si="55"/>
        <v>-1.4997725171601806E-2</v>
      </c>
    </row>
    <row r="1755" spans="1:7" x14ac:dyDescent="0.3">
      <c r="A1755" s="115">
        <v>41766</v>
      </c>
      <c r="B1755" s="46">
        <v>1878.21</v>
      </c>
      <c r="C1755" s="116">
        <f t="shared" si="54"/>
        <v>5.6164735613475347E-3</v>
      </c>
      <c r="E1755" s="115">
        <v>41766</v>
      </c>
      <c r="F1755" s="46">
        <v>292.709991</v>
      </c>
      <c r="G1755" s="116">
        <f t="shared" si="55"/>
        <v>-1.5703860116620727E-2</v>
      </c>
    </row>
    <row r="1756" spans="1:7" x14ac:dyDescent="0.3">
      <c r="A1756" s="115">
        <v>41765</v>
      </c>
      <c r="B1756" s="46">
        <v>1867.72</v>
      </c>
      <c r="C1756" s="116">
        <f t="shared" si="54"/>
        <v>-8.9883586429382323E-3</v>
      </c>
      <c r="E1756" s="115">
        <v>41765</v>
      </c>
      <c r="F1756" s="46">
        <v>297.38000499999998</v>
      </c>
      <c r="G1756" s="116">
        <f t="shared" si="55"/>
        <v>-4.0864323465156893E-2</v>
      </c>
    </row>
    <row r="1757" spans="1:7" x14ac:dyDescent="0.3">
      <c r="A1757" s="115">
        <v>41764</v>
      </c>
      <c r="B1757" s="46">
        <v>1884.66</v>
      </c>
      <c r="C1757" s="116">
        <f t="shared" si="54"/>
        <v>1.8712057582104258E-3</v>
      </c>
      <c r="E1757" s="115">
        <v>41764</v>
      </c>
      <c r="F1757" s="46">
        <v>310.04998799999998</v>
      </c>
      <c r="G1757" s="116">
        <f t="shared" si="55"/>
        <v>6.6230899443819879E-3</v>
      </c>
    </row>
    <row r="1758" spans="1:7" x14ac:dyDescent="0.3">
      <c r="A1758" s="115">
        <v>41761</v>
      </c>
      <c r="B1758" s="46">
        <v>1881.14</v>
      </c>
      <c r="C1758" s="116">
        <f t="shared" si="54"/>
        <v>-1.3484243608256063E-3</v>
      </c>
      <c r="E1758" s="115">
        <v>41761</v>
      </c>
      <c r="F1758" s="46">
        <v>308.01001000000002</v>
      </c>
      <c r="G1758" s="116">
        <f t="shared" si="55"/>
        <v>3.8973332733771571E-4</v>
      </c>
    </row>
    <row r="1759" spans="1:7" x14ac:dyDescent="0.3">
      <c r="A1759" s="115">
        <v>41760</v>
      </c>
      <c r="B1759" s="46">
        <v>1883.68</v>
      </c>
      <c r="C1759" s="116">
        <f t="shared" si="54"/>
        <v>-1.4331590541150074E-4</v>
      </c>
      <c r="E1759" s="115">
        <v>41760</v>
      </c>
      <c r="F1759" s="46">
        <v>307.89001500000001</v>
      </c>
      <c r="G1759" s="116">
        <f t="shared" si="55"/>
        <v>1.2363166863460284E-2</v>
      </c>
    </row>
    <row r="1760" spans="1:7" x14ac:dyDescent="0.3">
      <c r="A1760" s="115">
        <v>41759</v>
      </c>
      <c r="B1760" s="46">
        <v>1883.95</v>
      </c>
      <c r="C1760" s="116">
        <f t="shared" si="54"/>
        <v>2.9920195066894806E-3</v>
      </c>
      <c r="E1760" s="115">
        <v>41759</v>
      </c>
      <c r="F1760" s="46">
        <v>304.13000499999998</v>
      </c>
      <c r="G1760" s="116">
        <f t="shared" si="55"/>
        <v>1.2484186489044147E-2</v>
      </c>
    </row>
    <row r="1761" spans="1:7" x14ac:dyDescent="0.3">
      <c r="A1761" s="115">
        <v>41758</v>
      </c>
      <c r="B1761" s="46">
        <v>1878.33</v>
      </c>
      <c r="C1761" s="116">
        <f t="shared" si="54"/>
        <v>4.7608094445898974E-3</v>
      </c>
      <c r="E1761" s="115">
        <v>41758</v>
      </c>
      <c r="F1761" s="46">
        <v>300.38000499999998</v>
      </c>
      <c r="G1761" s="116">
        <f t="shared" si="55"/>
        <v>1.2812793062803474E-2</v>
      </c>
    </row>
    <row r="1762" spans="1:7" x14ac:dyDescent="0.3">
      <c r="A1762" s="115">
        <v>41757</v>
      </c>
      <c r="B1762" s="46">
        <v>1869.43</v>
      </c>
      <c r="C1762" s="116">
        <f t="shared" si="54"/>
        <v>3.2360201781689302E-3</v>
      </c>
      <c r="E1762" s="115">
        <v>41757</v>
      </c>
      <c r="F1762" s="46">
        <v>296.57998700000002</v>
      </c>
      <c r="G1762" s="116">
        <f t="shared" si="55"/>
        <v>-2.3862029128810081E-2</v>
      </c>
    </row>
    <row r="1763" spans="1:7" x14ac:dyDescent="0.3">
      <c r="A1763" s="115">
        <v>41754</v>
      </c>
      <c r="B1763" s="46">
        <v>1863.4</v>
      </c>
      <c r="C1763" s="116">
        <f t="shared" si="54"/>
        <v>-8.0964117086568255E-3</v>
      </c>
      <c r="E1763" s="115">
        <v>41754</v>
      </c>
      <c r="F1763" s="46">
        <v>303.82998700000002</v>
      </c>
      <c r="G1763" s="116">
        <f t="shared" si="55"/>
        <v>-9.8828437173277717E-2</v>
      </c>
    </row>
    <row r="1764" spans="1:7" x14ac:dyDescent="0.3">
      <c r="A1764" s="115">
        <v>41753</v>
      </c>
      <c r="B1764" s="46">
        <v>1878.61</v>
      </c>
      <c r="C1764" s="116">
        <f t="shared" si="54"/>
        <v>1.7169762022830604E-3</v>
      </c>
      <c r="E1764" s="115">
        <v>41753</v>
      </c>
      <c r="F1764" s="46">
        <v>337.14999399999999</v>
      </c>
      <c r="G1764" s="116">
        <f t="shared" si="55"/>
        <v>3.8726993355878037E-2</v>
      </c>
    </row>
    <row r="1765" spans="1:7" x14ac:dyDescent="0.3">
      <c r="A1765" s="115">
        <v>41752</v>
      </c>
      <c r="B1765" s="46">
        <v>1875.39</v>
      </c>
      <c r="C1765" s="116">
        <f t="shared" si="54"/>
        <v>-2.2132957356812977E-3</v>
      </c>
      <c r="E1765" s="115">
        <v>41752</v>
      </c>
      <c r="F1765" s="46">
        <v>324.57998700000002</v>
      </c>
      <c r="G1765" s="116">
        <f t="shared" si="55"/>
        <v>-1.4393355700371924E-2</v>
      </c>
    </row>
    <row r="1766" spans="1:7" x14ac:dyDescent="0.3">
      <c r="A1766" s="115">
        <v>41751</v>
      </c>
      <c r="B1766" s="46">
        <v>1879.55</v>
      </c>
      <c r="C1766" s="116">
        <f t="shared" si="54"/>
        <v>4.0921207976962748E-3</v>
      </c>
      <c r="E1766" s="115">
        <v>41751</v>
      </c>
      <c r="F1766" s="46">
        <v>329.32000699999998</v>
      </c>
      <c r="G1766" s="116">
        <f t="shared" si="55"/>
        <v>-4.6845831396710169E-3</v>
      </c>
    </row>
    <row r="1767" spans="1:7" x14ac:dyDescent="0.3">
      <c r="A1767" s="115">
        <v>41750</v>
      </c>
      <c r="B1767" s="46">
        <v>1871.89</v>
      </c>
      <c r="C1767" s="116">
        <f t="shared" si="54"/>
        <v>3.7751025551653328E-3</v>
      </c>
      <c r="E1767" s="115">
        <v>41750</v>
      </c>
      <c r="F1767" s="46">
        <v>330.86999500000002</v>
      </c>
      <c r="G1767" s="116">
        <f t="shared" si="55"/>
        <v>1.8343513362549579E-2</v>
      </c>
    </row>
    <row r="1768" spans="1:7" x14ac:dyDescent="0.3">
      <c r="A1768" s="115">
        <v>41746</v>
      </c>
      <c r="B1768" s="46">
        <v>1864.85</v>
      </c>
      <c r="C1768" s="116">
        <f t="shared" si="54"/>
        <v>1.3638975251166752E-3</v>
      </c>
      <c r="E1768" s="115">
        <v>41746</v>
      </c>
      <c r="F1768" s="46">
        <v>324.91000400000001</v>
      </c>
      <c r="G1768" s="116">
        <f t="shared" si="55"/>
        <v>3.8000834979008413E-3</v>
      </c>
    </row>
    <row r="1769" spans="1:7" x14ac:dyDescent="0.3">
      <c r="A1769" s="115">
        <v>41745</v>
      </c>
      <c r="B1769" s="46">
        <v>1862.31</v>
      </c>
      <c r="C1769" s="116">
        <f t="shared" si="54"/>
        <v>1.048844805695115E-2</v>
      </c>
      <c r="E1769" s="115">
        <v>41745</v>
      </c>
      <c r="F1769" s="46">
        <v>323.67999300000002</v>
      </c>
      <c r="G1769" s="116">
        <f t="shared" si="55"/>
        <v>2.4044565656097694E-2</v>
      </c>
    </row>
    <row r="1770" spans="1:7" x14ac:dyDescent="0.3">
      <c r="A1770" s="115">
        <v>41744</v>
      </c>
      <c r="B1770" s="46">
        <v>1842.98</v>
      </c>
      <c r="C1770" s="116">
        <f t="shared" si="54"/>
        <v>6.7573104047284893E-3</v>
      </c>
      <c r="E1770" s="115">
        <v>41744</v>
      </c>
      <c r="F1770" s="46">
        <v>316.07998700000002</v>
      </c>
      <c r="G1770" s="116">
        <f t="shared" si="55"/>
        <v>5.3807412822548528E-4</v>
      </c>
    </row>
    <row r="1771" spans="1:7" x14ac:dyDescent="0.3">
      <c r="A1771" s="115">
        <v>41743</v>
      </c>
      <c r="B1771" s="46">
        <v>1830.61</v>
      </c>
      <c r="C1771" s="116">
        <f t="shared" si="54"/>
        <v>8.2172617572382478E-3</v>
      </c>
      <c r="E1771" s="115">
        <v>41743</v>
      </c>
      <c r="F1771" s="46">
        <v>315.91000400000001</v>
      </c>
      <c r="G1771" s="116">
        <f t="shared" si="55"/>
        <v>1.3409016945757024E-2</v>
      </c>
    </row>
    <row r="1772" spans="1:7" x14ac:dyDescent="0.3">
      <c r="A1772" s="115">
        <v>41740</v>
      </c>
      <c r="B1772" s="46">
        <v>1815.69</v>
      </c>
      <c r="C1772" s="116">
        <f t="shared" si="54"/>
        <v>-9.4867654439522164E-3</v>
      </c>
      <c r="E1772" s="115">
        <v>41740</v>
      </c>
      <c r="F1772" s="46">
        <v>311.73001099999999</v>
      </c>
      <c r="G1772" s="116">
        <f t="shared" si="55"/>
        <v>-1.6965640485902767E-2</v>
      </c>
    </row>
    <row r="1773" spans="1:7" x14ac:dyDescent="0.3">
      <c r="A1773" s="115">
        <v>41739</v>
      </c>
      <c r="B1773" s="46">
        <v>1833.08</v>
      </c>
      <c r="C1773" s="116">
        <f t="shared" si="54"/>
        <v>-2.0884743988291765E-2</v>
      </c>
      <c r="E1773" s="115">
        <v>41739</v>
      </c>
      <c r="F1773" s="46">
        <v>317.10998499999999</v>
      </c>
      <c r="G1773" s="116">
        <f t="shared" si="55"/>
        <v>-4.4302501698577523E-2</v>
      </c>
    </row>
    <row r="1774" spans="1:7" x14ac:dyDescent="0.3">
      <c r="A1774" s="115">
        <v>41738</v>
      </c>
      <c r="B1774" s="46">
        <v>1872.18</v>
      </c>
      <c r="C1774" s="116">
        <f t="shared" si="54"/>
        <v>1.0918162379317087E-2</v>
      </c>
      <c r="E1774" s="115">
        <v>41738</v>
      </c>
      <c r="F1774" s="46">
        <v>331.80999800000001</v>
      </c>
      <c r="G1774" s="116">
        <f t="shared" si="55"/>
        <v>1.4492282687357694E-2</v>
      </c>
    </row>
    <row r="1775" spans="1:7" x14ac:dyDescent="0.3">
      <c r="A1775" s="115">
        <v>41737</v>
      </c>
      <c r="B1775" s="46">
        <v>1851.96</v>
      </c>
      <c r="C1775" s="116">
        <f t="shared" si="54"/>
        <v>3.7505961930364151E-3</v>
      </c>
      <c r="E1775" s="115">
        <v>41737</v>
      </c>
      <c r="F1775" s="46">
        <v>327.07000699999998</v>
      </c>
      <c r="G1775" s="116">
        <f t="shared" si="55"/>
        <v>2.9298831530122138E-2</v>
      </c>
    </row>
    <row r="1776" spans="1:7" x14ac:dyDescent="0.3">
      <c r="A1776" s="115">
        <v>41736</v>
      </c>
      <c r="B1776" s="46">
        <v>1845.04</v>
      </c>
      <c r="C1776" s="116">
        <f t="shared" si="54"/>
        <v>-1.0750151467221358E-2</v>
      </c>
      <c r="E1776" s="115">
        <v>41736</v>
      </c>
      <c r="F1776" s="46">
        <v>317.76001000000002</v>
      </c>
      <c r="G1776" s="116">
        <f t="shared" si="55"/>
        <v>-1.6222879256965861E-2</v>
      </c>
    </row>
    <row r="1777" spans="1:7" x14ac:dyDescent="0.3">
      <c r="A1777" s="115">
        <v>41733</v>
      </c>
      <c r="B1777" s="46">
        <v>1865.09</v>
      </c>
      <c r="C1777" s="116">
        <f t="shared" si="54"/>
        <v>-1.2537259698110481E-2</v>
      </c>
      <c r="E1777" s="115">
        <v>41733</v>
      </c>
      <c r="F1777" s="46">
        <v>323</v>
      </c>
      <c r="G1777" s="116">
        <f t="shared" si="55"/>
        <v>-3.1832609433376513E-2</v>
      </c>
    </row>
    <row r="1778" spans="1:7" x14ac:dyDescent="0.3">
      <c r="A1778" s="115">
        <v>41732</v>
      </c>
      <c r="B1778" s="46">
        <v>1888.77</v>
      </c>
      <c r="C1778" s="116">
        <f t="shared" si="54"/>
        <v>-1.1264477233063896E-3</v>
      </c>
      <c r="E1778" s="115">
        <v>41732</v>
      </c>
      <c r="F1778" s="46">
        <v>333.61999500000002</v>
      </c>
      <c r="G1778" s="116">
        <f t="shared" si="55"/>
        <v>-2.4388806350155723E-2</v>
      </c>
    </row>
    <row r="1779" spans="1:7" x14ac:dyDescent="0.3">
      <c r="A1779" s="115">
        <v>41731</v>
      </c>
      <c r="B1779" s="46">
        <v>1890.9</v>
      </c>
      <c r="C1779" s="116">
        <f t="shared" si="54"/>
        <v>2.8533242818957749E-3</v>
      </c>
      <c r="E1779" s="115">
        <v>41731</v>
      </c>
      <c r="F1779" s="46">
        <v>341.959991</v>
      </c>
      <c r="G1779" s="116">
        <f t="shared" si="55"/>
        <v>-3.0030001750196433E-3</v>
      </c>
    </row>
    <row r="1780" spans="1:7" x14ac:dyDescent="0.3">
      <c r="A1780" s="115">
        <v>41730</v>
      </c>
      <c r="B1780" s="46">
        <v>1885.52</v>
      </c>
      <c r="C1780" s="116">
        <f t="shared" si="54"/>
        <v>7.0393197816636111E-3</v>
      </c>
      <c r="E1780" s="115">
        <v>41730</v>
      </c>
      <c r="F1780" s="46">
        <v>342.98998999999998</v>
      </c>
      <c r="G1780" s="116">
        <f t="shared" si="55"/>
        <v>1.9680694171309687E-2</v>
      </c>
    </row>
    <row r="1781" spans="1:7" x14ac:dyDescent="0.3">
      <c r="A1781" s="115">
        <v>41729</v>
      </c>
      <c r="B1781" s="46">
        <v>1872.34</v>
      </c>
      <c r="C1781" s="116">
        <f t="shared" si="54"/>
        <v>7.9241179573863452E-3</v>
      </c>
      <c r="E1781" s="115">
        <v>41729</v>
      </c>
      <c r="F1781" s="46">
        <v>336.36999500000002</v>
      </c>
      <c r="G1781" s="116">
        <f t="shared" si="55"/>
        <v>-5.6756450055253094E-3</v>
      </c>
    </row>
    <row r="1782" spans="1:7" x14ac:dyDescent="0.3">
      <c r="A1782" s="115">
        <v>41726</v>
      </c>
      <c r="B1782" s="46">
        <v>1857.62</v>
      </c>
      <c r="C1782" s="116">
        <f t="shared" si="54"/>
        <v>4.6402457491454552E-3</v>
      </c>
      <c r="E1782" s="115">
        <v>41726</v>
      </c>
      <c r="F1782" s="46">
        <v>338.290009</v>
      </c>
      <c r="G1782" s="116">
        <f t="shared" si="55"/>
        <v>-5.3178124935227E-4</v>
      </c>
    </row>
    <row r="1783" spans="1:7" x14ac:dyDescent="0.3">
      <c r="A1783" s="115">
        <v>41725</v>
      </c>
      <c r="B1783" s="46">
        <v>1849.04</v>
      </c>
      <c r="C1783" s="116">
        <f t="shared" si="54"/>
        <v>-1.9000734119272167E-3</v>
      </c>
      <c r="E1783" s="115">
        <v>41725</v>
      </c>
      <c r="F1783" s="46">
        <v>338.47000100000002</v>
      </c>
      <c r="G1783" s="116">
        <f t="shared" si="55"/>
        <v>-1.4385145867794824E-2</v>
      </c>
    </row>
    <row r="1784" spans="1:7" x14ac:dyDescent="0.3">
      <c r="A1784" s="115">
        <v>41724</v>
      </c>
      <c r="B1784" s="46">
        <v>1852.56</v>
      </c>
      <c r="C1784" s="116">
        <f t="shared" si="54"/>
        <v>-7.0003537697923557E-3</v>
      </c>
      <c r="E1784" s="115">
        <v>41724</v>
      </c>
      <c r="F1784" s="46">
        <v>343.41000400000001</v>
      </c>
      <c r="G1784" s="116">
        <f t="shared" si="55"/>
        <v>-3.1856974110435976E-2</v>
      </c>
    </row>
    <row r="1785" spans="1:7" x14ac:dyDescent="0.3">
      <c r="A1785" s="115">
        <v>41723</v>
      </c>
      <c r="B1785" s="46">
        <v>1865.62</v>
      </c>
      <c r="C1785" s="116">
        <f t="shared" si="54"/>
        <v>4.403910758893792E-3</v>
      </c>
      <c r="E1785" s="115">
        <v>41723</v>
      </c>
      <c r="F1785" s="46">
        <v>354.709991</v>
      </c>
      <c r="G1785" s="116">
        <f t="shared" si="55"/>
        <v>8.128421063605229E-3</v>
      </c>
    </row>
    <row r="1786" spans="1:7" x14ac:dyDescent="0.3">
      <c r="A1786" s="115">
        <v>41722</v>
      </c>
      <c r="B1786" s="46">
        <v>1857.44</v>
      </c>
      <c r="C1786" s="116">
        <f t="shared" si="54"/>
        <v>-4.8646679381950664E-3</v>
      </c>
      <c r="E1786" s="115">
        <v>41722</v>
      </c>
      <c r="F1786" s="46">
        <v>351.85000600000001</v>
      </c>
      <c r="G1786" s="116">
        <f t="shared" si="55"/>
        <v>-2.4319197830392048E-2</v>
      </c>
    </row>
    <row r="1787" spans="1:7" x14ac:dyDescent="0.3">
      <c r="A1787" s="115">
        <v>41719</v>
      </c>
      <c r="B1787" s="46">
        <v>1866.52</v>
      </c>
      <c r="C1787" s="116">
        <f t="shared" si="54"/>
        <v>-2.9326766416846173E-3</v>
      </c>
      <c r="E1787" s="115">
        <v>41719</v>
      </c>
      <c r="F1787" s="46">
        <v>360.61999500000002</v>
      </c>
      <c r="G1787" s="116">
        <f t="shared" si="55"/>
        <v>-2.263058237084159E-2</v>
      </c>
    </row>
    <row r="1788" spans="1:7" x14ac:dyDescent="0.3">
      <c r="A1788" s="115">
        <v>41718</v>
      </c>
      <c r="B1788" s="46">
        <v>1872.01</v>
      </c>
      <c r="C1788" s="116">
        <f t="shared" si="54"/>
        <v>6.0405101114056059E-3</v>
      </c>
      <c r="E1788" s="115">
        <v>41718</v>
      </c>
      <c r="F1788" s="46">
        <v>368.97000100000002</v>
      </c>
      <c r="G1788" s="116">
        <f t="shared" si="55"/>
        <v>-1.1413899939573646E-2</v>
      </c>
    </row>
    <row r="1789" spans="1:7" x14ac:dyDescent="0.3">
      <c r="A1789" s="115">
        <v>41717</v>
      </c>
      <c r="B1789" s="46">
        <v>1860.77</v>
      </c>
      <c r="C1789" s="116">
        <f t="shared" si="54"/>
        <v>-6.131659767659281E-3</v>
      </c>
      <c r="E1789" s="115">
        <v>41717</v>
      </c>
      <c r="F1789" s="46">
        <v>373.23001099999999</v>
      </c>
      <c r="G1789" s="116">
        <f t="shared" si="55"/>
        <v>-1.4626232702929398E-2</v>
      </c>
    </row>
    <row r="1790" spans="1:7" x14ac:dyDescent="0.3">
      <c r="A1790" s="115">
        <v>41716</v>
      </c>
      <c r="B1790" s="46">
        <v>1872.25</v>
      </c>
      <c r="C1790" s="116">
        <f t="shared" si="54"/>
        <v>7.219595121662481E-3</v>
      </c>
      <c r="E1790" s="115">
        <v>41716</v>
      </c>
      <c r="F1790" s="46">
        <v>378.76998900000001</v>
      </c>
      <c r="G1790" s="116">
        <f t="shared" si="55"/>
        <v>9.9455522357350112E-3</v>
      </c>
    </row>
    <row r="1791" spans="1:7" x14ac:dyDescent="0.3">
      <c r="A1791" s="115">
        <v>41715</v>
      </c>
      <c r="B1791" s="46">
        <v>1858.83</v>
      </c>
      <c r="C1791" s="116">
        <f t="shared" si="54"/>
        <v>9.6136611754735757E-3</v>
      </c>
      <c r="E1791" s="115">
        <v>41715</v>
      </c>
      <c r="F1791" s="46">
        <v>375.040009</v>
      </c>
      <c r="G1791" s="116">
        <f t="shared" si="55"/>
        <v>3.4784048664420197E-3</v>
      </c>
    </row>
    <row r="1792" spans="1:7" x14ac:dyDescent="0.3">
      <c r="A1792" s="115">
        <v>41712</v>
      </c>
      <c r="B1792" s="46">
        <v>1841.13</v>
      </c>
      <c r="C1792" s="116">
        <f t="shared" si="54"/>
        <v>-2.8217988019539897E-3</v>
      </c>
      <c r="E1792" s="115">
        <v>41712</v>
      </c>
      <c r="F1792" s="46">
        <v>373.73998999999998</v>
      </c>
      <c r="G1792" s="116">
        <f t="shared" si="55"/>
        <v>6.002476218608388E-3</v>
      </c>
    </row>
    <row r="1793" spans="1:7" x14ac:dyDescent="0.3">
      <c r="A1793" s="115">
        <v>41711</v>
      </c>
      <c r="B1793" s="46">
        <v>1846.34</v>
      </c>
      <c r="C1793" s="116">
        <f t="shared" si="54"/>
        <v>-1.1701102665667595E-2</v>
      </c>
      <c r="E1793" s="115">
        <v>41711</v>
      </c>
      <c r="F1793" s="46">
        <v>371.51001000000002</v>
      </c>
      <c r="G1793" s="116">
        <f t="shared" si="55"/>
        <v>2.3472775868520479E-3</v>
      </c>
    </row>
    <row r="1794" spans="1:7" x14ac:dyDescent="0.3">
      <c r="A1794" s="115">
        <v>41710</v>
      </c>
      <c r="B1794" s="46">
        <v>1868.2</v>
      </c>
      <c r="C1794" s="116">
        <f t="shared" si="54"/>
        <v>3.0519963804387373E-4</v>
      </c>
      <c r="E1794" s="115">
        <v>41710</v>
      </c>
      <c r="F1794" s="46">
        <v>370.64001500000001</v>
      </c>
      <c r="G1794" s="116">
        <f t="shared" si="55"/>
        <v>4.9346780691319481E-3</v>
      </c>
    </row>
    <row r="1795" spans="1:7" x14ac:dyDescent="0.3">
      <c r="A1795" s="115">
        <v>41709</v>
      </c>
      <c r="B1795" s="46">
        <v>1867.63</v>
      </c>
      <c r="C1795" s="116">
        <f t="shared" si="54"/>
        <v>-5.0821182950930854E-3</v>
      </c>
      <c r="E1795" s="115">
        <v>41709</v>
      </c>
      <c r="F1795" s="46">
        <v>368.82000699999998</v>
      </c>
      <c r="G1795" s="116">
        <f t="shared" si="55"/>
        <v>-4.6149893520497365E-3</v>
      </c>
    </row>
    <row r="1796" spans="1:7" x14ac:dyDescent="0.3">
      <c r="A1796" s="115">
        <v>41708</v>
      </c>
      <c r="B1796" s="46">
        <v>1877.17</v>
      </c>
      <c r="C1796" s="116">
        <f t="shared" ref="C1796:C1859" si="56">B1796/B1797-1</f>
        <v>-4.6324891908577914E-4</v>
      </c>
      <c r="E1796" s="115">
        <v>41708</v>
      </c>
      <c r="F1796" s="46">
        <v>370.52999899999998</v>
      </c>
      <c r="G1796" s="116">
        <f t="shared" ref="G1796:G1859" si="57">F1796/F1797-1</f>
        <v>-4.1122372956633457E-3</v>
      </c>
    </row>
    <row r="1797" spans="1:7" x14ac:dyDescent="0.3">
      <c r="A1797" s="115">
        <v>41705</v>
      </c>
      <c r="B1797" s="46">
        <v>1878.04</v>
      </c>
      <c r="C1797" s="116">
        <f t="shared" si="56"/>
        <v>5.380841009468007E-4</v>
      </c>
      <c r="E1797" s="115">
        <v>41705</v>
      </c>
      <c r="F1797" s="46">
        <v>372.05999800000001</v>
      </c>
      <c r="G1797" s="116">
        <f t="shared" si="57"/>
        <v>-2.6871775291581468E-4</v>
      </c>
    </row>
    <row r="1798" spans="1:7" x14ac:dyDescent="0.3">
      <c r="A1798" s="115">
        <v>41704</v>
      </c>
      <c r="B1798" s="46">
        <v>1877.03</v>
      </c>
      <c r="C1798" s="116">
        <f t="shared" si="56"/>
        <v>1.7184239597398676E-3</v>
      </c>
      <c r="E1798" s="115">
        <v>41704</v>
      </c>
      <c r="F1798" s="46">
        <v>372.16000400000001</v>
      </c>
      <c r="G1798" s="116">
        <f t="shared" si="57"/>
        <v>-5.6393104390706217E-4</v>
      </c>
    </row>
    <row r="1799" spans="1:7" x14ac:dyDescent="0.3">
      <c r="A1799" s="115">
        <v>41703</v>
      </c>
      <c r="B1799" s="46">
        <v>1873.81</v>
      </c>
      <c r="C1799" s="116">
        <f t="shared" si="56"/>
        <v>-5.3364355812268727E-5</v>
      </c>
      <c r="E1799" s="115">
        <v>41703</v>
      </c>
      <c r="F1799" s="46">
        <v>372.36999500000002</v>
      </c>
      <c r="G1799" s="116">
        <f t="shared" si="57"/>
        <v>2.3275628303527807E-2</v>
      </c>
    </row>
    <row r="1800" spans="1:7" x14ac:dyDescent="0.3">
      <c r="A1800" s="115">
        <v>41702</v>
      </c>
      <c r="B1800" s="46">
        <v>1873.91</v>
      </c>
      <c r="C1800" s="116">
        <f t="shared" si="56"/>
        <v>1.526767186966671E-2</v>
      </c>
      <c r="E1800" s="115">
        <v>41702</v>
      </c>
      <c r="F1800" s="46">
        <v>363.89999399999999</v>
      </c>
      <c r="G1800" s="116">
        <f t="shared" si="57"/>
        <v>1.1451428682671239E-2</v>
      </c>
    </row>
    <row r="1801" spans="1:7" x14ac:dyDescent="0.3">
      <c r="A1801" s="115">
        <v>41701</v>
      </c>
      <c r="B1801" s="46">
        <v>1845.73</v>
      </c>
      <c r="C1801" s="116">
        <f t="shared" si="56"/>
        <v>-7.3785259081986521E-3</v>
      </c>
      <c r="E1801" s="115">
        <v>41701</v>
      </c>
      <c r="F1801" s="46">
        <v>359.77999899999998</v>
      </c>
      <c r="G1801" s="116">
        <f t="shared" si="57"/>
        <v>-6.4070890957125259E-3</v>
      </c>
    </row>
    <row r="1802" spans="1:7" x14ac:dyDescent="0.3">
      <c r="A1802" s="115">
        <v>41698</v>
      </c>
      <c r="B1802" s="46">
        <v>1859.45</v>
      </c>
      <c r="C1802" s="116">
        <f t="shared" si="56"/>
        <v>2.7827362494539098E-3</v>
      </c>
      <c r="E1802" s="115">
        <v>41698</v>
      </c>
      <c r="F1802" s="46">
        <v>362.10000600000001</v>
      </c>
      <c r="G1802" s="116">
        <f t="shared" si="57"/>
        <v>5.4702495561291808E-3</v>
      </c>
    </row>
    <row r="1803" spans="1:7" x14ac:dyDescent="0.3">
      <c r="A1803" s="115">
        <v>41697</v>
      </c>
      <c r="B1803" s="46">
        <v>1854.29</v>
      </c>
      <c r="C1803" s="116">
        <f t="shared" si="56"/>
        <v>4.9480803832728792E-3</v>
      </c>
      <c r="E1803" s="115">
        <v>41697</v>
      </c>
      <c r="F1803" s="46">
        <v>360.13000499999998</v>
      </c>
      <c r="G1803" s="116">
        <f t="shared" si="57"/>
        <v>9.1722348806744236E-4</v>
      </c>
    </row>
    <row r="1804" spans="1:7" x14ac:dyDescent="0.3">
      <c r="A1804" s="115">
        <v>41696</v>
      </c>
      <c r="B1804" s="46">
        <v>1845.16</v>
      </c>
      <c r="C1804" s="116">
        <f t="shared" si="56"/>
        <v>2.167880679859735E-5</v>
      </c>
      <c r="E1804" s="115">
        <v>41696</v>
      </c>
      <c r="F1804" s="46">
        <v>359.79998799999998</v>
      </c>
      <c r="G1804" s="116">
        <f t="shared" si="57"/>
        <v>4.1303331410127431E-3</v>
      </c>
    </row>
    <row r="1805" spans="1:7" x14ac:dyDescent="0.3">
      <c r="A1805" s="115">
        <v>41695</v>
      </c>
      <c r="B1805" s="46">
        <v>1845.12</v>
      </c>
      <c r="C1805" s="116">
        <f t="shared" si="56"/>
        <v>-1.3476870118693807E-3</v>
      </c>
      <c r="E1805" s="115">
        <v>41695</v>
      </c>
      <c r="F1805" s="46">
        <v>358.32000699999998</v>
      </c>
      <c r="G1805" s="116">
        <f t="shared" si="57"/>
        <v>1.8591187726963332E-2</v>
      </c>
    </row>
    <row r="1806" spans="1:7" x14ac:dyDescent="0.3">
      <c r="A1806" s="115">
        <v>41694</v>
      </c>
      <c r="B1806" s="46">
        <v>1847.61</v>
      </c>
      <c r="C1806" s="116">
        <f t="shared" si="56"/>
        <v>6.1865214431584548E-3</v>
      </c>
      <c r="E1806" s="115">
        <v>41694</v>
      </c>
      <c r="F1806" s="46">
        <v>351.77999899999998</v>
      </c>
      <c r="G1806" s="116">
        <f t="shared" si="57"/>
        <v>1.4476839471771807E-2</v>
      </c>
    </row>
    <row r="1807" spans="1:7" x14ac:dyDescent="0.3">
      <c r="A1807" s="115">
        <v>41691</v>
      </c>
      <c r="B1807" s="46">
        <v>1836.25</v>
      </c>
      <c r="C1807" s="116">
        <f t="shared" si="56"/>
        <v>-1.9187076715694307E-3</v>
      </c>
      <c r="E1807" s="115">
        <v>41691</v>
      </c>
      <c r="F1807" s="46">
        <v>346.76001000000002</v>
      </c>
      <c r="G1807" s="116">
        <f t="shared" si="57"/>
        <v>-8.6906177938461671E-3</v>
      </c>
    </row>
    <row r="1808" spans="1:7" x14ac:dyDescent="0.3">
      <c r="A1808" s="115">
        <v>41690</v>
      </c>
      <c r="B1808" s="46">
        <v>1839.78</v>
      </c>
      <c r="C1808" s="116">
        <f t="shared" si="56"/>
        <v>6.0314422419684988E-3</v>
      </c>
      <c r="E1808" s="115">
        <v>41690</v>
      </c>
      <c r="F1808" s="46">
        <v>349.79998799999998</v>
      </c>
      <c r="G1808" s="116">
        <f t="shared" si="57"/>
        <v>6.9663854141519543E-3</v>
      </c>
    </row>
    <row r="1809" spans="1:7" x14ac:dyDescent="0.3">
      <c r="A1809" s="115">
        <v>41689</v>
      </c>
      <c r="B1809" s="46">
        <v>1828.75</v>
      </c>
      <c r="C1809" s="116">
        <f t="shared" si="56"/>
        <v>-6.5244790195354563E-3</v>
      </c>
      <c r="E1809" s="115">
        <v>41689</v>
      </c>
      <c r="F1809" s="46">
        <v>347.38000499999998</v>
      </c>
      <c r="G1809" s="116">
        <f t="shared" si="57"/>
        <v>-1.7729362664714254E-2</v>
      </c>
    </row>
    <row r="1810" spans="1:7" x14ac:dyDescent="0.3">
      <c r="A1810" s="115">
        <v>41688</v>
      </c>
      <c r="B1810" s="46">
        <v>1840.76</v>
      </c>
      <c r="C1810" s="116">
        <f t="shared" si="56"/>
        <v>1.1584712530525731E-3</v>
      </c>
      <c r="E1810" s="115">
        <v>41688</v>
      </c>
      <c r="F1810" s="46">
        <v>353.64999399999999</v>
      </c>
      <c r="G1810" s="116">
        <f t="shared" si="57"/>
        <v>-1.035402808976027E-2</v>
      </c>
    </row>
    <row r="1811" spans="1:7" x14ac:dyDescent="0.3">
      <c r="A1811" s="115">
        <v>41684</v>
      </c>
      <c r="B1811" s="46">
        <v>1838.63</v>
      </c>
      <c r="C1811" s="116">
        <f t="shared" si="56"/>
        <v>4.8091899247471037E-3</v>
      </c>
      <c r="E1811" s="115">
        <v>41684</v>
      </c>
      <c r="F1811" s="46">
        <v>357.35000600000001</v>
      </c>
      <c r="G1811" s="116">
        <f t="shared" si="57"/>
        <v>4.1991599933099977E-4</v>
      </c>
    </row>
    <row r="1812" spans="1:7" x14ac:dyDescent="0.3">
      <c r="A1812" s="115">
        <v>41683</v>
      </c>
      <c r="B1812" s="46">
        <v>1829.83</v>
      </c>
      <c r="C1812" s="116">
        <f t="shared" si="56"/>
        <v>5.8100546375998707E-3</v>
      </c>
      <c r="E1812" s="115">
        <v>41683</v>
      </c>
      <c r="F1812" s="46">
        <v>357.20001200000002</v>
      </c>
      <c r="G1812" s="116">
        <f t="shared" si="57"/>
        <v>2.2763098067287046E-2</v>
      </c>
    </row>
    <row r="1813" spans="1:7" x14ac:dyDescent="0.3">
      <c r="A1813" s="115">
        <v>41682</v>
      </c>
      <c r="B1813" s="46">
        <v>1819.26</v>
      </c>
      <c r="C1813" s="116">
        <f t="shared" si="56"/>
        <v>-2.6926775655999879E-4</v>
      </c>
      <c r="E1813" s="115">
        <v>41682</v>
      </c>
      <c r="F1813" s="46">
        <v>349.25</v>
      </c>
      <c r="G1813" s="116">
        <f t="shared" si="57"/>
        <v>-3.4661015196801648E-2</v>
      </c>
    </row>
    <row r="1814" spans="1:7" x14ac:dyDescent="0.3">
      <c r="A1814" s="115">
        <v>41681</v>
      </c>
      <c r="B1814" s="46">
        <v>1819.75</v>
      </c>
      <c r="C1814" s="116">
        <f t="shared" si="56"/>
        <v>1.1062094408391898E-2</v>
      </c>
      <c r="E1814" s="115">
        <v>41681</v>
      </c>
      <c r="F1814" s="46">
        <v>361.790009</v>
      </c>
      <c r="G1814" s="116">
        <f t="shared" si="57"/>
        <v>2.549433349259056E-3</v>
      </c>
    </row>
    <row r="1815" spans="1:7" x14ac:dyDescent="0.3">
      <c r="A1815" s="115">
        <v>41680</v>
      </c>
      <c r="B1815" s="46">
        <v>1799.84</v>
      </c>
      <c r="C1815" s="116">
        <f t="shared" si="56"/>
        <v>1.5692646715117498E-3</v>
      </c>
      <c r="E1815" s="115">
        <v>41680</v>
      </c>
      <c r="F1815" s="46">
        <v>360.86999500000002</v>
      </c>
      <c r="G1815" s="116">
        <f t="shared" si="57"/>
        <v>-5.8156643281370712E-4</v>
      </c>
    </row>
    <row r="1816" spans="1:7" x14ac:dyDescent="0.3">
      <c r="A1816" s="115">
        <v>41677</v>
      </c>
      <c r="B1816" s="46">
        <v>1797.02</v>
      </c>
      <c r="C1816" s="116">
        <f t="shared" si="56"/>
        <v>1.3301906475022829E-2</v>
      </c>
      <c r="E1816" s="115">
        <v>41677</v>
      </c>
      <c r="F1816" s="46">
        <v>361.07998700000002</v>
      </c>
      <c r="G1816" s="116">
        <f t="shared" si="57"/>
        <v>1.8302803444009363E-2</v>
      </c>
    </row>
    <row r="1817" spans="1:7" x14ac:dyDescent="0.3">
      <c r="A1817" s="115">
        <v>41676</v>
      </c>
      <c r="B1817" s="46">
        <v>1773.43</v>
      </c>
      <c r="C1817" s="116">
        <f t="shared" si="56"/>
        <v>1.2439770729145261E-2</v>
      </c>
      <c r="E1817" s="115">
        <v>41676</v>
      </c>
      <c r="F1817" s="46">
        <v>354.58999599999999</v>
      </c>
      <c r="G1817" s="116">
        <f t="shared" si="57"/>
        <v>2.3495406892928505E-2</v>
      </c>
    </row>
    <row r="1818" spans="1:7" x14ac:dyDescent="0.3">
      <c r="A1818" s="115">
        <v>41675</v>
      </c>
      <c r="B1818" s="46">
        <v>1751.64</v>
      </c>
      <c r="C1818" s="116">
        <f t="shared" si="56"/>
        <v>-2.0282588878759444E-3</v>
      </c>
      <c r="E1818" s="115">
        <v>41675</v>
      </c>
      <c r="F1818" s="46">
        <v>346.45001200000002</v>
      </c>
      <c r="G1818" s="116">
        <f t="shared" si="57"/>
        <v>-4.3109640703217211E-3</v>
      </c>
    </row>
    <row r="1819" spans="1:7" x14ac:dyDescent="0.3">
      <c r="A1819" s="115">
        <v>41674</v>
      </c>
      <c r="B1819" s="46">
        <v>1755.2</v>
      </c>
      <c r="C1819" s="116">
        <f t="shared" si="56"/>
        <v>7.6411254442014798E-3</v>
      </c>
      <c r="E1819" s="115">
        <v>41674</v>
      </c>
      <c r="F1819" s="46">
        <v>347.95001200000002</v>
      </c>
      <c r="G1819" s="116">
        <f t="shared" si="57"/>
        <v>5.2001098691338843E-3</v>
      </c>
    </row>
    <row r="1820" spans="1:7" x14ac:dyDescent="0.3">
      <c r="A1820" s="115">
        <v>41673</v>
      </c>
      <c r="B1820" s="46">
        <v>1741.89</v>
      </c>
      <c r="C1820" s="116">
        <f t="shared" si="56"/>
        <v>-2.2831946774075851E-2</v>
      </c>
      <c r="E1820" s="115">
        <v>41673</v>
      </c>
      <c r="F1820" s="46">
        <v>346.14999399999999</v>
      </c>
      <c r="G1820" s="116">
        <f t="shared" si="57"/>
        <v>-3.4960573001976192E-2</v>
      </c>
    </row>
    <row r="1821" spans="1:7" x14ac:dyDescent="0.3">
      <c r="A1821" s="115">
        <v>41670</v>
      </c>
      <c r="B1821" s="46">
        <v>1782.59</v>
      </c>
      <c r="C1821" s="116">
        <f t="shared" si="56"/>
        <v>-6.4653130381955304E-3</v>
      </c>
      <c r="E1821" s="115">
        <v>41670</v>
      </c>
      <c r="F1821" s="46">
        <v>358.69000199999999</v>
      </c>
      <c r="G1821" s="116">
        <f t="shared" si="57"/>
        <v>-0.10997247438097135</v>
      </c>
    </row>
    <row r="1822" spans="1:7" x14ac:dyDescent="0.3">
      <c r="A1822" s="115">
        <v>41669</v>
      </c>
      <c r="B1822" s="46">
        <v>1794.19</v>
      </c>
      <c r="C1822" s="116">
        <f t="shared" si="56"/>
        <v>1.1267049938000318E-2</v>
      </c>
      <c r="E1822" s="115">
        <v>41669</v>
      </c>
      <c r="F1822" s="46">
        <v>403.01001000000002</v>
      </c>
      <c r="G1822" s="116">
        <f t="shared" si="57"/>
        <v>4.8958868850842219E-2</v>
      </c>
    </row>
    <row r="1823" spans="1:7" x14ac:dyDescent="0.3">
      <c r="A1823" s="115">
        <v>41668</v>
      </c>
      <c r="B1823" s="46">
        <v>1774.2</v>
      </c>
      <c r="C1823" s="116">
        <f t="shared" si="56"/>
        <v>-1.0209205020920487E-2</v>
      </c>
      <c r="E1823" s="115">
        <v>41668</v>
      </c>
      <c r="F1823" s="46">
        <v>384.20001200000002</v>
      </c>
      <c r="G1823" s="116">
        <f t="shared" si="57"/>
        <v>-2.5936113332030497E-2</v>
      </c>
    </row>
    <row r="1824" spans="1:7" x14ac:dyDescent="0.3">
      <c r="A1824" s="115">
        <v>41667</v>
      </c>
      <c r="B1824" s="46">
        <v>1792.5</v>
      </c>
      <c r="C1824" s="116">
        <f t="shared" si="56"/>
        <v>6.1406856911920826E-3</v>
      </c>
      <c r="E1824" s="115">
        <v>41667</v>
      </c>
      <c r="F1824" s="46">
        <v>394.42999300000002</v>
      </c>
      <c r="G1824" s="116">
        <f t="shared" si="57"/>
        <v>2.1098669413634363E-2</v>
      </c>
    </row>
    <row r="1825" spans="1:7" x14ac:dyDescent="0.3">
      <c r="A1825" s="115">
        <v>41666</v>
      </c>
      <c r="B1825" s="46">
        <v>1781.56</v>
      </c>
      <c r="C1825" s="116">
        <f t="shared" si="56"/>
        <v>-4.8763049561802996E-3</v>
      </c>
      <c r="E1825" s="115">
        <v>41666</v>
      </c>
      <c r="F1825" s="46">
        <v>386.27999899999998</v>
      </c>
      <c r="G1825" s="116">
        <f t="shared" si="57"/>
        <v>-3.4055907625554216E-3</v>
      </c>
    </row>
    <row r="1826" spans="1:7" x14ac:dyDescent="0.3">
      <c r="A1826" s="115">
        <v>41663</v>
      </c>
      <c r="B1826" s="46">
        <v>1790.29</v>
      </c>
      <c r="C1826" s="116">
        <f t="shared" si="56"/>
        <v>-2.0875490850223777E-2</v>
      </c>
      <c r="E1826" s="115">
        <v>41663</v>
      </c>
      <c r="F1826" s="46">
        <v>387.60000600000001</v>
      </c>
      <c r="G1826" s="116">
        <f t="shared" si="57"/>
        <v>-3.0684945490846327E-2</v>
      </c>
    </row>
    <row r="1827" spans="1:7" x14ac:dyDescent="0.3">
      <c r="A1827" s="115">
        <v>41662</v>
      </c>
      <c r="B1827" s="46">
        <v>1828.46</v>
      </c>
      <c r="C1827" s="116">
        <f t="shared" si="56"/>
        <v>-8.8895634357077924E-3</v>
      </c>
      <c r="E1827" s="115">
        <v>41662</v>
      </c>
      <c r="F1827" s="46">
        <v>399.86999500000002</v>
      </c>
      <c r="G1827" s="116">
        <f t="shared" si="57"/>
        <v>-1.1544010224214918E-2</v>
      </c>
    </row>
    <row r="1828" spans="1:7" x14ac:dyDescent="0.3">
      <c r="A1828" s="115">
        <v>41661</v>
      </c>
      <c r="B1828" s="46">
        <v>1844.86</v>
      </c>
      <c r="C1828" s="116">
        <f t="shared" si="56"/>
        <v>5.7489966373780454E-4</v>
      </c>
      <c r="E1828" s="115">
        <v>41661</v>
      </c>
      <c r="F1828" s="46">
        <v>404.540009</v>
      </c>
      <c r="G1828" s="116">
        <f t="shared" si="57"/>
        <v>-6.1662672251447948E-3</v>
      </c>
    </row>
    <row r="1829" spans="1:7" x14ac:dyDescent="0.3">
      <c r="A1829" s="115">
        <v>41660</v>
      </c>
      <c r="B1829" s="46">
        <v>1843.8</v>
      </c>
      <c r="C1829" s="116">
        <f t="shared" si="56"/>
        <v>2.7736988089410719E-3</v>
      </c>
      <c r="E1829" s="115">
        <v>41660</v>
      </c>
      <c r="F1829" s="46">
        <v>407.04998799999998</v>
      </c>
      <c r="G1829" s="116">
        <f t="shared" si="57"/>
        <v>1.8618160905063519E-2</v>
      </c>
    </row>
    <row r="1830" spans="1:7" x14ac:dyDescent="0.3">
      <c r="A1830" s="115">
        <v>41656</v>
      </c>
      <c r="B1830" s="46">
        <v>1838.7</v>
      </c>
      <c r="C1830" s="116">
        <f t="shared" si="56"/>
        <v>-3.8951400137603454E-3</v>
      </c>
      <c r="E1830" s="115">
        <v>41656</v>
      </c>
      <c r="F1830" s="46">
        <v>399.60998499999999</v>
      </c>
      <c r="G1830" s="116">
        <f t="shared" si="57"/>
        <v>9.6260664868943469E-3</v>
      </c>
    </row>
    <row r="1831" spans="1:7" x14ac:dyDescent="0.3">
      <c r="A1831" s="115">
        <v>41655</v>
      </c>
      <c r="B1831" s="46">
        <v>1845.89</v>
      </c>
      <c r="C1831" s="116">
        <f t="shared" si="56"/>
        <v>-1.3471255910580959E-3</v>
      </c>
      <c r="E1831" s="115">
        <v>41655</v>
      </c>
      <c r="F1831" s="46">
        <v>395.79998799999998</v>
      </c>
      <c r="G1831" s="116">
        <f t="shared" si="57"/>
        <v>-1.7684341042323304E-4</v>
      </c>
    </row>
    <row r="1832" spans="1:7" x14ac:dyDescent="0.3">
      <c r="A1832" s="115">
        <v>41654</v>
      </c>
      <c r="B1832" s="46">
        <v>1848.38</v>
      </c>
      <c r="C1832" s="116">
        <f t="shared" si="56"/>
        <v>5.1661881145044219E-3</v>
      </c>
      <c r="E1832" s="115">
        <v>41654</v>
      </c>
      <c r="F1832" s="46">
        <v>395.86999500000002</v>
      </c>
      <c r="G1832" s="116">
        <f t="shared" si="57"/>
        <v>-4.2008702575644374E-3</v>
      </c>
    </row>
    <row r="1833" spans="1:7" x14ac:dyDescent="0.3">
      <c r="A1833" s="115">
        <v>41653</v>
      </c>
      <c r="B1833" s="46">
        <v>1838.88</v>
      </c>
      <c r="C1833" s="116">
        <f t="shared" si="56"/>
        <v>1.0817941952506738E-2</v>
      </c>
      <c r="E1833" s="115">
        <v>41653</v>
      </c>
      <c r="F1833" s="46">
        <v>397.540009</v>
      </c>
      <c r="G1833" s="116">
        <f t="shared" si="57"/>
        <v>1.6778346246453024E-2</v>
      </c>
    </row>
    <row r="1834" spans="1:7" x14ac:dyDescent="0.3">
      <c r="A1834" s="115">
        <v>41652</v>
      </c>
      <c r="B1834" s="46">
        <v>1819.2</v>
      </c>
      <c r="C1834" s="116">
        <f t="shared" si="56"/>
        <v>-1.2576192621460369E-2</v>
      </c>
      <c r="E1834" s="115">
        <v>41652</v>
      </c>
      <c r="F1834" s="46">
        <v>390.98001099999999</v>
      </c>
      <c r="G1834" s="116">
        <f t="shared" si="57"/>
        <v>-1.6798252106842604E-2</v>
      </c>
    </row>
    <row r="1835" spans="1:7" x14ac:dyDescent="0.3">
      <c r="A1835" s="115">
        <v>41649</v>
      </c>
      <c r="B1835" s="46">
        <v>1842.37</v>
      </c>
      <c r="C1835" s="116">
        <f t="shared" si="56"/>
        <v>2.3066921273249275E-3</v>
      </c>
      <c r="E1835" s="115">
        <v>41649</v>
      </c>
      <c r="F1835" s="46">
        <v>397.66000400000001</v>
      </c>
      <c r="G1835" s="116">
        <f t="shared" si="57"/>
        <v>-8.3539211402727798E-3</v>
      </c>
    </row>
    <row r="1836" spans="1:7" x14ac:dyDescent="0.3">
      <c r="A1836" s="115">
        <v>41648</v>
      </c>
      <c r="B1836" s="46">
        <v>1838.13</v>
      </c>
      <c r="C1836" s="116">
        <f t="shared" si="56"/>
        <v>3.4830121524476176E-4</v>
      </c>
      <c r="E1836" s="115">
        <v>41648</v>
      </c>
      <c r="F1836" s="46">
        <v>401.01001000000002</v>
      </c>
      <c r="G1836" s="116">
        <f t="shared" si="57"/>
        <v>-2.2641395565439204E-3</v>
      </c>
    </row>
    <row r="1837" spans="1:7" x14ac:dyDescent="0.3">
      <c r="A1837" s="115">
        <v>41647</v>
      </c>
      <c r="B1837" s="46">
        <v>1837.49</v>
      </c>
      <c r="C1837" s="116">
        <f t="shared" si="56"/>
        <v>-2.122010142120434E-4</v>
      </c>
      <c r="E1837" s="115">
        <v>41647</v>
      </c>
      <c r="F1837" s="46">
        <v>401.92001299999998</v>
      </c>
      <c r="G1837" s="116">
        <f t="shared" si="57"/>
        <v>9.7731678762233987E-3</v>
      </c>
    </row>
    <row r="1838" spans="1:7" x14ac:dyDescent="0.3">
      <c r="A1838" s="115">
        <v>41646</v>
      </c>
      <c r="B1838" s="46">
        <v>1837.88</v>
      </c>
      <c r="C1838" s="116">
        <f t="shared" si="56"/>
        <v>6.0817727464324012E-3</v>
      </c>
      <c r="E1838" s="115">
        <v>41646</v>
      </c>
      <c r="F1838" s="46">
        <v>398.02999899999998</v>
      </c>
      <c r="G1838" s="116">
        <f t="shared" si="57"/>
        <v>1.1177994421436521E-2</v>
      </c>
    </row>
    <row r="1839" spans="1:7" x14ac:dyDescent="0.3">
      <c r="A1839" s="115">
        <v>41645</v>
      </c>
      <c r="B1839" s="46">
        <v>1826.77</v>
      </c>
      <c r="C1839" s="116">
        <f t="shared" si="56"/>
        <v>-2.5117807979817552E-3</v>
      </c>
      <c r="E1839" s="115">
        <v>41645</v>
      </c>
      <c r="F1839" s="46">
        <v>393.63000499999998</v>
      </c>
      <c r="G1839" s="116">
        <f t="shared" si="57"/>
        <v>-7.0880763440214212E-3</v>
      </c>
    </row>
    <row r="1840" spans="1:7" x14ac:dyDescent="0.3">
      <c r="A1840" s="115">
        <v>41642</v>
      </c>
      <c r="B1840" s="46">
        <v>1831.37</v>
      </c>
      <c r="C1840" s="116">
        <f t="shared" si="56"/>
        <v>-3.3297306739166199E-4</v>
      </c>
      <c r="E1840" s="115">
        <v>41642</v>
      </c>
      <c r="F1840" s="46">
        <v>396.44000199999999</v>
      </c>
      <c r="G1840" s="116">
        <f t="shared" si="57"/>
        <v>-3.8445083703684269E-3</v>
      </c>
    </row>
    <row r="1841" spans="1:7" x14ac:dyDescent="0.3">
      <c r="A1841" s="115">
        <v>41641</v>
      </c>
      <c r="B1841" s="46">
        <v>1831.98</v>
      </c>
      <c r="C1841" s="116">
        <f t="shared" si="56"/>
        <v>-8.8619100175290066E-3</v>
      </c>
      <c r="E1841" s="115">
        <v>41641</v>
      </c>
      <c r="F1841" s="46">
        <v>397.97000100000002</v>
      </c>
      <c r="G1841" s="116">
        <f t="shared" si="57"/>
        <v>-2.0562400799765124E-3</v>
      </c>
    </row>
    <row r="1842" spans="1:7" x14ac:dyDescent="0.3">
      <c r="A1842" s="115">
        <v>41639</v>
      </c>
      <c r="B1842" s="46">
        <v>1848.36</v>
      </c>
      <c r="C1842" s="116">
        <f t="shared" si="56"/>
        <v>3.9596538969186579E-3</v>
      </c>
      <c r="E1842" s="115">
        <v>41639</v>
      </c>
      <c r="F1842" s="46">
        <v>398.790009</v>
      </c>
      <c r="G1842" s="116">
        <f t="shared" si="57"/>
        <v>1.3778412357048131E-2</v>
      </c>
    </row>
    <row r="1843" spans="1:7" x14ac:dyDescent="0.3">
      <c r="A1843" s="115">
        <v>41638</v>
      </c>
      <c r="B1843" s="46">
        <v>1841.07</v>
      </c>
      <c r="C1843" s="116">
        <f t="shared" si="56"/>
        <v>-1.7921146953414624E-4</v>
      </c>
      <c r="E1843" s="115">
        <v>41638</v>
      </c>
      <c r="F1843" s="46">
        <v>393.36999500000002</v>
      </c>
      <c r="G1843" s="116">
        <f t="shared" si="57"/>
        <v>-1.1831772894425829E-2</v>
      </c>
    </row>
    <row r="1844" spans="1:7" x14ac:dyDescent="0.3">
      <c r="A1844" s="115">
        <v>41635</v>
      </c>
      <c r="B1844" s="46">
        <v>1841.4</v>
      </c>
      <c r="C1844" s="116">
        <f t="shared" si="56"/>
        <v>-3.3658700774141792E-4</v>
      </c>
      <c r="E1844" s="115">
        <v>41635</v>
      </c>
      <c r="F1844" s="46">
        <v>398.07998700000002</v>
      </c>
      <c r="G1844" s="116">
        <f t="shared" si="57"/>
        <v>-1.5603817517601093E-2</v>
      </c>
    </row>
    <row r="1845" spans="1:7" x14ac:dyDescent="0.3">
      <c r="A1845" s="115">
        <v>41634</v>
      </c>
      <c r="B1845" s="46">
        <v>1842.02</v>
      </c>
      <c r="C1845" s="116">
        <f t="shared" si="56"/>
        <v>4.7454890581022369E-3</v>
      </c>
      <c r="E1845" s="115">
        <v>41634</v>
      </c>
      <c r="F1845" s="46">
        <v>404.39001500000001</v>
      </c>
      <c r="G1845" s="116">
        <f t="shared" si="57"/>
        <v>1.3001009128226215E-2</v>
      </c>
    </row>
    <row r="1846" spans="1:7" x14ac:dyDescent="0.3">
      <c r="A1846" s="115">
        <v>41632</v>
      </c>
      <c r="B1846" s="46">
        <v>1833.32</v>
      </c>
      <c r="C1846" s="116">
        <f t="shared" si="56"/>
        <v>2.9157708740199517E-3</v>
      </c>
      <c r="E1846" s="115">
        <v>41632</v>
      </c>
      <c r="F1846" s="46">
        <v>399.20001200000002</v>
      </c>
      <c r="G1846" s="116">
        <f t="shared" si="57"/>
        <v>-9.2326041893580069E-3</v>
      </c>
    </row>
    <row r="1847" spans="1:7" x14ac:dyDescent="0.3">
      <c r="A1847" s="115">
        <v>41631</v>
      </c>
      <c r="B1847" s="46">
        <v>1827.99</v>
      </c>
      <c r="C1847" s="116">
        <f t="shared" si="56"/>
        <v>5.3180958247174281E-3</v>
      </c>
      <c r="E1847" s="115">
        <v>41631</v>
      </c>
      <c r="F1847" s="46">
        <v>402.92001299999998</v>
      </c>
      <c r="G1847" s="116">
        <f t="shared" si="57"/>
        <v>1.7901565850773071E-3</v>
      </c>
    </row>
    <row r="1848" spans="1:7" x14ac:dyDescent="0.3">
      <c r="A1848" s="115">
        <v>41628</v>
      </c>
      <c r="B1848" s="46">
        <v>1818.32</v>
      </c>
      <c r="C1848" s="116">
        <f t="shared" si="56"/>
        <v>4.8187444739169472E-3</v>
      </c>
      <c r="E1848" s="115">
        <v>41628</v>
      </c>
      <c r="F1848" s="46">
        <v>402.20001200000002</v>
      </c>
      <c r="G1848" s="116">
        <f t="shared" si="57"/>
        <v>1.7738328309226947E-2</v>
      </c>
    </row>
    <row r="1849" spans="1:7" x14ac:dyDescent="0.3">
      <c r="A1849" s="115">
        <v>41627</v>
      </c>
      <c r="B1849" s="46">
        <v>1809.6</v>
      </c>
      <c r="C1849" s="116">
        <f t="shared" si="56"/>
        <v>-5.7990224505022336E-4</v>
      </c>
      <c r="E1849" s="115">
        <v>41627</v>
      </c>
      <c r="F1849" s="46">
        <v>395.19000199999999</v>
      </c>
      <c r="G1849" s="116">
        <f t="shared" si="57"/>
        <v>-1.9446131364317942E-3</v>
      </c>
    </row>
    <row r="1850" spans="1:7" x14ac:dyDescent="0.3">
      <c r="A1850" s="115">
        <v>41626</v>
      </c>
      <c r="B1850" s="46">
        <v>1810.65</v>
      </c>
      <c r="C1850" s="116">
        <f t="shared" si="56"/>
        <v>1.6647950589556482E-2</v>
      </c>
      <c r="E1850" s="115">
        <v>41626</v>
      </c>
      <c r="F1850" s="46">
        <v>395.959991</v>
      </c>
      <c r="G1850" s="116">
        <f t="shared" si="57"/>
        <v>2.1436855742605898E-2</v>
      </c>
    </row>
    <row r="1851" spans="1:7" x14ac:dyDescent="0.3">
      <c r="A1851" s="115">
        <v>41625</v>
      </c>
      <c r="B1851" s="46">
        <v>1781</v>
      </c>
      <c r="C1851" s="116">
        <f t="shared" si="56"/>
        <v>-3.1009661132691546E-3</v>
      </c>
      <c r="E1851" s="115">
        <v>41625</v>
      </c>
      <c r="F1851" s="46">
        <v>387.64999399999999</v>
      </c>
      <c r="G1851" s="116">
        <f t="shared" si="57"/>
        <v>-3.393595898414925E-3</v>
      </c>
    </row>
    <row r="1852" spans="1:7" x14ac:dyDescent="0.3">
      <c r="A1852" s="115">
        <v>41624</v>
      </c>
      <c r="B1852" s="46">
        <v>1786.54</v>
      </c>
      <c r="C1852" s="116">
        <f t="shared" si="56"/>
        <v>6.3199873825563468E-3</v>
      </c>
      <c r="E1852" s="115">
        <v>41624</v>
      </c>
      <c r="F1852" s="46">
        <v>388.97000100000002</v>
      </c>
      <c r="G1852" s="116">
        <f t="shared" si="57"/>
        <v>1.2310043522539171E-2</v>
      </c>
    </row>
    <row r="1853" spans="1:7" x14ac:dyDescent="0.3">
      <c r="A1853" s="115">
        <v>41621</v>
      </c>
      <c r="B1853" s="46">
        <v>1775.32</v>
      </c>
      <c r="C1853" s="116">
        <f t="shared" si="56"/>
        <v>-1.013798929879739E-4</v>
      </c>
      <c r="E1853" s="115">
        <v>41621</v>
      </c>
      <c r="F1853" s="46">
        <v>384.23998999999998</v>
      </c>
      <c r="G1853" s="116">
        <f t="shared" si="57"/>
        <v>7.842596721311379E-3</v>
      </c>
    </row>
    <row r="1854" spans="1:7" x14ac:dyDescent="0.3">
      <c r="A1854" s="115">
        <v>41620</v>
      </c>
      <c r="B1854" s="46">
        <v>1775.5</v>
      </c>
      <c r="C1854" s="116">
        <f t="shared" si="56"/>
        <v>-3.7705782675540034E-3</v>
      </c>
      <c r="E1854" s="115">
        <v>41620</v>
      </c>
      <c r="F1854" s="46">
        <v>381.25</v>
      </c>
      <c r="G1854" s="116">
        <f t="shared" si="57"/>
        <v>-2.4595148880948159E-3</v>
      </c>
    </row>
    <row r="1855" spans="1:7" x14ac:dyDescent="0.3">
      <c r="A1855" s="115">
        <v>41619</v>
      </c>
      <c r="B1855" s="46">
        <v>1782.22</v>
      </c>
      <c r="C1855" s="116">
        <f t="shared" si="56"/>
        <v>-1.1316861013413781E-2</v>
      </c>
      <c r="E1855" s="115">
        <v>41619</v>
      </c>
      <c r="F1855" s="46">
        <v>382.19000199999999</v>
      </c>
      <c r="G1855" s="116">
        <f t="shared" si="57"/>
        <v>-1.441538247051255E-2</v>
      </c>
    </row>
    <row r="1856" spans="1:7" x14ac:dyDescent="0.3">
      <c r="A1856" s="115">
        <v>41618</v>
      </c>
      <c r="B1856" s="46">
        <v>1802.62</v>
      </c>
      <c r="C1856" s="116">
        <f t="shared" si="56"/>
        <v>-3.1796590299552063E-3</v>
      </c>
      <c r="E1856" s="115">
        <v>41618</v>
      </c>
      <c r="F1856" s="46">
        <v>387.77999899999998</v>
      </c>
      <c r="G1856" s="116">
        <f t="shared" si="57"/>
        <v>7.5085969689288046E-3</v>
      </c>
    </row>
    <row r="1857" spans="1:7" x14ac:dyDescent="0.3">
      <c r="A1857" s="115">
        <v>41617</v>
      </c>
      <c r="B1857" s="46">
        <v>1808.37</v>
      </c>
      <c r="C1857" s="116">
        <f t="shared" si="56"/>
        <v>1.817083912713402E-3</v>
      </c>
      <c r="E1857" s="115">
        <v>41617</v>
      </c>
      <c r="F1857" s="46">
        <v>384.89001500000001</v>
      </c>
      <c r="G1857" s="116">
        <f t="shared" si="57"/>
        <v>-5.3236773126137393E-3</v>
      </c>
    </row>
    <row r="1858" spans="1:7" x14ac:dyDescent="0.3">
      <c r="A1858" s="115">
        <v>41614</v>
      </c>
      <c r="B1858" s="46">
        <v>1805.09</v>
      </c>
      <c r="C1858" s="116">
        <f t="shared" si="56"/>
        <v>1.1237906365719308E-2</v>
      </c>
      <c r="E1858" s="115">
        <v>41614</v>
      </c>
      <c r="F1858" s="46">
        <v>386.95001200000002</v>
      </c>
      <c r="G1858" s="116">
        <f t="shared" si="57"/>
        <v>6.3981431610222739E-3</v>
      </c>
    </row>
    <row r="1859" spans="1:7" x14ac:dyDescent="0.3">
      <c r="A1859" s="115">
        <v>41613</v>
      </c>
      <c r="B1859" s="46">
        <v>1785.03</v>
      </c>
      <c r="C1859" s="116">
        <f t="shared" si="56"/>
        <v>-4.3395563389315717E-3</v>
      </c>
      <c r="E1859" s="115">
        <v>41613</v>
      </c>
      <c r="F1859" s="46">
        <v>384.48998999999998</v>
      </c>
      <c r="G1859" s="116">
        <f t="shared" si="57"/>
        <v>-3.808687517561915E-3</v>
      </c>
    </row>
    <row r="1860" spans="1:7" x14ac:dyDescent="0.3">
      <c r="A1860" s="115">
        <v>41612</v>
      </c>
      <c r="B1860" s="46">
        <v>1792.81</v>
      </c>
      <c r="C1860" s="116">
        <f t="shared" ref="C1860:C1923" si="58">B1860/B1861-1</f>
        <v>-1.3035122413169731E-3</v>
      </c>
      <c r="E1860" s="115">
        <v>41612</v>
      </c>
      <c r="F1860" s="46">
        <v>385.959991</v>
      </c>
      <c r="G1860" s="116">
        <f t="shared" ref="G1860:G1923" si="59">F1860/F1861-1</f>
        <v>3.3795741342528274E-3</v>
      </c>
    </row>
    <row r="1861" spans="1:7" x14ac:dyDescent="0.3">
      <c r="A1861" s="115">
        <v>41611</v>
      </c>
      <c r="B1861" s="46">
        <v>1795.15</v>
      </c>
      <c r="C1861" s="116">
        <f t="shared" si="58"/>
        <v>-3.1928480204341803E-3</v>
      </c>
      <c r="E1861" s="115">
        <v>41611</v>
      </c>
      <c r="F1861" s="46">
        <v>384.66000400000001</v>
      </c>
      <c r="G1861" s="116">
        <f t="shared" si="59"/>
        <v>-1.9474851475141941E-2</v>
      </c>
    </row>
    <row r="1862" spans="1:7" x14ac:dyDescent="0.3">
      <c r="A1862" s="115">
        <v>41610</v>
      </c>
      <c r="B1862" s="46">
        <v>1800.9</v>
      </c>
      <c r="C1862" s="116">
        <f t="shared" si="58"/>
        <v>-2.7190014453346567E-3</v>
      </c>
      <c r="E1862" s="115">
        <v>41610</v>
      </c>
      <c r="F1862" s="46">
        <v>392.29998799999998</v>
      </c>
      <c r="G1862" s="116">
        <f t="shared" si="59"/>
        <v>-3.3535059620130037E-3</v>
      </c>
    </row>
    <row r="1863" spans="1:7" x14ac:dyDescent="0.3">
      <c r="A1863" s="115">
        <v>41607</v>
      </c>
      <c r="B1863" s="46">
        <v>1805.81</v>
      </c>
      <c r="C1863" s="116">
        <f t="shared" si="58"/>
        <v>-7.8573286189365099E-4</v>
      </c>
      <c r="E1863" s="115">
        <v>41607</v>
      </c>
      <c r="F1863" s="46">
        <v>393.61999500000002</v>
      </c>
      <c r="G1863" s="116">
        <f t="shared" si="59"/>
        <v>1.7868697889421803E-2</v>
      </c>
    </row>
    <row r="1864" spans="1:7" x14ac:dyDescent="0.3">
      <c r="A1864" s="115">
        <v>41605</v>
      </c>
      <c r="B1864" s="46">
        <v>1807.23</v>
      </c>
      <c r="C1864" s="116">
        <f t="shared" si="58"/>
        <v>2.4850922202190873E-3</v>
      </c>
      <c r="E1864" s="115">
        <v>41605</v>
      </c>
      <c r="F1864" s="46">
        <v>386.709991</v>
      </c>
      <c r="G1864" s="116">
        <f t="shared" si="59"/>
        <v>1.4002139837980598E-2</v>
      </c>
    </row>
    <row r="1865" spans="1:7" x14ac:dyDescent="0.3">
      <c r="A1865" s="115">
        <v>41604</v>
      </c>
      <c r="B1865" s="46">
        <v>1802.75</v>
      </c>
      <c r="C1865" s="116">
        <f t="shared" si="58"/>
        <v>1.4979361768219235E-4</v>
      </c>
      <c r="E1865" s="115">
        <v>41604</v>
      </c>
      <c r="F1865" s="46">
        <v>381.36999500000002</v>
      </c>
      <c r="G1865" s="116">
        <f t="shared" si="59"/>
        <v>1.2558357613701832E-2</v>
      </c>
    </row>
    <row r="1866" spans="1:7" x14ac:dyDescent="0.3">
      <c r="A1866" s="115">
        <v>41603</v>
      </c>
      <c r="B1866" s="46">
        <v>1802.48</v>
      </c>
      <c r="C1866" s="116">
        <f t="shared" si="58"/>
        <v>-1.2633258715840645E-3</v>
      </c>
      <c r="E1866" s="115">
        <v>41603</v>
      </c>
      <c r="F1866" s="46">
        <v>376.64001500000001</v>
      </c>
      <c r="G1866" s="116">
        <f t="shared" si="59"/>
        <v>1.163013892525111E-2</v>
      </c>
    </row>
    <row r="1867" spans="1:7" x14ac:dyDescent="0.3">
      <c r="A1867" s="115">
        <v>41600</v>
      </c>
      <c r="B1867" s="46">
        <v>1804.76</v>
      </c>
      <c r="C1867" s="116">
        <f t="shared" si="58"/>
        <v>4.9614388729570802E-3</v>
      </c>
      <c r="E1867" s="115">
        <v>41600</v>
      </c>
      <c r="F1867" s="46">
        <v>372.30999800000001</v>
      </c>
      <c r="G1867" s="116">
        <f t="shared" si="59"/>
        <v>9.1889430785638826E-3</v>
      </c>
    </row>
    <row r="1868" spans="1:7" x14ac:dyDescent="0.3">
      <c r="A1868" s="115">
        <v>41599</v>
      </c>
      <c r="B1868" s="46">
        <v>1795.85</v>
      </c>
      <c r="C1868" s="116">
        <f t="shared" si="58"/>
        <v>8.128575197741128E-3</v>
      </c>
      <c r="E1868" s="115">
        <v>41599</v>
      </c>
      <c r="F1868" s="46">
        <v>368.92001299999998</v>
      </c>
      <c r="G1868" s="116">
        <f t="shared" si="59"/>
        <v>1.7513875603063944E-2</v>
      </c>
    </row>
    <row r="1869" spans="1:7" x14ac:dyDescent="0.3">
      <c r="A1869" s="115">
        <v>41598</v>
      </c>
      <c r="B1869" s="46">
        <v>1781.37</v>
      </c>
      <c r="C1869" s="116">
        <f t="shared" si="58"/>
        <v>-3.6356110902917571E-3</v>
      </c>
      <c r="E1869" s="115">
        <v>41598</v>
      </c>
      <c r="F1869" s="46">
        <v>362.57000699999998</v>
      </c>
      <c r="G1869" s="116">
        <f t="shared" si="59"/>
        <v>-6.4942044911809882E-3</v>
      </c>
    </row>
    <row r="1870" spans="1:7" x14ac:dyDescent="0.3">
      <c r="A1870" s="115">
        <v>41597</v>
      </c>
      <c r="B1870" s="46">
        <v>1787.87</v>
      </c>
      <c r="C1870" s="116">
        <f t="shared" si="58"/>
        <v>-2.0429465317355344E-3</v>
      </c>
      <c r="E1870" s="115">
        <v>41597</v>
      </c>
      <c r="F1870" s="46">
        <v>364.94000199999999</v>
      </c>
      <c r="G1870" s="116">
        <f t="shared" si="59"/>
        <v>-3.3862882290240925E-3</v>
      </c>
    </row>
    <row r="1871" spans="1:7" x14ac:dyDescent="0.3">
      <c r="A1871" s="115">
        <v>41596</v>
      </c>
      <c r="B1871" s="46">
        <v>1791.53</v>
      </c>
      <c r="C1871" s="116">
        <f t="shared" si="58"/>
        <v>-3.6981837190938061E-3</v>
      </c>
      <c r="E1871" s="115">
        <v>41596</v>
      </c>
      <c r="F1871" s="46">
        <v>366.17999300000002</v>
      </c>
      <c r="G1871" s="116">
        <f t="shared" si="59"/>
        <v>-8.0993035585475992E-3</v>
      </c>
    </row>
    <row r="1872" spans="1:7" x14ac:dyDescent="0.3">
      <c r="A1872" s="115">
        <v>41593</v>
      </c>
      <c r="B1872" s="46">
        <v>1798.18</v>
      </c>
      <c r="C1872" s="116">
        <f t="shared" si="58"/>
        <v>4.2220013179794513E-3</v>
      </c>
      <c r="E1872" s="115">
        <v>41593</v>
      </c>
      <c r="F1872" s="46">
        <v>369.17001299999998</v>
      </c>
      <c r="G1872" s="116">
        <f t="shared" si="59"/>
        <v>4.8176892457978404E-3</v>
      </c>
    </row>
    <row r="1873" spans="1:7" x14ac:dyDescent="0.3">
      <c r="A1873" s="115">
        <v>41592</v>
      </c>
      <c r="B1873" s="46">
        <v>1790.62</v>
      </c>
      <c r="C1873" s="116">
        <f t="shared" si="58"/>
        <v>4.8372615039280475E-3</v>
      </c>
      <c r="E1873" s="115">
        <v>41592</v>
      </c>
      <c r="F1873" s="46">
        <v>367.39999399999999</v>
      </c>
      <c r="G1873" s="116">
        <f t="shared" si="59"/>
        <v>3.1385079357180601E-2</v>
      </c>
    </row>
    <row r="1874" spans="1:7" x14ac:dyDescent="0.3">
      <c r="A1874" s="115">
        <v>41591</v>
      </c>
      <c r="B1874" s="46">
        <v>1782</v>
      </c>
      <c r="C1874" s="116">
        <f t="shared" si="58"/>
        <v>8.0953108293875253E-3</v>
      </c>
      <c r="E1874" s="115">
        <v>41591</v>
      </c>
      <c r="F1874" s="46">
        <v>356.22000100000002</v>
      </c>
      <c r="G1874" s="116">
        <f t="shared" si="59"/>
        <v>1.9139993760592944E-2</v>
      </c>
    </row>
    <row r="1875" spans="1:7" x14ac:dyDescent="0.3">
      <c r="A1875" s="115">
        <v>41590</v>
      </c>
      <c r="B1875" s="46">
        <v>1767.69</v>
      </c>
      <c r="C1875" s="116">
        <f t="shared" si="58"/>
        <v>-2.3703503039127494E-3</v>
      </c>
      <c r="E1875" s="115">
        <v>41590</v>
      </c>
      <c r="F1875" s="46">
        <v>349.52999899999998</v>
      </c>
      <c r="G1875" s="116">
        <f t="shared" si="59"/>
        <v>-1.3685890658531985E-2</v>
      </c>
    </row>
    <row r="1876" spans="1:7" x14ac:dyDescent="0.3">
      <c r="A1876" s="115">
        <v>41589</v>
      </c>
      <c r="B1876" s="46">
        <v>1771.89</v>
      </c>
      <c r="C1876" s="116">
        <f t="shared" si="58"/>
        <v>7.2291470171315098E-4</v>
      </c>
      <c r="E1876" s="115">
        <v>41589</v>
      </c>
      <c r="F1876" s="46">
        <v>354.38000499999998</v>
      </c>
      <c r="G1876" s="116">
        <f t="shared" si="59"/>
        <v>1.1618300999790332E-2</v>
      </c>
    </row>
    <row r="1877" spans="1:7" x14ac:dyDescent="0.3">
      <c r="A1877" s="115">
        <v>41586</v>
      </c>
      <c r="B1877" s="46">
        <v>1770.61</v>
      </c>
      <c r="C1877" s="116">
        <f t="shared" si="58"/>
        <v>1.3427582062215393E-2</v>
      </c>
      <c r="E1877" s="115">
        <v>41586</v>
      </c>
      <c r="F1877" s="46">
        <v>350.30999800000001</v>
      </c>
      <c r="G1877" s="116">
        <f t="shared" si="59"/>
        <v>1.9647223306829886E-2</v>
      </c>
    </row>
    <row r="1878" spans="1:7" x14ac:dyDescent="0.3">
      <c r="A1878" s="115">
        <v>41585</v>
      </c>
      <c r="B1878" s="46">
        <v>1747.15</v>
      </c>
      <c r="C1878" s="116">
        <f t="shared" si="58"/>
        <v>-1.3182791204694677E-2</v>
      </c>
      <c r="E1878" s="115">
        <v>41585</v>
      </c>
      <c r="F1878" s="46">
        <v>343.55999800000001</v>
      </c>
      <c r="G1878" s="116">
        <f t="shared" si="59"/>
        <v>-3.543151004554046E-2</v>
      </c>
    </row>
    <row r="1879" spans="1:7" x14ac:dyDescent="0.3">
      <c r="A1879" s="115">
        <v>41584</v>
      </c>
      <c r="B1879" s="46">
        <v>1770.49</v>
      </c>
      <c r="C1879" s="116">
        <f t="shared" si="58"/>
        <v>4.2655291922153449E-3</v>
      </c>
      <c r="E1879" s="115">
        <v>41584</v>
      </c>
      <c r="F1879" s="46">
        <v>356.17999300000002</v>
      </c>
      <c r="G1879" s="116">
        <f t="shared" si="59"/>
        <v>-7.5511211979524262E-3</v>
      </c>
    </row>
    <row r="1880" spans="1:7" x14ac:dyDescent="0.3">
      <c r="A1880" s="115">
        <v>41583</v>
      </c>
      <c r="B1880" s="46">
        <v>1762.97</v>
      </c>
      <c r="C1880" s="116">
        <f t="shared" si="58"/>
        <v>-2.8055409433631606E-3</v>
      </c>
      <c r="E1880" s="115">
        <v>41583</v>
      </c>
      <c r="F1880" s="46">
        <v>358.89001500000001</v>
      </c>
      <c r="G1880" s="116">
        <f t="shared" si="59"/>
        <v>4.1819982210511419E-4</v>
      </c>
    </row>
    <row r="1881" spans="1:7" x14ac:dyDescent="0.3">
      <c r="A1881" s="115">
        <v>41582</v>
      </c>
      <c r="B1881" s="46">
        <v>1767.93</v>
      </c>
      <c r="C1881" s="116">
        <f t="shared" si="58"/>
        <v>3.5705365454916649E-3</v>
      </c>
      <c r="E1881" s="115">
        <v>41582</v>
      </c>
      <c r="F1881" s="46">
        <v>358.73998999999998</v>
      </c>
      <c r="G1881" s="116">
        <f t="shared" si="59"/>
        <v>-7.2426183844020997E-4</v>
      </c>
    </row>
    <row r="1882" spans="1:7" x14ac:dyDescent="0.3">
      <c r="A1882" s="115">
        <v>41579</v>
      </c>
      <c r="B1882" s="46">
        <v>1761.64</v>
      </c>
      <c r="C1882" s="116">
        <f t="shared" si="58"/>
        <v>2.9034351623078436E-3</v>
      </c>
      <c r="E1882" s="115">
        <v>41579</v>
      </c>
      <c r="F1882" s="46">
        <v>359</v>
      </c>
      <c r="G1882" s="116">
        <f t="shared" si="59"/>
        <v>-1.3817539801163403E-2</v>
      </c>
    </row>
    <row r="1883" spans="1:7" x14ac:dyDescent="0.3">
      <c r="A1883" s="115">
        <v>41578</v>
      </c>
      <c r="B1883" s="46">
        <v>1756.54</v>
      </c>
      <c r="C1883" s="116">
        <f t="shared" si="58"/>
        <v>-3.8393702752210768E-3</v>
      </c>
      <c r="E1883" s="115">
        <v>41578</v>
      </c>
      <c r="F1883" s="46">
        <v>364.02999899999998</v>
      </c>
      <c r="G1883" s="116">
        <f t="shared" si="59"/>
        <v>8.1699681682994019E-3</v>
      </c>
    </row>
    <row r="1884" spans="1:7" x14ac:dyDescent="0.3">
      <c r="A1884" s="115">
        <v>41577</v>
      </c>
      <c r="B1884" s="46">
        <v>1763.31</v>
      </c>
      <c r="C1884" s="116">
        <f t="shared" si="58"/>
        <v>-4.8759840853297431E-3</v>
      </c>
      <c r="E1884" s="115">
        <v>41577</v>
      </c>
      <c r="F1884" s="46">
        <v>361.07998700000002</v>
      </c>
      <c r="G1884" s="116">
        <f t="shared" si="59"/>
        <v>-4.4665700204057357E-3</v>
      </c>
    </row>
    <row r="1885" spans="1:7" x14ac:dyDescent="0.3">
      <c r="A1885" s="115">
        <v>41576</v>
      </c>
      <c r="B1885" s="46">
        <v>1771.95</v>
      </c>
      <c r="C1885" s="116">
        <f t="shared" si="58"/>
        <v>5.5842143793520815E-3</v>
      </c>
      <c r="E1885" s="115">
        <v>41576</v>
      </c>
      <c r="F1885" s="46">
        <v>362.70001200000002</v>
      </c>
      <c r="G1885" s="116">
        <f t="shared" si="59"/>
        <v>1.2675921234354348E-2</v>
      </c>
    </row>
    <row r="1886" spans="1:7" x14ac:dyDescent="0.3">
      <c r="A1886" s="115">
        <v>41575</v>
      </c>
      <c r="B1886" s="46">
        <v>1762.11</v>
      </c>
      <c r="C1886" s="116">
        <f t="shared" si="58"/>
        <v>1.3297192246712886E-3</v>
      </c>
      <c r="E1886" s="115">
        <v>41575</v>
      </c>
      <c r="F1886" s="46">
        <v>358.16000400000001</v>
      </c>
      <c r="G1886" s="116">
        <f t="shared" si="59"/>
        <v>-1.4392280426307247E-2</v>
      </c>
    </row>
    <row r="1887" spans="1:7" x14ac:dyDescent="0.3">
      <c r="A1887" s="115">
        <v>41572</v>
      </c>
      <c r="B1887" s="46">
        <v>1759.77</v>
      </c>
      <c r="C1887" s="116">
        <f t="shared" si="58"/>
        <v>4.3948015775625571E-3</v>
      </c>
      <c r="E1887" s="115">
        <v>41572</v>
      </c>
      <c r="F1887" s="46">
        <v>363.39001500000001</v>
      </c>
      <c r="G1887" s="116">
        <f t="shared" si="59"/>
        <v>9.3856370502716224E-2</v>
      </c>
    </row>
    <row r="1888" spans="1:7" x14ac:dyDescent="0.3">
      <c r="A1888" s="115">
        <v>41571</v>
      </c>
      <c r="B1888" s="46">
        <v>1752.07</v>
      </c>
      <c r="C1888" s="116">
        <f t="shared" si="58"/>
        <v>3.258168325335653E-3</v>
      </c>
      <c r="E1888" s="115">
        <v>41571</v>
      </c>
      <c r="F1888" s="46">
        <v>332.209991</v>
      </c>
      <c r="G1888" s="116">
        <f t="shared" si="59"/>
        <v>1.6678849409999641E-2</v>
      </c>
    </row>
    <row r="1889" spans="1:7" x14ac:dyDescent="0.3">
      <c r="A1889" s="115">
        <v>41570</v>
      </c>
      <c r="B1889" s="46">
        <v>1746.38</v>
      </c>
      <c r="C1889" s="116">
        <f t="shared" si="58"/>
        <v>-4.7245350977676015E-3</v>
      </c>
      <c r="E1889" s="115">
        <v>41570</v>
      </c>
      <c r="F1889" s="46">
        <v>326.76001000000002</v>
      </c>
      <c r="G1889" s="116">
        <f t="shared" si="59"/>
        <v>-1.7381364177445402E-2</v>
      </c>
    </row>
    <row r="1890" spans="1:7" x14ac:dyDescent="0.3">
      <c r="A1890" s="115">
        <v>41569</v>
      </c>
      <c r="B1890" s="46">
        <v>1754.67</v>
      </c>
      <c r="C1890" s="116">
        <f t="shared" si="58"/>
        <v>5.7375075946028975E-3</v>
      </c>
      <c r="E1890" s="115">
        <v>41569</v>
      </c>
      <c r="F1890" s="46">
        <v>332.540009</v>
      </c>
      <c r="G1890" s="116">
        <f t="shared" si="59"/>
        <v>1.8686456814811514E-2</v>
      </c>
    </row>
    <row r="1891" spans="1:7" x14ac:dyDescent="0.3">
      <c r="A1891" s="115">
        <v>41568</v>
      </c>
      <c r="B1891" s="46">
        <v>1744.66</v>
      </c>
      <c r="C1891" s="116">
        <f t="shared" si="58"/>
        <v>9.1716824305088096E-5</v>
      </c>
      <c r="E1891" s="115">
        <v>41568</v>
      </c>
      <c r="F1891" s="46">
        <v>326.44000199999999</v>
      </c>
      <c r="G1891" s="116">
        <f t="shared" si="59"/>
        <v>-7.5699724956368453E-3</v>
      </c>
    </row>
    <row r="1892" spans="1:7" x14ac:dyDescent="0.3">
      <c r="A1892" s="115">
        <v>41565</v>
      </c>
      <c r="B1892" s="46">
        <v>1744.5</v>
      </c>
      <c r="C1892" s="116">
        <f t="shared" si="58"/>
        <v>6.5487695813979396E-3</v>
      </c>
      <c r="E1892" s="115">
        <v>41565</v>
      </c>
      <c r="F1892" s="46">
        <v>328.92999300000002</v>
      </c>
      <c r="G1892" s="116">
        <f t="shared" si="59"/>
        <v>5.8435513861668342E-2</v>
      </c>
    </row>
    <row r="1893" spans="1:7" x14ac:dyDescent="0.3">
      <c r="A1893" s="115">
        <v>41564</v>
      </c>
      <c r="B1893" s="46">
        <v>1733.15</v>
      </c>
      <c r="C1893" s="116">
        <f t="shared" si="58"/>
        <v>6.7439618016427172E-3</v>
      </c>
      <c r="E1893" s="115">
        <v>41564</v>
      </c>
      <c r="F1893" s="46">
        <v>310.76998900000001</v>
      </c>
      <c r="G1893" s="116">
        <f t="shared" si="59"/>
        <v>9.0179718837313239E-4</v>
      </c>
    </row>
    <row r="1894" spans="1:7" x14ac:dyDescent="0.3">
      <c r="A1894" s="115">
        <v>41563</v>
      </c>
      <c r="B1894" s="46">
        <v>1721.54</v>
      </c>
      <c r="C1894" s="116">
        <f t="shared" si="58"/>
        <v>1.3827544374168221E-2</v>
      </c>
      <c r="E1894" s="115">
        <v>41563</v>
      </c>
      <c r="F1894" s="46">
        <v>310.48998999999998</v>
      </c>
      <c r="G1894" s="116">
        <f t="shared" si="59"/>
        <v>1.3348551175232704E-2</v>
      </c>
    </row>
    <row r="1895" spans="1:7" x14ac:dyDescent="0.3">
      <c r="A1895" s="115">
        <v>41562</v>
      </c>
      <c r="B1895" s="46">
        <v>1698.06</v>
      </c>
      <c r="C1895" s="116">
        <f t="shared" si="58"/>
        <v>-7.0637491667350227E-3</v>
      </c>
      <c r="E1895" s="115">
        <v>41562</v>
      </c>
      <c r="F1895" s="46">
        <v>306.39999399999999</v>
      </c>
      <c r="G1895" s="116">
        <f t="shared" si="59"/>
        <v>-1.3839774167759056E-2</v>
      </c>
    </row>
    <row r="1896" spans="1:7" x14ac:dyDescent="0.3">
      <c r="A1896" s="115">
        <v>41561</v>
      </c>
      <c r="B1896" s="46">
        <v>1710.14</v>
      </c>
      <c r="C1896" s="116">
        <f t="shared" si="58"/>
        <v>4.0746829497417814E-3</v>
      </c>
      <c r="E1896" s="115">
        <v>41561</v>
      </c>
      <c r="F1896" s="46">
        <v>310.70001200000002</v>
      </c>
      <c r="G1896" s="116">
        <f t="shared" si="59"/>
        <v>-6.1115825800961421E-4</v>
      </c>
    </row>
    <row r="1897" spans="1:7" x14ac:dyDescent="0.3">
      <c r="A1897" s="115">
        <v>41558</v>
      </c>
      <c r="B1897" s="46">
        <v>1703.2</v>
      </c>
      <c r="C1897" s="116">
        <f t="shared" si="58"/>
        <v>6.2863354917994663E-3</v>
      </c>
      <c r="E1897" s="115">
        <v>41558</v>
      </c>
      <c r="F1897" s="46">
        <v>310.89001500000001</v>
      </c>
      <c r="G1897" s="116">
        <f t="shared" si="59"/>
        <v>1.8743656834985467E-2</v>
      </c>
    </row>
    <row r="1898" spans="1:7" x14ac:dyDescent="0.3">
      <c r="A1898" s="115">
        <v>41557</v>
      </c>
      <c r="B1898" s="46">
        <v>1692.56</v>
      </c>
      <c r="C1898" s="116">
        <f t="shared" si="58"/>
        <v>2.1830475730499899E-2</v>
      </c>
      <c r="E1898" s="115">
        <v>41557</v>
      </c>
      <c r="F1898" s="46">
        <v>305.17001299999998</v>
      </c>
      <c r="G1898" s="116">
        <f t="shared" si="59"/>
        <v>2.3270635898544834E-2</v>
      </c>
    </row>
    <row r="1899" spans="1:7" x14ac:dyDescent="0.3">
      <c r="A1899" s="115">
        <v>41556</v>
      </c>
      <c r="B1899" s="46">
        <v>1656.4</v>
      </c>
      <c r="C1899" s="116">
        <f t="shared" si="58"/>
        <v>5.7386209187826331E-4</v>
      </c>
      <c r="E1899" s="115">
        <v>41556</v>
      </c>
      <c r="F1899" s="46">
        <v>298.23001099999999</v>
      </c>
      <c r="G1899" s="116">
        <f t="shared" si="59"/>
        <v>-1.6489133062756123E-2</v>
      </c>
    </row>
    <row r="1900" spans="1:7" x14ac:dyDescent="0.3">
      <c r="A1900" s="115">
        <v>41555</v>
      </c>
      <c r="B1900" s="46">
        <v>1655.45</v>
      </c>
      <c r="C1900" s="116">
        <f t="shared" si="58"/>
        <v>-1.2332052597665899E-2</v>
      </c>
      <c r="E1900" s="115">
        <v>41555</v>
      </c>
      <c r="F1900" s="46">
        <v>303.23001099999999</v>
      </c>
      <c r="G1900" s="116">
        <f t="shared" si="59"/>
        <v>-2.193332265243142E-2</v>
      </c>
    </row>
    <row r="1901" spans="1:7" x14ac:dyDescent="0.3">
      <c r="A1901" s="115">
        <v>41554</v>
      </c>
      <c r="B1901" s="46">
        <v>1676.12</v>
      </c>
      <c r="C1901" s="116">
        <f t="shared" si="58"/>
        <v>-8.5063590653653431E-3</v>
      </c>
      <c r="E1901" s="115">
        <v>41554</v>
      </c>
      <c r="F1901" s="46">
        <v>310.02999899999998</v>
      </c>
      <c r="G1901" s="116">
        <f t="shared" si="59"/>
        <v>-2.824100346612024E-2</v>
      </c>
    </row>
    <row r="1902" spans="1:7" x14ac:dyDescent="0.3">
      <c r="A1902" s="115">
        <v>41551</v>
      </c>
      <c r="B1902" s="46">
        <v>1690.5</v>
      </c>
      <c r="C1902" s="116">
        <f t="shared" si="58"/>
        <v>7.0532448500588707E-3</v>
      </c>
      <c r="E1902" s="115">
        <v>41551</v>
      </c>
      <c r="F1902" s="46">
        <v>319.040009</v>
      </c>
      <c r="G1902" s="116">
        <f t="shared" si="59"/>
        <v>1.3597658101484944E-2</v>
      </c>
    </row>
    <row r="1903" spans="1:7" x14ac:dyDescent="0.3">
      <c r="A1903" s="115">
        <v>41550</v>
      </c>
      <c r="B1903" s="46">
        <v>1678.66</v>
      </c>
      <c r="C1903" s="116">
        <f t="shared" si="58"/>
        <v>-8.979437619179631E-3</v>
      </c>
      <c r="E1903" s="115">
        <v>41550</v>
      </c>
      <c r="F1903" s="46">
        <v>314.76001000000002</v>
      </c>
      <c r="G1903" s="116">
        <f t="shared" si="59"/>
        <v>-1.7940157313651506E-2</v>
      </c>
    </row>
    <row r="1904" spans="1:7" x14ac:dyDescent="0.3">
      <c r="A1904" s="115">
        <v>41549</v>
      </c>
      <c r="B1904" s="46">
        <v>1693.87</v>
      </c>
      <c r="C1904" s="116">
        <f t="shared" si="58"/>
        <v>-6.6666666666670427E-4</v>
      </c>
      <c r="E1904" s="115">
        <v>41549</v>
      </c>
      <c r="F1904" s="46">
        <v>320.51001000000002</v>
      </c>
      <c r="G1904" s="116">
        <f t="shared" si="59"/>
        <v>-1.3709362316521867E-3</v>
      </c>
    </row>
    <row r="1905" spans="1:7" x14ac:dyDescent="0.3">
      <c r="A1905" s="115">
        <v>41548</v>
      </c>
      <c r="B1905" s="46">
        <v>1695</v>
      </c>
      <c r="C1905" s="116">
        <f t="shared" si="58"/>
        <v>7.9985727453837363E-3</v>
      </c>
      <c r="E1905" s="115">
        <v>41548</v>
      </c>
      <c r="F1905" s="46">
        <v>320.95001200000002</v>
      </c>
      <c r="G1905" s="116">
        <f t="shared" si="59"/>
        <v>2.6580081247757237E-2</v>
      </c>
    </row>
    <row r="1906" spans="1:7" x14ac:dyDescent="0.3">
      <c r="A1906" s="115">
        <v>41547</v>
      </c>
      <c r="B1906" s="46">
        <v>1681.55</v>
      </c>
      <c r="C1906" s="116">
        <f t="shared" si="58"/>
        <v>-6.029259642382212E-3</v>
      </c>
      <c r="E1906" s="115">
        <v>41547</v>
      </c>
      <c r="F1906" s="46">
        <v>312.64001500000001</v>
      </c>
      <c r="G1906" s="116">
        <f t="shared" si="59"/>
        <v>-1.0664203326976929E-2</v>
      </c>
    </row>
    <row r="1907" spans="1:7" x14ac:dyDescent="0.3">
      <c r="A1907" s="115">
        <v>41544</v>
      </c>
      <c r="B1907" s="46">
        <v>1691.75</v>
      </c>
      <c r="C1907" s="116">
        <f t="shared" si="58"/>
        <v>-4.0737753654329634E-3</v>
      </c>
      <c r="E1907" s="115">
        <v>41544</v>
      </c>
      <c r="F1907" s="46">
        <v>316.01001000000002</v>
      </c>
      <c r="G1907" s="116">
        <f t="shared" si="59"/>
        <v>-6.6326701658598886E-3</v>
      </c>
    </row>
    <row r="1908" spans="1:7" x14ac:dyDescent="0.3">
      <c r="A1908" s="115">
        <v>41543</v>
      </c>
      <c r="B1908" s="46">
        <v>1698.67</v>
      </c>
      <c r="C1908" s="116">
        <f t="shared" si="58"/>
        <v>3.4854114853171136E-3</v>
      </c>
      <c r="E1908" s="115">
        <v>41543</v>
      </c>
      <c r="F1908" s="46">
        <v>318.11999500000002</v>
      </c>
      <c r="G1908" s="116">
        <f t="shared" si="59"/>
        <v>1.7495605645206025E-2</v>
      </c>
    </row>
    <row r="1909" spans="1:7" x14ac:dyDescent="0.3">
      <c r="A1909" s="115">
        <v>41542</v>
      </c>
      <c r="B1909" s="46">
        <v>1692.77</v>
      </c>
      <c r="C1909" s="116">
        <f t="shared" si="58"/>
        <v>-2.7394516383688616E-3</v>
      </c>
      <c r="E1909" s="115">
        <v>41542</v>
      </c>
      <c r="F1909" s="46">
        <v>312.64999399999999</v>
      </c>
      <c r="G1909" s="116">
        <f t="shared" si="59"/>
        <v>-4.7114601484821161E-3</v>
      </c>
    </row>
    <row r="1910" spans="1:7" x14ac:dyDescent="0.3">
      <c r="A1910" s="115">
        <v>41541</v>
      </c>
      <c r="B1910" s="46">
        <v>1697.42</v>
      </c>
      <c r="C1910" s="116">
        <f t="shared" si="58"/>
        <v>-2.5971889249282176E-3</v>
      </c>
      <c r="E1910" s="115">
        <v>41541</v>
      </c>
      <c r="F1910" s="46">
        <v>314.13000499999998</v>
      </c>
      <c r="G1910" s="116">
        <f t="shared" si="59"/>
        <v>8.475440896190678E-3</v>
      </c>
    </row>
    <row r="1911" spans="1:7" x14ac:dyDescent="0.3">
      <c r="A1911" s="115">
        <v>41540</v>
      </c>
      <c r="B1911" s="46">
        <v>1701.84</v>
      </c>
      <c r="C1911" s="116">
        <f t="shared" si="58"/>
        <v>-4.7195466428058275E-3</v>
      </c>
      <c r="E1911" s="115">
        <v>41540</v>
      </c>
      <c r="F1911" s="46">
        <v>311.48998999999998</v>
      </c>
      <c r="G1911" s="116">
        <f t="shared" si="59"/>
        <v>-1.5331624395670818E-2</v>
      </c>
    </row>
    <row r="1912" spans="1:7" x14ac:dyDescent="0.3">
      <c r="A1912" s="115">
        <v>41537</v>
      </c>
      <c r="B1912" s="46">
        <v>1709.91</v>
      </c>
      <c r="C1912" s="116">
        <f t="shared" si="58"/>
        <v>-7.2169258102348088E-3</v>
      </c>
      <c r="E1912" s="115">
        <v>41537</v>
      </c>
      <c r="F1912" s="46">
        <v>316.33999599999999</v>
      </c>
      <c r="G1912" s="116">
        <f t="shared" si="59"/>
        <v>1.3715304836988462E-2</v>
      </c>
    </row>
    <row r="1913" spans="1:7" x14ac:dyDescent="0.3">
      <c r="A1913" s="115">
        <v>41536</v>
      </c>
      <c r="B1913" s="46">
        <v>1722.34</v>
      </c>
      <c r="C1913" s="116">
        <f t="shared" si="58"/>
        <v>-1.8429227131532278E-3</v>
      </c>
      <c r="E1913" s="115">
        <v>41536</v>
      </c>
      <c r="F1913" s="46">
        <v>312.05999800000001</v>
      </c>
      <c r="G1913" s="116">
        <f t="shared" si="59"/>
        <v>9.6141396968896231E-5</v>
      </c>
    </row>
    <row r="1914" spans="1:7" x14ac:dyDescent="0.3">
      <c r="A1914" s="115">
        <v>41535</v>
      </c>
      <c r="B1914" s="46">
        <v>1725.52</v>
      </c>
      <c r="C1914" s="116">
        <f t="shared" si="58"/>
        <v>1.217766723761704E-2</v>
      </c>
      <c r="E1914" s="115">
        <v>41535</v>
      </c>
      <c r="F1914" s="46">
        <v>312.02999899999998</v>
      </c>
      <c r="G1914" s="116">
        <f t="shared" si="59"/>
        <v>2.5840765572114455E-2</v>
      </c>
    </row>
    <row r="1915" spans="1:7" x14ac:dyDescent="0.3">
      <c r="A1915" s="115">
        <v>41534</v>
      </c>
      <c r="B1915" s="46">
        <v>1704.76</v>
      </c>
      <c r="C1915" s="116">
        <f t="shared" si="58"/>
        <v>4.2177191328935937E-3</v>
      </c>
      <c r="E1915" s="115">
        <v>41534</v>
      </c>
      <c r="F1915" s="46">
        <v>304.17001299999998</v>
      </c>
      <c r="G1915" s="116">
        <f t="shared" si="59"/>
        <v>2.7393146844512106E-2</v>
      </c>
    </row>
    <row r="1916" spans="1:7" x14ac:dyDescent="0.3">
      <c r="A1916" s="115">
        <v>41533</v>
      </c>
      <c r="B1916" s="46">
        <v>1697.6</v>
      </c>
      <c r="C1916" s="116">
        <f t="shared" si="58"/>
        <v>5.6931616893465264E-3</v>
      </c>
      <c r="E1916" s="115">
        <v>41533</v>
      </c>
      <c r="F1916" s="46">
        <v>296.05999800000001</v>
      </c>
      <c r="G1916" s="116">
        <f t="shared" si="59"/>
        <v>-6.2433368650530729E-3</v>
      </c>
    </row>
    <row r="1917" spans="1:7" x14ac:dyDescent="0.3">
      <c r="A1917" s="115">
        <v>41530</v>
      </c>
      <c r="B1917" s="46">
        <v>1687.99</v>
      </c>
      <c r="C1917" s="116">
        <f t="shared" si="58"/>
        <v>2.7147117178125679E-3</v>
      </c>
      <c r="E1917" s="115">
        <v>41530</v>
      </c>
      <c r="F1917" s="46">
        <v>297.92001299999998</v>
      </c>
      <c r="G1917" s="116">
        <f t="shared" si="59"/>
        <v>-3.1451918864280337E-3</v>
      </c>
    </row>
    <row r="1918" spans="1:7" x14ac:dyDescent="0.3">
      <c r="A1918" s="115">
        <v>41529</v>
      </c>
      <c r="B1918" s="46">
        <v>1683.42</v>
      </c>
      <c r="C1918" s="116">
        <f t="shared" si="58"/>
        <v>-3.38043845056335E-3</v>
      </c>
      <c r="E1918" s="115">
        <v>41529</v>
      </c>
      <c r="F1918" s="46">
        <v>298.85998499999999</v>
      </c>
      <c r="G1918" s="116">
        <f t="shared" si="59"/>
        <v>-2.6032237383248891E-3</v>
      </c>
    </row>
    <row r="1919" spans="1:7" x14ac:dyDescent="0.3">
      <c r="A1919" s="115">
        <v>41528</v>
      </c>
      <c r="B1919" s="46">
        <v>1689.13</v>
      </c>
      <c r="C1919" s="116">
        <f t="shared" si="58"/>
        <v>3.0522746572130277E-3</v>
      </c>
      <c r="E1919" s="115">
        <v>41528</v>
      </c>
      <c r="F1919" s="46">
        <v>299.64001500000001</v>
      </c>
      <c r="G1919" s="116">
        <f t="shared" si="59"/>
        <v>-2.3970236914214738E-3</v>
      </c>
    </row>
    <row r="1920" spans="1:7" x14ac:dyDescent="0.3">
      <c r="A1920" s="115">
        <v>41527</v>
      </c>
      <c r="B1920" s="46">
        <v>1683.99</v>
      </c>
      <c r="C1920" s="116">
        <f t="shared" si="58"/>
        <v>7.3457716948512886E-3</v>
      </c>
      <c r="E1920" s="115">
        <v>41527</v>
      </c>
      <c r="F1920" s="46">
        <v>300.35998499999999</v>
      </c>
      <c r="G1920" s="116">
        <f t="shared" si="59"/>
        <v>2.168743183472932E-3</v>
      </c>
    </row>
    <row r="1921" spans="1:7" x14ac:dyDescent="0.3">
      <c r="A1921" s="115">
        <v>41526</v>
      </c>
      <c r="B1921" s="46">
        <v>1671.71</v>
      </c>
      <c r="C1921" s="116">
        <f t="shared" si="58"/>
        <v>9.9929312396913605E-3</v>
      </c>
      <c r="E1921" s="115">
        <v>41526</v>
      </c>
      <c r="F1921" s="46">
        <v>299.709991</v>
      </c>
      <c r="G1921" s="116">
        <f t="shared" si="59"/>
        <v>1.3012932451815118E-2</v>
      </c>
    </row>
    <row r="1922" spans="1:7" x14ac:dyDescent="0.3">
      <c r="A1922" s="115">
        <v>41523</v>
      </c>
      <c r="B1922" s="46">
        <v>1655.17</v>
      </c>
      <c r="C1922" s="116">
        <f t="shared" si="58"/>
        <v>5.4378036107083361E-5</v>
      </c>
      <c r="E1922" s="115">
        <v>41523</v>
      </c>
      <c r="F1922" s="46">
        <v>295.85998499999999</v>
      </c>
      <c r="G1922" s="116">
        <f t="shared" si="59"/>
        <v>5.98428753517255E-3</v>
      </c>
    </row>
    <row r="1923" spans="1:7" x14ac:dyDescent="0.3">
      <c r="A1923" s="115">
        <v>41522</v>
      </c>
      <c r="B1923" s="46">
        <v>1655.08</v>
      </c>
      <c r="C1923" s="116">
        <f t="shared" si="58"/>
        <v>1.2098628015582147E-3</v>
      </c>
      <c r="E1923" s="115">
        <v>41522</v>
      </c>
      <c r="F1923" s="46">
        <v>294.10000600000001</v>
      </c>
      <c r="G1923" s="116">
        <f t="shared" si="59"/>
        <v>1.5665133377684715E-3</v>
      </c>
    </row>
    <row r="1924" spans="1:7" x14ac:dyDescent="0.3">
      <c r="A1924" s="115">
        <v>41521</v>
      </c>
      <c r="B1924" s="46">
        <v>1653.08</v>
      </c>
      <c r="C1924" s="116">
        <f t="shared" ref="C1924:C1987" si="60">B1924/B1925-1</f>
        <v>8.1169920171730858E-3</v>
      </c>
      <c r="E1924" s="115">
        <v>41521</v>
      </c>
      <c r="F1924" s="46">
        <v>293.64001500000001</v>
      </c>
      <c r="G1924" s="116">
        <f t="shared" ref="G1924:G1987" si="61">F1924/F1925-1</f>
        <v>1.6759096956749264E-2</v>
      </c>
    </row>
    <row r="1925" spans="1:7" x14ac:dyDescent="0.3">
      <c r="A1925" s="115">
        <v>41520</v>
      </c>
      <c r="B1925" s="46">
        <v>1639.77</v>
      </c>
      <c r="C1925" s="116">
        <f t="shared" si="60"/>
        <v>4.1641916263004397E-3</v>
      </c>
      <c r="E1925" s="115">
        <v>41520</v>
      </c>
      <c r="F1925" s="46">
        <v>288.79998799999998</v>
      </c>
      <c r="G1925" s="116">
        <f t="shared" si="61"/>
        <v>2.7831079414400106E-2</v>
      </c>
    </row>
    <row r="1926" spans="1:7" x14ac:dyDescent="0.3">
      <c r="A1926" s="115">
        <v>41516</v>
      </c>
      <c r="B1926" s="46">
        <v>1632.97</v>
      </c>
      <c r="C1926" s="116">
        <f t="shared" si="60"/>
        <v>-3.174273732274413E-3</v>
      </c>
      <c r="E1926" s="115">
        <v>41516</v>
      </c>
      <c r="F1926" s="46">
        <v>280.98001099999999</v>
      </c>
      <c r="G1926" s="116">
        <f t="shared" si="61"/>
        <v>-1.0564123824898353E-2</v>
      </c>
    </row>
    <row r="1927" spans="1:7" x14ac:dyDescent="0.3">
      <c r="A1927" s="115">
        <v>41515</v>
      </c>
      <c r="B1927" s="46">
        <v>1638.17</v>
      </c>
      <c r="C1927" s="116">
        <f t="shared" si="60"/>
        <v>1.9633507853402676E-3</v>
      </c>
      <c r="E1927" s="115">
        <v>41515</v>
      </c>
      <c r="F1927" s="46">
        <v>283.98001099999999</v>
      </c>
      <c r="G1927" s="116">
        <f t="shared" si="61"/>
        <v>8.5234182498914457E-3</v>
      </c>
    </row>
    <row r="1928" spans="1:7" x14ac:dyDescent="0.3">
      <c r="A1928" s="115">
        <v>41514</v>
      </c>
      <c r="B1928" s="46">
        <v>1634.96</v>
      </c>
      <c r="C1928" s="116">
        <f t="shared" si="60"/>
        <v>2.7476571316422671E-3</v>
      </c>
      <c r="E1928" s="115">
        <v>41514</v>
      </c>
      <c r="F1928" s="46">
        <v>281.57998700000002</v>
      </c>
      <c r="G1928" s="116">
        <f t="shared" si="61"/>
        <v>2.3137223372229343E-3</v>
      </c>
    </row>
    <row r="1929" spans="1:7" x14ac:dyDescent="0.3">
      <c r="A1929" s="115">
        <v>41513</v>
      </c>
      <c r="B1929" s="46">
        <v>1630.48</v>
      </c>
      <c r="C1929" s="116">
        <f t="shared" si="60"/>
        <v>-1.587416555004284E-2</v>
      </c>
      <c r="E1929" s="115">
        <v>41513</v>
      </c>
      <c r="F1929" s="46">
        <v>280.92999300000002</v>
      </c>
      <c r="G1929" s="116">
        <f t="shared" si="61"/>
        <v>-1.8447986324837906E-2</v>
      </c>
    </row>
    <row r="1930" spans="1:7" x14ac:dyDescent="0.3">
      <c r="A1930" s="115">
        <v>41512</v>
      </c>
      <c r="B1930" s="46">
        <v>1656.78</v>
      </c>
      <c r="C1930" s="116">
        <f t="shared" si="60"/>
        <v>-4.0396753832281362E-3</v>
      </c>
      <c r="E1930" s="115">
        <v>41512</v>
      </c>
      <c r="F1930" s="46">
        <v>286.209991</v>
      </c>
      <c r="G1930" s="116">
        <f t="shared" si="61"/>
        <v>-1.3103061511566483E-2</v>
      </c>
    </row>
    <row r="1931" spans="1:7" x14ac:dyDescent="0.3">
      <c r="A1931" s="115">
        <v>41509</v>
      </c>
      <c r="B1931" s="46">
        <v>1663.5</v>
      </c>
      <c r="C1931" s="116">
        <f t="shared" si="60"/>
        <v>3.9469872537658546E-3</v>
      </c>
      <c r="E1931" s="115">
        <v>41509</v>
      </c>
      <c r="F1931" s="46">
        <v>290.01001000000002</v>
      </c>
      <c r="G1931" s="116">
        <f t="shared" si="61"/>
        <v>9.6641352075899078E-4</v>
      </c>
    </row>
    <row r="1932" spans="1:7" x14ac:dyDescent="0.3">
      <c r="A1932" s="115">
        <v>41508</v>
      </c>
      <c r="B1932" s="46">
        <v>1656.96</v>
      </c>
      <c r="C1932" s="116">
        <f t="shared" si="60"/>
        <v>8.6194302410518286E-3</v>
      </c>
      <c r="E1932" s="115">
        <v>41508</v>
      </c>
      <c r="F1932" s="46">
        <v>289.73001099999999</v>
      </c>
      <c r="G1932" s="116">
        <f t="shared" si="61"/>
        <v>1.8132634757956012E-2</v>
      </c>
    </row>
    <row r="1933" spans="1:7" x14ac:dyDescent="0.3">
      <c r="A1933" s="115">
        <v>41507</v>
      </c>
      <c r="B1933" s="46">
        <v>1642.8</v>
      </c>
      <c r="C1933" s="116">
        <f t="shared" si="60"/>
        <v>-5.7796471691832219E-3</v>
      </c>
      <c r="E1933" s="115">
        <v>41507</v>
      </c>
      <c r="F1933" s="46">
        <v>284.57000699999998</v>
      </c>
      <c r="G1933" s="116">
        <f t="shared" si="61"/>
        <v>-8.7776970117761088E-3</v>
      </c>
    </row>
    <row r="1934" spans="1:7" x14ac:dyDescent="0.3">
      <c r="A1934" s="115">
        <v>41506</v>
      </c>
      <c r="B1934" s="46">
        <v>1652.35</v>
      </c>
      <c r="C1934" s="116">
        <f t="shared" si="60"/>
        <v>3.8212458841111463E-3</v>
      </c>
      <c r="E1934" s="115">
        <v>41506</v>
      </c>
      <c r="F1934" s="46">
        <v>287.08999599999999</v>
      </c>
      <c r="G1934" s="116">
        <f t="shared" si="61"/>
        <v>5.3226493074953751E-3</v>
      </c>
    </row>
    <row r="1935" spans="1:7" x14ac:dyDescent="0.3">
      <c r="A1935" s="115">
        <v>41505</v>
      </c>
      <c r="B1935" s="46">
        <v>1646.06</v>
      </c>
      <c r="C1935" s="116">
        <f t="shared" si="60"/>
        <v>-5.9003641678191387E-3</v>
      </c>
      <c r="E1935" s="115">
        <v>41505</v>
      </c>
      <c r="F1935" s="46">
        <v>285.57000699999998</v>
      </c>
      <c r="G1935" s="116">
        <f t="shared" si="61"/>
        <v>2.6332419828920539E-3</v>
      </c>
    </row>
    <row r="1936" spans="1:7" x14ac:dyDescent="0.3">
      <c r="A1936" s="115">
        <v>41502</v>
      </c>
      <c r="B1936" s="46">
        <v>1655.83</v>
      </c>
      <c r="C1936" s="116">
        <f t="shared" si="60"/>
        <v>-3.3046011605230019E-3</v>
      </c>
      <c r="E1936" s="115">
        <v>41502</v>
      </c>
      <c r="F1936" s="46">
        <v>284.82000699999998</v>
      </c>
      <c r="G1936" s="116">
        <f t="shared" si="61"/>
        <v>-5.7597444557555555E-3</v>
      </c>
    </row>
    <row r="1937" spans="1:7" x14ac:dyDescent="0.3">
      <c r="A1937" s="115">
        <v>41501</v>
      </c>
      <c r="B1937" s="46">
        <v>1661.32</v>
      </c>
      <c r="C1937" s="116">
        <f t="shared" si="60"/>
        <v>-1.428156094435129E-2</v>
      </c>
      <c r="E1937" s="115">
        <v>41501</v>
      </c>
      <c r="F1937" s="46">
        <v>286.47000100000002</v>
      </c>
      <c r="G1937" s="116">
        <f t="shared" si="61"/>
        <v>-1.6715847692947539E-2</v>
      </c>
    </row>
    <row r="1938" spans="1:7" x14ac:dyDescent="0.3">
      <c r="A1938" s="115">
        <v>41500</v>
      </c>
      <c r="B1938" s="46">
        <v>1685.39</v>
      </c>
      <c r="C1938" s="116">
        <f t="shared" si="60"/>
        <v>-5.1766066959436641E-3</v>
      </c>
      <c r="E1938" s="115">
        <v>41500</v>
      </c>
      <c r="F1938" s="46">
        <v>291.33999599999999</v>
      </c>
      <c r="G1938" s="116">
        <f t="shared" si="61"/>
        <v>-8.9465081166565374E-3</v>
      </c>
    </row>
    <row r="1939" spans="1:7" x14ac:dyDescent="0.3">
      <c r="A1939" s="115">
        <v>41499</v>
      </c>
      <c r="B1939" s="46">
        <v>1694.16</v>
      </c>
      <c r="C1939" s="116">
        <f t="shared" si="60"/>
        <v>2.7760185146821215E-3</v>
      </c>
      <c r="E1939" s="115">
        <v>41499</v>
      </c>
      <c r="F1939" s="46">
        <v>293.97000100000002</v>
      </c>
      <c r="G1939" s="116">
        <f t="shared" si="61"/>
        <v>-9.1678215702056809E-3</v>
      </c>
    </row>
    <row r="1940" spans="1:7" x14ac:dyDescent="0.3">
      <c r="A1940" s="115">
        <v>41498</v>
      </c>
      <c r="B1940" s="46">
        <v>1689.47</v>
      </c>
      <c r="C1940" s="116">
        <f t="shared" si="60"/>
        <v>-1.1528774639061323E-3</v>
      </c>
      <c r="E1940" s="115">
        <v>41498</v>
      </c>
      <c r="F1940" s="46">
        <v>296.69000199999999</v>
      </c>
      <c r="G1940" s="116">
        <f t="shared" si="61"/>
        <v>-1.9175401359907696E-3</v>
      </c>
    </row>
    <row r="1941" spans="1:7" x14ac:dyDescent="0.3">
      <c r="A1941" s="115">
        <v>41495</v>
      </c>
      <c r="B1941" s="46">
        <v>1691.42</v>
      </c>
      <c r="C1941" s="116">
        <f t="shared" si="60"/>
        <v>-3.5699978792091969E-3</v>
      </c>
      <c r="E1941" s="115">
        <v>41495</v>
      </c>
      <c r="F1941" s="46">
        <v>297.26001000000002</v>
      </c>
      <c r="G1941" s="116">
        <f t="shared" si="61"/>
        <v>5.1397174930587486E-3</v>
      </c>
    </row>
    <row r="1942" spans="1:7" x14ac:dyDescent="0.3">
      <c r="A1942" s="115">
        <v>41494</v>
      </c>
      <c r="B1942" s="46">
        <v>1697.48</v>
      </c>
      <c r="C1942" s="116">
        <f t="shared" si="60"/>
        <v>3.8854817819991005E-3</v>
      </c>
      <c r="E1942" s="115">
        <v>41494</v>
      </c>
      <c r="F1942" s="46">
        <v>295.73998999999998</v>
      </c>
      <c r="G1942" s="116">
        <f t="shared" si="61"/>
        <v>-3.9406351562342179E-3</v>
      </c>
    </row>
    <row r="1943" spans="1:7" x14ac:dyDescent="0.3">
      <c r="A1943" s="115">
        <v>41493</v>
      </c>
      <c r="B1943" s="46">
        <v>1690.91</v>
      </c>
      <c r="C1943" s="116">
        <f t="shared" si="60"/>
        <v>-3.8058879325072459E-3</v>
      </c>
      <c r="E1943" s="115">
        <v>41493</v>
      </c>
      <c r="F1943" s="46">
        <v>296.91000400000001</v>
      </c>
      <c r="G1943" s="116">
        <f t="shared" si="61"/>
        <v>-1.276806650041562E-2</v>
      </c>
    </row>
    <row r="1944" spans="1:7" x14ac:dyDescent="0.3">
      <c r="A1944" s="115">
        <v>41492</v>
      </c>
      <c r="B1944" s="46">
        <v>1697.37</v>
      </c>
      <c r="C1944" s="116">
        <f t="shared" si="60"/>
        <v>-5.723022130581068E-3</v>
      </c>
      <c r="E1944" s="115">
        <v>41492</v>
      </c>
      <c r="F1944" s="46">
        <v>300.75</v>
      </c>
      <c r="G1944" s="116">
        <f t="shared" si="61"/>
        <v>-7.9733548614013827E-4</v>
      </c>
    </row>
    <row r="1945" spans="1:7" x14ac:dyDescent="0.3">
      <c r="A1945" s="115">
        <v>41491</v>
      </c>
      <c r="B1945" s="46">
        <v>1707.14</v>
      </c>
      <c r="C1945" s="116">
        <f t="shared" si="60"/>
        <v>-1.479817742605305E-3</v>
      </c>
      <c r="E1945" s="115">
        <v>41491</v>
      </c>
      <c r="F1945" s="46">
        <v>300.98998999999998</v>
      </c>
      <c r="G1945" s="116">
        <f t="shared" si="61"/>
        <v>-1.0584796999648871E-2</v>
      </c>
    </row>
    <row r="1946" spans="1:7" x14ac:dyDescent="0.3">
      <c r="A1946" s="115">
        <v>41488</v>
      </c>
      <c r="B1946" s="46">
        <v>1709.67</v>
      </c>
      <c r="C1946" s="116">
        <f t="shared" si="60"/>
        <v>1.6404295581973205E-3</v>
      </c>
      <c r="E1946" s="115">
        <v>41488</v>
      </c>
      <c r="F1946" s="46">
        <v>304.209991</v>
      </c>
      <c r="G1946" s="116">
        <f t="shared" si="61"/>
        <v>-4.4507509534467138E-3</v>
      </c>
    </row>
    <row r="1947" spans="1:7" x14ac:dyDescent="0.3">
      <c r="A1947" s="115">
        <v>41487</v>
      </c>
      <c r="B1947" s="46">
        <v>1706.87</v>
      </c>
      <c r="C1947" s="116">
        <f t="shared" si="60"/>
        <v>1.254056106256618E-2</v>
      </c>
      <c r="E1947" s="115">
        <v>41487</v>
      </c>
      <c r="F1947" s="46">
        <v>305.57000699999998</v>
      </c>
      <c r="G1947" s="116">
        <f t="shared" si="61"/>
        <v>1.444129203093647E-2</v>
      </c>
    </row>
    <row r="1948" spans="1:7" x14ac:dyDescent="0.3">
      <c r="A1948" s="115">
        <v>41486</v>
      </c>
      <c r="B1948" s="46">
        <v>1685.73</v>
      </c>
      <c r="C1948" s="116">
        <f t="shared" si="60"/>
        <v>-1.3642079290143716E-4</v>
      </c>
      <c r="E1948" s="115">
        <v>41486</v>
      </c>
      <c r="F1948" s="46">
        <v>301.22000100000002</v>
      </c>
      <c r="G1948" s="116">
        <f t="shared" si="61"/>
        <v>-3.9350649259605186E-3</v>
      </c>
    </row>
    <row r="1949" spans="1:7" x14ac:dyDescent="0.3">
      <c r="A1949" s="115">
        <v>41485</v>
      </c>
      <c r="B1949" s="46">
        <v>1685.96</v>
      </c>
      <c r="C1949" s="116">
        <f t="shared" si="60"/>
        <v>3.738140304867521E-4</v>
      </c>
      <c r="E1949" s="115">
        <v>41485</v>
      </c>
      <c r="F1949" s="46">
        <v>302.41000400000001</v>
      </c>
      <c r="G1949" s="116">
        <f t="shared" si="61"/>
        <v>-1.2054890322347744E-2</v>
      </c>
    </row>
    <row r="1950" spans="1:7" x14ac:dyDescent="0.3">
      <c r="A1950" s="115">
        <v>41484</v>
      </c>
      <c r="B1950" s="46">
        <v>1685.33</v>
      </c>
      <c r="C1950" s="116">
        <f t="shared" si="60"/>
        <v>-3.7359973989892215E-3</v>
      </c>
      <c r="E1950" s="115">
        <v>41484</v>
      </c>
      <c r="F1950" s="46">
        <v>306.10000600000001</v>
      </c>
      <c r="G1950" s="116">
        <f t="shared" si="61"/>
        <v>-1.8941712799534938E-2</v>
      </c>
    </row>
    <row r="1951" spans="1:7" x14ac:dyDescent="0.3">
      <c r="A1951" s="115">
        <v>41481</v>
      </c>
      <c r="B1951" s="46">
        <v>1691.65</v>
      </c>
      <c r="C1951" s="116">
        <f t="shared" si="60"/>
        <v>8.2827984026034862E-4</v>
      </c>
      <c r="E1951" s="115">
        <v>41481</v>
      </c>
      <c r="F1951" s="46">
        <v>312.01001000000002</v>
      </c>
      <c r="G1951" s="116">
        <f t="shared" si="61"/>
        <v>2.8378431675249338E-2</v>
      </c>
    </row>
    <row r="1952" spans="1:7" x14ac:dyDescent="0.3">
      <c r="A1952" s="115">
        <v>41480</v>
      </c>
      <c r="B1952" s="46">
        <v>1690.25</v>
      </c>
      <c r="C1952" s="116">
        <f t="shared" si="60"/>
        <v>2.5564373583875089E-3</v>
      </c>
      <c r="E1952" s="115">
        <v>41480</v>
      </c>
      <c r="F1952" s="46">
        <v>303.39999399999999</v>
      </c>
      <c r="G1952" s="116">
        <f t="shared" si="61"/>
        <v>1.4919354954710862E-2</v>
      </c>
    </row>
    <row r="1953" spans="1:7" x14ac:dyDescent="0.3">
      <c r="A1953" s="115">
        <v>41479</v>
      </c>
      <c r="B1953" s="46">
        <v>1685.94</v>
      </c>
      <c r="C1953" s="116">
        <f t="shared" si="60"/>
        <v>-3.8111782745112732E-3</v>
      </c>
      <c r="E1953" s="115">
        <v>41479</v>
      </c>
      <c r="F1953" s="46">
        <v>298.94000199999999</v>
      </c>
      <c r="G1953" s="116">
        <f t="shared" si="61"/>
        <v>-7.0417724509518331E-3</v>
      </c>
    </row>
    <row r="1954" spans="1:7" x14ac:dyDescent="0.3">
      <c r="A1954" s="115">
        <v>41478</v>
      </c>
      <c r="B1954" s="46">
        <v>1692.39</v>
      </c>
      <c r="C1954" s="116">
        <f t="shared" si="60"/>
        <v>-1.8519283056034341E-3</v>
      </c>
      <c r="E1954" s="115">
        <v>41478</v>
      </c>
      <c r="F1954" s="46">
        <v>301.05999800000001</v>
      </c>
      <c r="G1954" s="116">
        <f t="shared" si="61"/>
        <v>-7.9742088845514703E-3</v>
      </c>
    </row>
    <row r="1955" spans="1:7" x14ac:dyDescent="0.3">
      <c r="A1955" s="115">
        <v>41477</v>
      </c>
      <c r="B1955" s="46">
        <v>1695.53</v>
      </c>
      <c r="C1955" s="116">
        <f t="shared" si="60"/>
        <v>2.0329887890124798E-3</v>
      </c>
      <c r="E1955" s="115">
        <v>41477</v>
      </c>
      <c r="F1955" s="46">
        <v>303.48001099999999</v>
      </c>
      <c r="G1955" s="116">
        <f t="shared" si="61"/>
        <v>-5.7333811779077815E-3</v>
      </c>
    </row>
    <row r="1956" spans="1:7" x14ac:dyDescent="0.3">
      <c r="A1956" s="115">
        <v>41474</v>
      </c>
      <c r="B1956" s="46">
        <v>1692.09</v>
      </c>
      <c r="C1956" s="116">
        <f t="shared" si="60"/>
        <v>1.6100676583579165E-3</v>
      </c>
      <c r="E1956" s="115">
        <v>41474</v>
      </c>
      <c r="F1956" s="46">
        <v>305.23001099999999</v>
      </c>
      <c r="G1956" s="116">
        <f t="shared" si="61"/>
        <v>3.6829635830601948E-3</v>
      </c>
    </row>
    <row r="1957" spans="1:7" x14ac:dyDescent="0.3">
      <c r="A1957" s="115">
        <v>41473</v>
      </c>
      <c r="B1957" s="46">
        <v>1689.37</v>
      </c>
      <c r="C1957" s="116">
        <f t="shared" si="60"/>
        <v>5.0329880838353436E-3</v>
      </c>
      <c r="E1957" s="115">
        <v>41473</v>
      </c>
      <c r="F1957" s="46">
        <v>304.10998499999999</v>
      </c>
      <c r="G1957" s="116">
        <f t="shared" si="61"/>
        <v>-1.4836946355003766E-2</v>
      </c>
    </row>
    <row r="1958" spans="1:7" x14ac:dyDescent="0.3">
      <c r="A1958" s="115">
        <v>41472</v>
      </c>
      <c r="B1958" s="46">
        <v>1680.91</v>
      </c>
      <c r="C1958" s="116">
        <f t="shared" si="60"/>
        <v>2.7740326679632776E-3</v>
      </c>
      <c r="E1958" s="115">
        <v>41472</v>
      </c>
      <c r="F1958" s="46">
        <v>308.69000199999999</v>
      </c>
      <c r="G1958" s="116">
        <f t="shared" si="61"/>
        <v>5.930873104749157E-3</v>
      </c>
    </row>
    <row r="1959" spans="1:7" x14ac:dyDescent="0.3">
      <c r="A1959" s="115">
        <v>41471</v>
      </c>
      <c r="B1959" s="46">
        <v>1676.26</v>
      </c>
      <c r="C1959" s="116">
        <f t="shared" si="60"/>
        <v>-3.7087667161961324E-3</v>
      </c>
      <c r="E1959" s="115">
        <v>41471</v>
      </c>
      <c r="F1959" s="46">
        <v>306.86999500000002</v>
      </c>
      <c r="G1959" s="116">
        <f t="shared" si="61"/>
        <v>9.7853016652105218E-4</v>
      </c>
    </row>
    <row r="1960" spans="1:7" x14ac:dyDescent="0.3">
      <c r="A1960" s="115">
        <v>41470</v>
      </c>
      <c r="B1960" s="46">
        <v>1682.5</v>
      </c>
      <c r="C1960" s="116">
        <f t="shared" si="60"/>
        <v>1.3748445116326113E-3</v>
      </c>
      <c r="E1960" s="115">
        <v>41470</v>
      </c>
      <c r="F1960" s="46">
        <v>306.57000699999998</v>
      </c>
      <c r="G1960" s="116">
        <f t="shared" si="61"/>
        <v>-3.186412089861701E-3</v>
      </c>
    </row>
    <row r="1961" spans="1:7" x14ac:dyDescent="0.3">
      <c r="A1961" s="115">
        <v>41467</v>
      </c>
      <c r="B1961" s="46">
        <v>1680.19</v>
      </c>
      <c r="C1961" s="116">
        <f t="shared" si="60"/>
        <v>3.0865303100859887E-3</v>
      </c>
      <c r="E1961" s="115">
        <v>41467</v>
      </c>
      <c r="F1961" s="46">
        <v>307.54998799999998</v>
      </c>
      <c r="G1961" s="116">
        <f t="shared" si="61"/>
        <v>2.63297867405754E-2</v>
      </c>
    </row>
    <row r="1962" spans="1:7" x14ac:dyDescent="0.3">
      <c r="A1962" s="115">
        <v>41466</v>
      </c>
      <c r="B1962" s="46">
        <v>1675.02</v>
      </c>
      <c r="C1962" s="116">
        <f t="shared" si="60"/>
        <v>1.3554235093367062E-2</v>
      </c>
      <c r="E1962" s="115">
        <v>41466</v>
      </c>
      <c r="F1962" s="46">
        <v>299.66000400000001</v>
      </c>
      <c r="G1962" s="116">
        <f t="shared" si="61"/>
        <v>2.5074461485198318E-2</v>
      </c>
    </row>
    <row r="1963" spans="1:7" x14ac:dyDescent="0.3">
      <c r="A1963" s="115">
        <v>41465</v>
      </c>
      <c r="B1963" s="46">
        <v>1652.62</v>
      </c>
      <c r="C1963" s="116">
        <f t="shared" si="60"/>
        <v>1.8156289338633336E-4</v>
      </c>
      <c r="E1963" s="115">
        <v>41465</v>
      </c>
      <c r="F1963" s="46">
        <v>292.32998700000002</v>
      </c>
      <c r="G1963" s="116">
        <f t="shared" si="61"/>
        <v>2.7441018171170395E-3</v>
      </c>
    </row>
    <row r="1964" spans="1:7" x14ac:dyDescent="0.3">
      <c r="A1964" s="115">
        <v>41464</v>
      </c>
      <c r="B1964" s="46">
        <v>1652.32</v>
      </c>
      <c r="C1964" s="116">
        <f t="shared" si="60"/>
        <v>7.2296794801458564E-3</v>
      </c>
      <c r="E1964" s="115">
        <v>41464</v>
      </c>
      <c r="F1964" s="46">
        <v>291.52999899999998</v>
      </c>
      <c r="G1964" s="116">
        <f t="shared" si="61"/>
        <v>3.2348085375932811E-3</v>
      </c>
    </row>
    <row r="1965" spans="1:7" x14ac:dyDescent="0.3">
      <c r="A1965" s="115">
        <v>41463</v>
      </c>
      <c r="B1965" s="46">
        <v>1640.46</v>
      </c>
      <c r="C1965" s="116">
        <f t="shared" si="60"/>
        <v>5.2515794569487628E-3</v>
      </c>
      <c r="E1965" s="115">
        <v>41463</v>
      </c>
      <c r="F1965" s="46">
        <v>290.58999599999999</v>
      </c>
      <c r="G1965" s="116">
        <f t="shared" si="61"/>
        <v>1.6475412472446216E-2</v>
      </c>
    </row>
    <row r="1966" spans="1:7" x14ac:dyDescent="0.3">
      <c r="A1966" s="115">
        <v>41460</v>
      </c>
      <c r="B1966" s="46">
        <v>1631.89</v>
      </c>
      <c r="C1966" s="116">
        <f t="shared" si="60"/>
        <v>1.0201744448777639E-2</v>
      </c>
      <c r="E1966" s="115">
        <v>41460</v>
      </c>
      <c r="F1966" s="46">
        <v>285.88000499999998</v>
      </c>
      <c r="G1966" s="116">
        <f t="shared" si="61"/>
        <v>6.5134176196648408E-3</v>
      </c>
    </row>
    <row r="1967" spans="1:7" x14ac:dyDescent="0.3">
      <c r="A1967" s="115">
        <v>41458</v>
      </c>
      <c r="B1967" s="46">
        <v>1615.41</v>
      </c>
      <c r="C1967" s="116">
        <f t="shared" si="60"/>
        <v>8.2399881046790746E-4</v>
      </c>
      <c r="E1967" s="115">
        <v>41458</v>
      </c>
      <c r="F1967" s="46">
        <v>284.02999899999998</v>
      </c>
      <c r="G1967" s="116">
        <f t="shared" si="61"/>
        <v>1.0573009141425782E-3</v>
      </c>
    </row>
    <row r="1968" spans="1:7" x14ac:dyDescent="0.3">
      <c r="A1968" s="115">
        <v>41457</v>
      </c>
      <c r="B1968" s="46">
        <v>1614.08</v>
      </c>
      <c r="C1968" s="116">
        <f t="shared" si="60"/>
        <v>-5.4490513696936471E-4</v>
      </c>
      <c r="E1968" s="115">
        <v>41457</v>
      </c>
      <c r="F1968" s="46">
        <v>283.73001099999999</v>
      </c>
      <c r="G1968" s="116">
        <f t="shared" si="61"/>
        <v>5.7781104761833735E-3</v>
      </c>
    </row>
    <row r="1969" spans="1:7" x14ac:dyDescent="0.3">
      <c r="A1969" s="115">
        <v>41456</v>
      </c>
      <c r="B1969" s="46">
        <v>1614.96</v>
      </c>
      <c r="C1969" s="116">
        <f t="shared" si="60"/>
        <v>5.4037901237642405E-3</v>
      </c>
      <c r="E1969" s="115">
        <v>41456</v>
      </c>
      <c r="F1969" s="46">
        <v>282.10000600000001</v>
      </c>
      <c r="G1969" s="116">
        <f t="shared" si="61"/>
        <v>1.5881032691987373E-2</v>
      </c>
    </row>
    <row r="1970" spans="1:7" x14ac:dyDescent="0.3">
      <c r="A1970" s="115">
        <v>41453</v>
      </c>
      <c r="B1970" s="46">
        <v>1606.28</v>
      </c>
      <c r="C1970" s="116">
        <f t="shared" si="60"/>
        <v>-4.2896107116291438E-3</v>
      </c>
      <c r="E1970" s="115">
        <v>41453</v>
      </c>
      <c r="F1970" s="46">
        <v>277.69000199999999</v>
      </c>
      <c r="G1970" s="116">
        <f t="shared" si="61"/>
        <v>5.0446408234039453E-4</v>
      </c>
    </row>
    <row r="1971" spans="1:7" x14ac:dyDescent="0.3">
      <c r="A1971" s="115">
        <v>41452</v>
      </c>
      <c r="B1971" s="46">
        <v>1613.2</v>
      </c>
      <c r="C1971" s="116">
        <f t="shared" si="60"/>
        <v>6.1998677694199422E-3</v>
      </c>
      <c r="E1971" s="115">
        <v>41452</v>
      </c>
      <c r="F1971" s="46">
        <v>277.54998799999998</v>
      </c>
      <c r="G1971" s="116">
        <f t="shared" si="61"/>
        <v>-7.2122345697089862E-5</v>
      </c>
    </row>
    <row r="1972" spans="1:7" x14ac:dyDescent="0.3">
      <c r="A1972" s="115">
        <v>41451</v>
      </c>
      <c r="B1972" s="46">
        <v>1603.26</v>
      </c>
      <c r="C1972" s="116">
        <f t="shared" si="60"/>
        <v>9.5904989200457091E-3</v>
      </c>
      <c r="E1972" s="115">
        <v>41451</v>
      </c>
      <c r="F1972" s="46">
        <v>277.57000699999998</v>
      </c>
      <c r="G1972" s="116">
        <f t="shared" si="61"/>
        <v>2.0140435446218907E-2</v>
      </c>
    </row>
    <row r="1973" spans="1:7" x14ac:dyDescent="0.3">
      <c r="A1973" s="115">
        <v>41450</v>
      </c>
      <c r="B1973" s="46">
        <v>1588.03</v>
      </c>
      <c r="C1973" s="116">
        <f t="shared" si="60"/>
        <v>9.4972315633561344E-3</v>
      </c>
      <c r="E1973" s="115">
        <v>41450</v>
      </c>
      <c r="F1973" s="46">
        <v>272.08999599999999</v>
      </c>
      <c r="G1973" s="116">
        <f t="shared" si="61"/>
        <v>5.4691662615480308E-3</v>
      </c>
    </row>
    <row r="1974" spans="1:7" x14ac:dyDescent="0.3">
      <c r="A1974" s="115">
        <v>41449</v>
      </c>
      <c r="B1974" s="46">
        <v>1573.09</v>
      </c>
      <c r="C1974" s="116">
        <f t="shared" si="60"/>
        <v>-1.2144960846002695E-2</v>
      </c>
      <c r="E1974" s="115">
        <v>41449</v>
      </c>
      <c r="F1974" s="46">
        <v>270.60998499999999</v>
      </c>
      <c r="G1974" s="116">
        <f t="shared" si="61"/>
        <v>-1.0059994698931485E-2</v>
      </c>
    </row>
    <row r="1975" spans="1:7" x14ac:dyDescent="0.3">
      <c r="A1975" s="115">
        <v>41446</v>
      </c>
      <c r="B1975" s="46">
        <v>1592.43</v>
      </c>
      <c r="C1975" s="116">
        <f t="shared" si="60"/>
        <v>2.6697057656830392E-3</v>
      </c>
      <c r="E1975" s="115">
        <v>41446</v>
      </c>
      <c r="F1975" s="46">
        <v>273.35998499999999</v>
      </c>
      <c r="G1975" s="116">
        <f t="shared" si="61"/>
        <v>-2.9263092237685751E-4</v>
      </c>
    </row>
    <row r="1976" spans="1:7" x14ac:dyDescent="0.3">
      <c r="A1976" s="115">
        <v>41445</v>
      </c>
      <c r="B1976" s="46">
        <v>1588.19</v>
      </c>
      <c r="C1976" s="116">
        <f t="shared" si="60"/>
        <v>-2.5010282823694108E-2</v>
      </c>
      <c r="E1976" s="115">
        <v>41445</v>
      </c>
      <c r="F1976" s="46">
        <v>273.44000199999999</v>
      </c>
      <c r="G1976" s="116">
        <f t="shared" si="61"/>
        <v>-1.6968658082130439E-2</v>
      </c>
    </row>
    <row r="1977" spans="1:7" x14ac:dyDescent="0.3">
      <c r="A1977" s="115">
        <v>41444</v>
      </c>
      <c r="B1977" s="46">
        <v>1628.93</v>
      </c>
      <c r="C1977" s="116">
        <f t="shared" si="60"/>
        <v>-1.385147202160053E-2</v>
      </c>
      <c r="E1977" s="115">
        <v>41444</v>
      </c>
      <c r="F1977" s="46">
        <v>278.16000400000001</v>
      </c>
      <c r="G1977" s="116">
        <f t="shared" si="61"/>
        <v>-1.2776852187079357E-2</v>
      </c>
    </row>
    <row r="1978" spans="1:7" x14ac:dyDescent="0.3">
      <c r="A1978" s="115">
        <v>41443</v>
      </c>
      <c r="B1978" s="46">
        <v>1651.81</v>
      </c>
      <c r="C1978" s="116">
        <f t="shared" si="60"/>
        <v>7.7911460367043883E-3</v>
      </c>
      <c r="E1978" s="115">
        <v>41443</v>
      </c>
      <c r="F1978" s="46">
        <v>281.76001000000002</v>
      </c>
      <c r="G1978" s="116">
        <f t="shared" si="61"/>
        <v>1.3306523867557596E-2</v>
      </c>
    </row>
    <row r="1979" spans="1:7" x14ac:dyDescent="0.3">
      <c r="A1979" s="115">
        <v>41442</v>
      </c>
      <c r="B1979" s="46">
        <v>1639.04</v>
      </c>
      <c r="C1979" s="116">
        <f t="shared" si="60"/>
        <v>7.567328321233413E-3</v>
      </c>
      <c r="E1979" s="115">
        <v>41442</v>
      </c>
      <c r="F1979" s="46">
        <v>278.05999800000001</v>
      </c>
      <c r="G1979" s="116">
        <f t="shared" si="61"/>
        <v>1.4854586475951281E-2</v>
      </c>
    </row>
    <row r="1980" spans="1:7" x14ac:dyDescent="0.3">
      <c r="A1980" s="115">
        <v>41439</v>
      </c>
      <c r="B1980" s="46">
        <v>1626.73</v>
      </c>
      <c r="C1980" s="116">
        <f t="shared" si="60"/>
        <v>-5.8850130778067555E-3</v>
      </c>
      <c r="E1980" s="115">
        <v>41439</v>
      </c>
      <c r="F1980" s="46">
        <v>273.98998999999998</v>
      </c>
      <c r="G1980" s="116">
        <f t="shared" si="61"/>
        <v>-6.5267737817145122E-3</v>
      </c>
    </row>
    <row r="1981" spans="1:7" x14ac:dyDescent="0.3">
      <c r="A1981" s="115">
        <v>41438</v>
      </c>
      <c r="B1981" s="46">
        <v>1636.36</v>
      </c>
      <c r="C1981" s="116">
        <f t="shared" si="60"/>
        <v>1.4784312752710083E-2</v>
      </c>
      <c r="E1981" s="115">
        <v>41438</v>
      </c>
      <c r="F1981" s="46">
        <v>275.790009</v>
      </c>
      <c r="G1981" s="116">
        <f t="shared" si="61"/>
        <v>1.5165442643093607E-2</v>
      </c>
    </row>
    <row r="1982" spans="1:7" x14ac:dyDescent="0.3">
      <c r="A1982" s="115">
        <v>41437</v>
      </c>
      <c r="B1982" s="46">
        <v>1612.52</v>
      </c>
      <c r="C1982" s="116">
        <f t="shared" si="60"/>
        <v>-8.3695645489598736E-3</v>
      </c>
      <c r="E1982" s="115">
        <v>41437</v>
      </c>
      <c r="F1982" s="46">
        <v>271.67001299999998</v>
      </c>
      <c r="G1982" s="116">
        <f t="shared" si="61"/>
        <v>-1.1318094516770127E-2</v>
      </c>
    </row>
    <row r="1983" spans="1:7" x14ac:dyDescent="0.3">
      <c r="A1983" s="115">
        <v>41436</v>
      </c>
      <c r="B1983" s="46">
        <v>1626.13</v>
      </c>
      <c r="C1983" s="116">
        <f t="shared" si="60"/>
        <v>-1.0153334834825611E-2</v>
      </c>
      <c r="E1983" s="115">
        <v>41436</v>
      </c>
      <c r="F1983" s="46">
        <v>274.77999899999998</v>
      </c>
      <c r="G1983" s="116">
        <f t="shared" si="61"/>
        <v>-2.2378794760552267E-2</v>
      </c>
    </row>
    <row r="1984" spans="1:7" x14ac:dyDescent="0.3">
      <c r="A1984" s="115">
        <v>41435</v>
      </c>
      <c r="B1984" s="46">
        <v>1642.81</v>
      </c>
      <c r="C1984" s="116">
        <f t="shared" si="60"/>
        <v>-3.4684613418700661E-4</v>
      </c>
      <c r="E1984" s="115">
        <v>41435</v>
      </c>
      <c r="F1984" s="46">
        <v>281.07000699999998</v>
      </c>
      <c r="G1984" s="116">
        <f t="shared" si="61"/>
        <v>1.5169617783971079E-2</v>
      </c>
    </row>
    <row r="1985" spans="1:7" x14ac:dyDescent="0.3">
      <c r="A1985" s="115">
        <v>41432</v>
      </c>
      <c r="B1985" s="46">
        <v>1643.38</v>
      </c>
      <c r="C1985" s="116">
        <f t="shared" si="60"/>
        <v>1.2831574795385103E-2</v>
      </c>
      <c r="E1985" s="115">
        <v>41432</v>
      </c>
      <c r="F1985" s="46">
        <v>276.86999500000002</v>
      </c>
      <c r="G1985" s="116">
        <f t="shared" si="61"/>
        <v>3.3752785120360729E-2</v>
      </c>
    </row>
    <row r="1986" spans="1:7" x14ac:dyDescent="0.3">
      <c r="A1986" s="115">
        <v>41431</v>
      </c>
      <c r="B1986" s="46">
        <v>1622.56</v>
      </c>
      <c r="C1986" s="116">
        <f t="shared" si="60"/>
        <v>8.4902728572315844E-3</v>
      </c>
      <c r="E1986" s="115">
        <v>41431</v>
      </c>
      <c r="F1986" s="46">
        <v>267.82998700000002</v>
      </c>
      <c r="G1986" s="116">
        <f t="shared" si="61"/>
        <v>2.4702398019498251E-3</v>
      </c>
    </row>
    <row r="1987" spans="1:7" x14ac:dyDescent="0.3">
      <c r="A1987" s="115">
        <v>41430</v>
      </c>
      <c r="B1987" s="46">
        <v>1608.9</v>
      </c>
      <c r="C1987" s="116">
        <f t="shared" si="60"/>
        <v>-1.3779744755973433E-2</v>
      </c>
      <c r="E1987" s="115">
        <v>41430</v>
      </c>
      <c r="F1987" s="46">
        <v>267.17001299999998</v>
      </c>
      <c r="G1987" s="116">
        <f t="shared" si="61"/>
        <v>5.5325590275094871E-3</v>
      </c>
    </row>
    <row r="1988" spans="1:7" x14ac:dyDescent="0.3">
      <c r="A1988" s="115">
        <v>41429</v>
      </c>
      <c r="B1988" s="46">
        <v>1631.38</v>
      </c>
      <c r="C1988" s="116">
        <f t="shared" ref="C1988:C2051" si="62">B1988/B1989-1</f>
        <v>-5.5107838236548856E-3</v>
      </c>
      <c r="E1988" s="115">
        <v>41429</v>
      </c>
      <c r="F1988" s="46">
        <v>265.70001200000002</v>
      </c>
      <c r="G1988" s="116">
        <f t="shared" ref="G1988:G2051" si="63">F1988/F1989-1</f>
        <v>-4.4214365178836257E-3</v>
      </c>
    </row>
    <row r="1989" spans="1:7" x14ac:dyDescent="0.3">
      <c r="A1989" s="115">
        <v>41428</v>
      </c>
      <c r="B1989" s="46">
        <v>1640.42</v>
      </c>
      <c r="C1989" s="116">
        <f t="shared" si="62"/>
        <v>5.9359554558053862E-3</v>
      </c>
      <c r="E1989" s="115">
        <v>41428</v>
      </c>
      <c r="F1989" s="46">
        <v>266.88000499999998</v>
      </c>
      <c r="G1989" s="116">
        <f t="shared" si="63"/>
        <v>-8.6181534048372921E-3</v>
      </c>
    </row>
    <row r="1990" spans="1:7" x14ac:dyDescent="0.3">
      <c r="A1990" s="115">
        <v>41425</v>
      </c>
      <c r="B1990" s="46">
        <v>1630.74</v>
      </c>
      <c r="C1990" s="116">
        <f t="shared" si="62"/>
        <v>-1.4307215261029627E-2</v>
      </c>
      <c r="E1990" s="115">
        <v>41425</v>
      </c>
      <c r="F1990" s="46">
        <v>269.20001200000002</v>
      </c>
      <c r="G1990" s="116">
        <f t="shared" si="63"/>
        <v>8.8821538637633424E-3</v>
      </c>
    </row>
    <row r="1991" spans="1:7" x14ac:dyDescent="0.3">
      <c r="A1991" s="115">
        <v>41424</v>
      </c>
      <c r="B1991" s="46">
        <v>1654.41</v>
      </c>
      <c r="C1991" s="116">
        <f t="shared" si="62"/>
        <v>3.6703147370720224E-3</v>
      </c>
      <c r="E1991" s="115">
        <v>41424</v>
      </c>
      <c r="F1991" s="46">
        <v>266.82998700000002</v>
      </c>
      <c r="G1991" s="116">
        <f t="shared" si="63"/>
        <v>4.8958234658829092E-3</v>
      </c>
    </row>
    <row r="1992" spans="1:7" x14ac:dyDescent="0.3">
      <c r="A1992" s="115">
        <v>41423</v>
      </c>
      <c r="B1992" s="46">
        <v>1648.36</v>
      </c>
      <c r="C1992" s="116">
        <f t="shared" si="62"/>
        <v>-7.0479380263364089E-3</v>
      </c>
      <c r="E1992" s="115">
        <v>41423</v>
      </c>
      <c r="F1992" s="46">
        <v>265.52999899999998</v>
      </c>
      <c r="G1992" s="116">
        <f t="shared" si="63"/>
        <v>-6.5846456685181298E-3</v>
      </c>
    </row>
    <row r="1993" spans="1:7" x14ac:dyDescent="0.3">
      <c r="A1993" s="115">
        <v>41422</v>
      </c>
      <c r="B1993" s="46">
        <v>1660.06</v>
      </c>
      <c r="C1993" s="116">
        <f t="shared" si="62"/>
        <v>6.3409311348205932E-3</v>
      </c>
      <c r="E1993" s="115">
        <v>41422</v>
      </c>
      <c r="F1993" s="46">
        <v>267.290009</v>
      </c>
      <c r="G1993" s="116">
        <f t="shared" si="63"/>
        <v>2.120432189211896E-2</v>
      </c>
    </row>
    <row r="1994" spans="1:7" x14ac:dyDescent="0.3">
      <c r="A1994" s="115">
        <v>41418</v>
      </c>
      <c r="B1994" s="46">
        <v>1649.6</v>
      </c>
      <c r="C1994" s="116">
        <f t="shared" si="62"/>
        <v>-5.5134473586959665E-4</v>
      </c>
      <c r="E1994" s="115">
        <v>41418</v>
      </c>
      <c r="F1994" s="46">
        <v>261.73998999999998</v>
      </c>
      <c r="G1994" s="116">
        <f t="shared" si="63"/>
        <v>-2.2917495320895487E-4</v>
      </c>
    </row>
    <row r="1995" spans="1:7" x14ac:dyDescent="0.3">
      <c r="A1995" s="115">
        <v>41417</v>
      </c>
      <c r="B1995" s="46">
        <v>1650.51</v>
      </c>
      <c r="C1995" s="116">
        <f t="shared" si="62"/>
        <v>-2.9238529616092412E-3</v>
      </c>
      <c r="E1995" s="115">
        <v>41417</v>
      </c>
      <c r="F1995" s="46">
        <v>261.79998799999998</v>
      </c>
      <c r="G1995" s="116">
        <f t="shared" si="63"/>
        <v>-4.4113288701779219E-3</v>
      </c>
    </row>
    <row r="1996" spans="1:7" x14ac:dyDescent="0.3">
      <c r="A1996" s="115">
        <v>41416</v>
      </c>
      <c r="B1996" s="46">
        <v>1655.35</v>
      </c>
      <c r="C1996" s="116">
        <f t="shared" si="62"/>
        <v>-8.273622660500024E-3</v>
      </c>
      <c r="E1996" s="115">
        <v>41416</v>
      </c>
      <c r="F1996" s="46">
        <v>262.959991</v>
      </c>
      <c r="G1996" s="116">
        <f t="shared" si="63"/>
        <v>-2.194448534243576E-2</v>
      </c>
    </row>
    <row r="1997" spans="1:7" x14ac:dyDescent="0.3">
      <c r="A1997" s="115">
        <v>41415</v>
      </c>
      <c r="B1997" s="46">
        <v>1669.16</v>
      </c>
      <c r="C1997" s="116">
        <f t="shared" si="62"/>
        <v>1.7223892599729229E-3</v>
      </c>
      <c r="E1997" s="115">
        <v>41415</v>
      </c>
      <c r="F1997" s="46">
        <v>268.85998499999999</v>
      </c>
      <c r="G1997" s="116">
        <f t="shared" si="63"/>
        <v>4.5958225050288792E-3</v>
      </c>
    </row>
    <row r="1998" spans="1:7" x14ac:dyDescent="0.3">
      <c r="A1998" s="115">
        <v>41414</v>
      </c>
      <c r="B1998" s="46">
        <v>1666.29</v>
      </c>
      <c r="C1998" s="116">
        <f t="shared" si="62"/>
        <v>-7.0765890840618351E-4</v>
      </c>
      <c r="E1998" s="115">
        <v>41414</v>
      </c>
      <c r="F1998" s="46">
        <v>267.63000499999998</v>
      </c>
      <c r="G1998" s="116">
        <f t="shared" si="63"/>
        <v>-8.4104818468428988E-3</v>
      </c>
    </row>
    <row r="1999" spans="1:7" x14ac:dyDescent="0.3">
      <c r="A1999" s="115">
        <v>41411</v>
      </c>
      <c r="B1999" s="46">
        <v>1667.47</v>
      </c>
      <c r="C1999" s="116">
        <f t="shared" si="62"/>
        <v>1.0300096336195219E-2</v>
      </c>
      <c r="E1999" s="115">
        <v>41411</v>
      </c>
      <c r="F1999" s="46">
        <v>269.89999399999999</v>
      </c>
      <c r="G1999" s="116">
        <f t="shared" si="63"/>
        <v>2.1883988752914973E-2</v>
      </c>
    </row>
    <row r="2000" spans="1:7" x14ac:dyDescent="0.3">
      <c r="A2000" s="115">
        <v>41410</v>
      </c>
      <c r="B2000" s="46">
        <v>1650.47</v>
      </c>
      <c r="C2000" s="116">
        <f t="shared" si="62"/>
        <v>-5.0097059284534007E-3</v>
      </c>
      <c r="E2000" s="115">
        <v>41410</v>
      </c>
      <c r="F2000" s="46">
        <v>264.11999500000002</v>
      </c>
      <c r="G2000" s="116">
        <f t="shared" si="63"/>
        <v>-9.153672787767575E-3</v>
      </c>
    </row>
    <row r="2001" spans="1:7" x14ac:dyDescent="0.3">
      <c r="A2001" s="115">
        <v>41409</v>
      </c>
      <c r="B2001" s="46">
        <v>1658.78</v>
      </c>
      <c r="C2001" s="116">
        <f t="shared" si="62"/>
        <v>5.1140977010797339E-3</v>
      </c>
      <c r="E2001" s="115">
        <v>41409</v>
      </c>
      <c r="F2001" s="46">
        <v>266.55999800000001</v>
      </c>
      <c r="G2001" s="116">
        <f t="shared" si="63"/>
        <v>-6.5963145595054895E-3</v>
      </c>
    </row>
    <row r="2002" spans="1:7" x14ac:dyDescent="0.3">
      <c r="A2002" s="115">
        <v>41408</v>
      </c>
      <c r="B2002" s="46">
        <v>1650.34</v>
      </c>
      <c r="C2002" s="116">
        <f t="shared" si="62"/>
        <v>1.014218647667664E-2</v>
      </c>
      <c r="E2002" s="115">
        <v>41408</v>
      </c>
      <c r="F2002" s="46">
        <v>268.32998700000002</v>
      </c>
      <c r="G2002" s="116">
        <f t="shared" si="63"/>
        <v>1.4441710542447916E-2</v>
      </c>
    </row>
    <row r="2003" spans="1:7" x14ac:dyDescent="0.3">
      <c r="A2003" s="115">
        <v>41407</v>
      </c>
      <c r="B2003" s="46">
        <v>1633.77</v>
      </c>
      <c r="C2003" s="116">
        <f t="shared" si="62"/>
        <v>4.2847524025280137E-5</v>
      </c>
      <c r="E2003" s="115">
        <v>41407</v>
      </c>
      <c r="F2003" s="46">
        <v>264.51001000000002</v>
      </c>
      <c r="G2003" s="116">
        <f t="shared" si="63"/>
        <v>3.3380305098429375E-3</v>
      </c>
    </row>
    <row r="2004" spans="1:7" x14ac:dyDescent="0.3">
      <c r="A2004" s="115">
        <v>41404</v>
      </c>
      <c r="B2004" s="46">
        <v>1633.7</v>
      </c>
      <c r="C2004" s="116">
        <f t="shared" si="62"/>
        <v>4.3217124555072761E-3</v>
      </c>
      <c r="E2004" s="115">
        <v>41404</v>
      </c>
      <c r="F2004" s="46">
        <v>263.63000499999998</v>
      </c>
      <c r="G2004" s="116">
        <f t="shared" si="63"/>
        <v>1.3337949518174019E-2</v>
      </c>
    </row>
    <row r="2005" spans="1:7" x14ac:dyDescent="0.3">
      <c r="A2005" s="115">
        <v>41403</v>
      </c>
      <c r="B2005" s="46">
        <v>1626.67</v>
      </c>
      <c r="C2005" s="116">
        <f t="shared" si="62"/>
        <v>-3.6871665778561713E-3</v>
      </c>
      <c r="E2005" s="115">
        <v>41403</v>
      </c>
      <c r="F2005" s="46">
        <v>260.16000400000001</v>
      </c>
      <c r="G2005" s="116">
        <f t="shared" si="63"/>
        <v>5.7213972477569985E-3</v>
      </c>
    </row>
    <row r="2006" spans="1:7" x14ac:dyDescent="0.3">
      <c r="A2006" s="115">
        <v>41402</v>
      </c>
      <c r="B2006" s="46">
        <v>1632.69</v>
      </c>
      <c r="C2006" s="116">
        <f t="shared" si="62"/>
        <v>4.1390932126250668E-3</v>
      </c>
      <c r="E2006" s="115">
        <v>41402</v>
      </c>
      <c r="F2006" s="46">
        <v>258.67999300000002</v>
      </c>
      <c r="G2006" s="116">
        <f t="shared" si="63"/>
        <v>3.6859580159642746E-3</v>
      </c>
    </row>
    <row r="2007" spans="1:7" x14ac:dyDescent="0.3">
      <c r="A2007" s="115">
        <v>41401</v>
      </c>
      <c r="B2007" s="46">
        <v>1625.96</v>
      </c>
      <c r="C2007" s="116">
        <f t="shared" si="62"/>
        <v>5.2302936630603813E-3</v>
      </c>
      <c r="E2007" s="115">
        <v>41401</v>
      </c>
      <c r="F2007" s="46">
        <v>257.73001099999999</v>
      </c>
      <c r="G2007" s="116">
        <f t="shared" si="63"/>
        <v>7.8601986240411925E-3</v>
      </c>
    </row>
    <row r="2008" spans="1:7" x14ac:dyDescent="0.3">
      <c r="A2008" s="115">
        <v>41400</v>
      </c>
      <c r="B2008" s="46">
        <v>1617.5</v>
      </c>
      <c r="C2008" s="116">
        <f t="shared" si="62"/>
        <v>1.90780589933226E-3</v>
      </c>
      <c r="E2008" s="115">
        <v>41400</v>
      </c>
      <c r="F2008" s="46">
        <v>255.720001</v>
      </c>
      <c r="G2008" s="116">
        <f t="shared" si="63"/>
        <v>-9.0292079378045953E-3</v>
      </c>
    </row>
    <row r="2009" spans="1:7" x14ac:dyDescent="0.3">
      <c r="A2009" s="115">
        <v>41397</v>
      </c>
      <c r="B2009" s="46">
        <v>1614.42</v>
      </c>
      <c r="C2009" s="116">
        <f t="shared" si="62"/>
        <v>1.0534617768013232E-2</v>
      </c>
      <c r="E2009" s="115">
        <v>41397</v>
      </c>
      <c r="F2009" s="46">
        <v>258.04998799999998</v>
      </c>
      <c r="G2009" s="116">
        <f t="shared" si="63"/>
        <v>2.1777806116280107E-2</v>
      </c>
    </row>
    <row r="2010" spans="1:7" x14ac:dyDescent="0.3">
      <c r="A2010" s="115">
        <v>41396</v>
      </c>
      <c r="B2010" s="46">
        <v>1597.59</v>
      </c>
      <c r="C2010" s="116">
        <f t="shared" si="62"/>
        <v>9.4079737158019316E-3</v>
      </c>
      <c r="E2010" s="115">
        <v>41396</v>
      </c>
      <c r="F2010" s="46">
        <v>252.550003</v>
      </c>
      <c r="G2010" s="116">
        <f t="shared" si="63"/>
        <v>1.7403243240595279E-2</v>
      </c>
    </row>
    <row r="2011" spans="1:7" x14ac:dyDescent="0.3">
      <c r="A2011" s="115">
        <v>41395</v>
      </c>
      <c r="B2011" s="46">
        <v>1582.7</v>
      </c>
      <c r="C2011" s="116">
        <f t="shared" si="62"/>
        <v>-9.3078863523976541E-3</v>
      </c>
      <c r="E2011" s="115">
        <v>41395</v>
      </c>
      <c r="F2011" s="46">
        <v>248.229996</v>
      </c>
      <c r="G2011" s="116">
        <f t="shared" si="63"/>
        <v>-2.1984957424726836E-2</v>
      </c>
    </row>
    <row r="2012" spans="1:7" x14ac:dyDescent="0.3">
      <c r="A2012" s="115">
        <v>41394</v>
      </c>
      <c r="B2012" s="46">
        <v>1597.57</v>
      </c>
      <c r="C2012" s="116">
        <f t="shared" si="62"/>
        <v>2.4849241658875254E-3</v>
      </c>
      <c r="E2012" s="115">
        <v>41394</v>
      </c>
      <c r="F2012" s="46">
        <v>253.80999800000001</v>
      </c>
      <c r="G2012" s="116">
        <f t="shared" si="63"/>
        <v>1.6296920471351894E-2</v>
      </c>
    </row>
    <row r="2013" spans="1:7" x14ac:dyDescent="0.3">
      <c r="A2013" s="115">
        <v>41393</v>
      </c>
      <c r="B2013" s="46">
        <v>1593.61</v>
      </c>
      <c r="C2013" s="116">
        <f t="shared" si="62"/>
        <v>7.1860147638789229E-3</v>
      </c>
      <c r="E2013" s="115">
        <v>41393</v>
      </c>
      <c r="F2013" s="46">
        <v>249.740005</v>
      </c>
      <c r="G2013" s="116">
        <f t="shared" si="63"/>
        <v>-1.9897150974429234E-2</v>
      </c>
    </row>
    <row r="2014" spans="1:7" x14ac:dyDescent="0.3">
      <c r="A2014" s="115">
        <v>41390</v>
      </c>
      <c r="B2014" s="46">
        <v>1582.24</v>
      </c>
      <c r="C2014" s="116">
        <f t="shared" si="62"/>
        <v>-1.8420853415428429E-3</v>
      </c>
      <c r="E2014" s="115">
        <v>41390</v>
      </c>
      <c r="F2014" s="46">
        <v>254.80999800000001</v>
      </c>
      <c r="G2014" s="116">
        <f t="shared" si="63"/>
        <v>-7.2406309177736827E-2</v>
      </c>
    </row>
    <row r="2015" spans="1:7" x14ac:dyDescent="0.3">
      <c r="A2015" s="115">
        <v>41389</v>
      </c>
      <c r="B2015" s="46">
        <v>1585.16</v>
      </c>
      <c r="C2015" s="116">
        <f t="shared" si="62"/>
        <v>4.0347354619678644E-3</v>
      </c>
      <c r="E2015" s="115">
        <v>41389</v>
      </c>
      <c r="F2015" s="46">
        <v>274.70001200000002</v>
      </c>
      <c r="G2015" s="116">
        <f t="shared" si="63"/>
        <v>2.2025496770688102E-2</v>
      </c>
    </row>
    <row r="2016" spans="1:7" x14ac:dyDescent="0.3">
      <c r="A2016" s="115">
        <v>41388</v>
      </c>
      <c r="B2016" s="46">
        <v>1578.79</v>
      </c>
      <c r="C2016" s="116">
        <f t="shared" si="62"/>
        <v>6.3340047378179776E-6</v>
      </c>
      <c r="E2016" s="115">
        <v>41388</v>
      </c>
      <c r="F2016" s="46">
        <v>268.77999899999998</v>
      </c>
      <c r="G2016" s="116">
        <f t="shared" si="63"/>
        <v>-4.4624396681847145E-4</v>
      </c>
    </row>
    <row r="2017" spans="1:7" x14ac:dyDescent="0.3">
      <c r="A2017" s="115">
        <v>41387</v>
      </c>
      <c r="B2017" s="46">
        <v>1578.78</v>
      </c>
      <c r="C2017" s="116">
        <f t="shared" si="62"/>
        <v>1.0419200000000073E-2</v>
      </c>
      <c r="E2017" s="115">
        <v>41387</v>
      </c>
      <c r="F2017" s="46">
        <v>268.89999399999999</v>
      </c>
      <c r="G2017" s="116">
        <f t="shared" si="63"/>
        <v>2.0299777057853685E-2</v>
      </c>
    </row>
    <row r="2018" spans="1:7" x14ac:dyDescent="0.3">
      <c r="A2018" s="115">
        <v>41386</v>
      </c>
      <c r="B2018" s="46">
        <v>1562.5</v>
      </c>
      <c r="C2018" s="116">
        <f t="shared" si="62"/>
        <v>4.6616299630284352E-3</v>
      </c>
      <c r="E2018" s="115">
        <v>41386</v>
      </c>
      <c r="F2018" s="46">
        <v>263.54998799999998</v>
      </c>
      <c r="G2018" s="116">
        <f t="shared" si="63"/>
        <v>1.2407732456768183E-2</v>
      </c>
    </row>
    <row r="2019" spans="1:7" x14ac:dyDescent="0.3">
      <c r="A2019" s="115">
        <v>41383</v>
      </c>
      <c r="B2019" s="46">
        <v>1555.25</v>
      </c>
      <c r="C2019" s="116">
        <f t="shared" si="62"/>
        <v>8.8478927874107161E-3</v>
      </c>
      <c r="E2019" s="115">
        <v>41383</v>
      </c>
      <c r="F2019" s="46">
        <v>260.32000699999998</v>
      </c>
      <c r="G2019" s="116">
        <f t="shared" si="63"/>
        <v>3.4692543169365653E-3</v>
      </c>
    </row>
    <row r="2020" spans="1:7" x14ac:dyDescent="0.3">
      <c r="A2020" s="115">
        <v>41382</v>
      </c>
      <c r="B2020" s="46">
        <v>1541.61</v>
      </c>
      <c r="C2020" s="116">
        <f t="shared" si="62"/>
        <v>-6.7009877513676264E-3</v>
      </c>
      <c r="E2020" s="115">
        <v>41382</v>
      </c>
      <c r="F2020" s="46">
        <v>259.42001299999998</v>
      </c>
      <c r="G2020" s="116">
        <f t="shared" si="63"/>
        <v>-2.9842861552195843E-2</v>
      </c>
    </row>
    <row r="2021" spans="1:7" x14ac:dyDescent="0.3">
      <c r="A2021" s="115">
        <v>41381</v>
      </c>
      <c r="B2021" s="46">
        <v>1552.01</v>
      </c>
      <c r="C2021" s="116">
        <f t="shared" si="62"/>
        <v>-1.432772121912651E-2</v>
      </c>
      <c r="E2021" s="115">
        <v>41381</v>
      </c>
      <c r="F2021" s="46">
        <v>267.39999399999999</v>
      </c>
      <c r="G2021" s="116">
        <f t="shared" si="63"/>
        <v>-1.8139098452509272E-2</v>
      </c>
    </row>
    <row r="2022" spans="1:7" x14ac:dyDescent="0.3">
      <c r="A2022" s="115">
        <v>41380</v>
      </c>
      <c r="B2022" s="46">
        <v>1574.57</v>
      </c>
      <c r="C2022" s="116">
        <f t="shared" si="62"/>
        <v>1.4307248318689014E-2</v>
      </c>
      <c r="E2022" s="115">
        <v>41380</v>
      </c>
      <c r="F2022" s="46">
        <v>272.33999599999999</v>
      </c>
      <c r="G2022" s="116">
        <f t="shared" si="63"/>
        <v>1.72568167590883E-2</v>
      </c>
    </row>
    <row r="2023" spans="1:7" x14ac:dyDescent="0.3">
      <c r="A2023" s="115">
        <v>41379</v>
      </c>
      <c r="B2023" s="46">
        <v>1552.36</v>
      </c>
      <c r="C2023" s="116">
        <f t="shared" si="62"/>
        <v>-2.2966296377883388E-2</v>
      </c>
      <c r="E2023" s="115">
        <v>41379</v>
      </c>
      <c r="F2023" s="46">
        <v>267.72000100000002</v>
      </c>
      <c r="G2023" s="116">
        <f t="shared" si="63"/>
        <v>-1.8873434581915038E-2</v>
      </c>
    </row>
    <row r="2024" spans="1:7" x14ac:dyDescent="0.3">
      <c r="A2024" s="115">
        <v>41376</v>
      </c>
      <c r="B2024" s="46">
        <v>1588.85</v>
      </c>
      <c r="C2024" s="116">
        <f t="shared" si="62"/>
        <v>-2.8367548027137257E-3</v>
      </c>
      <c r="E2024" s="115">
        <v>41376</v>
      </c>
      <c r="F2024" s="46">
        <v>272.86999500000002</v>
      </c>
      <c r="G2024" s="116">
        <f t="shared" si="63"/>
        <v>1.1191361618869244E-2</v>
      </c>
    </row>
    <row r="2025" spans="1:7" x14ac:dyDescent="0.3">
      <c r="A2025" s="115">
        <v>41375</v>
      </c>
      <c r="B2025" s="46">
        <v>1593.37</v>
      </c>
      <c r="C2025" s="116">
        <f t="shared" si="62"/>
        <v>3.5522412500865741E-3</v>
      </c>
      <c r="E2025" s="115">
        <v>41375</v>
      </c>
      <c r="F2025" s="46">
        <v>269.85000600000001</v>
      </c>
      <c r="G2025" s="116">
        <f t="shared" si="63"/>
        <v>1.9186528727015206E-2</v>
      </c>
    </row>
    <row r="2026" spans="1:7" x14ac:dyDescent="0.3">
      <c r="A2026" s="115">
        <v>41374</v>
      </c>
      <c r="B2026" s="46">
        <v>1587.73</v>
      </c>
      <c r="C2026" s="116">
        <f t="shared" si="62"/>
        <v>1.2189135604133705E-2</v>
      </c>
      <c r="E2026" s="115">
        <v>41374</v>
      </c>
      <c r="F2026" s="46">
        <v>264.76998900000001</v>
      </c>
      <c r="G2026" s="116">
        <f t="shared" si="63"/>
        <v>1.3900489360085366E-2</v>
      </c>
    </row>
    <row r="2027" spans="1:7" x14ac:dyDescent="0.3">
      <c r="A2027" s="115">
        <v>41373</v>
      </c>
      <c r="B2027" s="46">
        <v>1568.61</v>
      </c>
      <c r="C2027" s="116">
        <f t="shared" si="62"/>
        <v>3.5443070367928708E-3</v>
      </c>
      <c r="E2027" s="115">
        <v>41373</v>
      </c>
      <c r="F2027" s="46">
        <v>261.14001500000001</v>
      </c>
      <c r="G2027" s="116">
        <f t="shared" si="63"/>
        <v>8.4572423190309998E-3</v>
      </c>
    </row>
    <row r="2028" spans="1:7" x14ac:dyDescent="0.3">
      <c r="A2028" s="115">
        <v>41372</v>
      </c>
      <c r="B2028" s="46">
        <v>1563.07</v>
      </c>
      <c r="C2028" s="116">
        <f t="shared" si="62"/>
        <v>6.3027915121549594E-3</v>
      </c>
      <c r="E2028" s="115">
        <v>41372</v>
      </c>
      <c r="F2028" s="46">
        <v>258.95001200000002</v>
      </c>
      <c r="G2028" s="116">
        <f t="shared" si="63"/>
        <v>1.3582339339006433E-2</v>
      </c>
    </row>
    <row r="2029" spans="1:7" x14ac:dyDescent="0.3">
      <c r="A2029" s="115">
        <v>41369</v>
      </c>
      <c r="B2029" s="46">
        <v>1553.28</v>
      </c>
      <c r="C2029" s="116">
        <f t="shared" si="62"/>
        <v>-4.294926858036674E-3</v>
      </c>
      <c r="E2029" s="115">
        <v>41369</v>
      </c>
      <c r="F2029" s="46">
        <v>255.479996</v>
      </c>
      <c r="G2029" s="116">
        <f t="shared" si="63"/>
        <v>-1.389528786721772E-2</v>
      </c>
    </row>
    <row r="2030" spans="1:7" x14ac:dyDescent="0.3">
      <c r="A2030" s="115">
        <v>41368</v>
      </c>
      <c r="B2030" s="46">
        <v>1559.98</v>
      </c>
      <c r="C2030" s="116">
        <f t="shared" si="62"/>
        <v>4.0484266488167719E-3</v>
      </c>
      <c r="E2030" s="115">
        <v>41368</v>
      </c>
      <c r="F2030" s="46">
        <v>259.07998700000002</v>
      </c>
      <c r="G2030" s="116">
        <f t="shared" si="63"/>
        <v>1.929815086785247E-4</v>
      </c>
    </row>
    <row r="2031" spans="1:7" x14ac:dyDescent="0.3">
      <c r="A2031" s="115">
        <v>41367</v>
      </c>
      <c r="B2031" s="46">
        <v>1553.69</v>
      </c>
      <c r="C2031" s="116">
        <f t="shared" si="62"/>
        <v>-1.0546091386721801E-2</v>
      </c>
      <c r="E2031" s="115">
        <v>41367</v>
      </c>
      <c r="F2031" s="46">
        <v>259.02999899999998</v>
      </c>
      <c r="G2031" s="116">
        <f t="shared" si="63"/>
        <v>-1.6291994098268425E-2</v>
      </c>
    </row>
    <row r="2032" spans="1:7" x14ac:dyDescent="0.3">
      <c r="A2032" s="115">
        <v>41366</v>
      </c>
      <c r="B2032" s="46">
        <v>1570.25</v>
      </c>
      <c r="C2032" s="116">
        <f t="shared" si="62"/>
        <v>5.1722923881523108E-3</v>
      </c>
      <c r="E2032" s="115">
        <v>41366</v>
      </c>
      <c r="F2032" s="46">
        <v>263.32000699999998</v>
      </c>
      <c r="G2032" s="116">
        <f t="shared" si="63"/>
        <v>6.5365318529413408E-3</v>
      </c>
    </row>
    <row r="2033" spans="1:7" x14ac:dyDescent="0.3">
      <c r="A2033" s="115">
        <v>41365</v>
      </c>
      <c r="B2033" s="46">
        <v>1562.17</v>
      </c>
      <c r="C2033" s="116">
        <f t="shared" si="62"/>
        <v>-4.4736456388327905E-3</v>
      </c>
      <c r="E2033" s="115">
        <v>41365</v>
      </c>
      <c r="F2033" s="46">
        <v>261.60998499999999</v>
      </c>
      <c r="G2033" s="116">
        <f t="shared" si="63"/>
        <v>-1.8312151236900109E-2</v>
      </c>
    </row>
    <row r="2034" spans="1:7" x14ac:dyDescent="0.3">
      <c r="A2034" s="115">
        <v>41361</v>
      </c>
      <c r="B2034" s="46">
        <v>1569.19</v>
      </c>
      <c r="C2034" s="116">
        <f t="shared" si="62"/>
        <v>4.0566913011486072E-3</v>
      </c>
      <c r="E2034" s="115">
        <v>41361</v>
      </c>
      <c r="F2034" s="46">
        <v>266.48998999999998</v>
      </c>
      <c r="G2034" s="116">
        <f t="shared" si="63"/>
        <v>4.4854958681717072E-3</v>
      </c>
    </row>
    <row r="2035" spans="1:7" x14ac:dyDescent="0.3">
      <c r="A2035" s="115">
        <v>41360</v>
      </c>
      <c r="B2035" s="46">
        <v>1562.85</v>
      </c>
      <c r="C2035" s="116">
        <f t="shared" si="62"/>
        <v>-5.8832181203127831E-4</v>
      </c>
      <c r="E2035" s="115">
        <v>41360</v>
      </c>
      <c r="F2035" s="46">
        <v>265.29998799999998</v>
      </c>
      <c r="G2035" s="116">
        <f t="shared" si="63"/>
        <v>1.9169413539006586E-2</v>
      </c>
    </row>
    <row r="2036" spans="1:7" x14ac:dyDescent="0.3">
      <c r="A2036" s="115">
        <v>41359</v>
      </c>
      <c r="B2036" s="46">
        <v>1563.77</v>
      </c>
      <c r="C2036" s="116">
        <f t="shared" si="62"/>
        <v>7.7850601602122982E-3</v>
      </c>
      <c r="E2036" s="115">
        <v>41359</v>
      </c>
      <c r="F2036" s="46">
        <v>260.30999800000001</v>
      </c>
      <c r="G2036" s="116">
        <f t="shared" si="63"/>
        <v>1.6756539271626902E-2</v>
      </c>
    </row>
    <row r="2037" spans="1:7" x14ac:dyDescent="0.3">
      <c r="A2037" s="115">
        <v>41358</v>
      </c>
      <c r="B2037" s="46">
        <v>1551.69</v>
      </c>
      <c r="C2037" s="116">
        <f t="shared" si="62"/>
        <v>-3.3399919069426742E-3</v>
      </c>
      <c r="E2037" s="115">
        <v>41358</v>
      </c>
      <c r="F2037" s="46">
        <v>256.01998900000001</v>
      </c>
      <c r="G2037" s="116">
        <f t="shared" si="63"/>
        <v>-6.7119728419010594E-3</v>
      </c>
    </row>
    <row r="2038" spans="1:7" x14ac:dyDescent="0.3">
      <c r="A2038" s="115">
        <v>41355</v>
      </c>
      <c r="B2038" s="46">
        <v>1556.89</v>
      </c>
      <c r="C2038" s="116">
        <f t="shared" si="62"/>
        <v>7.1742786906456857E-3</v>
      </c>
      <c r="E2038" s="115">
        <v>41355</v>
      </c>
      <c r="F2038" s="46">
        <v>257.75</v>
      </c>
      <c r="G2038" s="116">
        <f t="shared" si="63"/>
        <v>1.72066814681191E-2</v>
      </c>
    </row>
    <row r="2039" spans="1:7" x14ac:dyDescent="0.3">
      <c r="A2039" s="115">
        <v>41354</v>
      </c>
      <c r="B2039" s="46">
        <v>1545.8</v>
      </c>
      <c r="C2039" s="116">
        <f t="shared" si="62"/>
        <v>-8.2824900077629326E-3</v>
      </c>
      <c r="E2039" s="115">
        <v>41354</v>
      </c>
      <c r="F2039" s="46">
        <v>253.38999899999999</v>
      </c>
      <c r="G2039" s="116">
        <f t="shared" si="63"/>
        <v>-1.5119713989115713E-2</v>
      </c>
    </row>
    <row r="2040" spans="1:7" x14ac:dyDescent="0.3">
      <c r="A2040" s="115">
        <v>41353</v>
      </c>
      <c r="B2040" s="46">
        <v>1558.71</v>
      </c>
      <c r="C2040" s="116">
        <f t="shared" si="62"/>
        <v>6.6974953821512528E-3</v>
      </c>
      <c r="E2040" s="115">
        <v>41353</v>
      </c>
      <c r="F2040" s="46">
        <v>257.27999899999998</v>
      </c>
      <c r="G2040" s="116">
        <f t="shared" si="63"/>
        <v>3.3929838400530432E-3</v>
      </c>
    </row>
    <row r="2041" spans="1:7" x14ac:dyDescent="0.3">
      <c r="A2041" s="115">
        <v>41352</v>
      </c>
      <c r="B2041" s="46">
        <v>1548.34</v>
      </c>
      <c r="C2041" s="116">
        <f t="shared" si="62"/>
        <v>-2.4225243218864989E-3</v>
      </c>
      <c r="E2041" s="115">
        <v>41352</v>
      </c>
      <c r="F2041" s="46">
        <v>256.41000400000001</v>
      </c>
      <c r="G2041" s="116">
        <f t="shared" si="63"/>
        <v>-5.7389232382649702E-3</v>
      </c>
    </row>
    <row r="2042" spans="1:7" x14ac:dyDescent="0.3">
      <c r="A2042" s="115">
        <v>41351</v>
      </c>
      <c r="B2042" s="46">
        <v>1552.1</v>
      </c>
      <c r="C2042" s="116">
        <f t="shared" si="62"/>
        <v>-5.5103479208048478E-3</v>
      </c>
      <c r="E2042" s="115">
        <v>41351</v>
      </c>
      <c r="F2042" s="46">
        <v>257.89001500000001</v>
      </c>
      <c r="G2042" s="116">
        <f t="shared" si="63"/>
        <v>-1.501028147172867E-2</v>
      </c>
    </row>
    <row r="2043" spans="1:7" x14ac:dyDescent="0.3">
      <c r="A2043" s="115">
        <v>41348</v>
      </c>
      <c r="B2043" s="46">
        <v>1560.7</v>
      </c>
      <c r="C2043" s="116">
        <f t="shared" si="62"/>
        <v>-1.6184438630272302E-3</v>
      </c>
      <c r="E2043" s="115">
        <v>41348</v>
      </c>
      <c r="F2043" s="46">
        <v>261.82000699999998</v>
      </c>
      <c r="G2043" s="116">
        <f t="shared" si="63"/>
        <v>-1.4751197213486722E-2</v>
      </c>
    </row>
    <row r="2044" spans="1:7" x14ac:dyDescent="0.3">
      <c r="A2044" s="115">
        <v>41347</v>
      </c>
      <c r="B2044" s="46">
        <v>1563.23</v>
      </c>
      <c r="C2044" s="116">
        <f t="shared" si="62"/>
        <v>5.6030157218949217E-3</v>
      </c>
      <c r="E2044" s="115">
        <v>41347</v>
      </c>
      <c r="F2044" s="46">
        <v>265.73998999999998</v>
      </c>
      <c r="G2044" s="116">
        <f t="shared" si="63"/>
        <v>-3.4024048694495601E-2</v>
      </c>
    </row>
    <row r="2045" spans="1:7" x14ac:dyDescent="0.3">
      <c r="A2045" s="115">
        <v>41346</v>
      </c>
      <c r="B2045" s="46">
        <v>1554.52</v>
      </c>
      <c r="C2045" s="116">
        <f t="shared" si="62"/>
        <v>1.3140265897144676E-3</v>
      </c>
      <c r="E2045" s="115">
        <v>41346</v>
      </c>
      <c r="F2045" s="46">
        <v>275.10000600000001</v>
      </c>
      <c r="G2045" s="116">
        <f t="shared" si="63"/>
        <v>3.5384707339862764E-3</v>
      </c>
    </row>
    <row r="2046" spans="1:7" x14ac:dyDescent="0.3">
      <c r="A2046" s="115">
        <v>41345</v>
      </c>
      <c r="B2046" s="46">
        <v>1552.48</v>
      </c>
      <c r="C2046" s="116">
        <f t="shared" si="62"/>
        <v>-2.4032591792934044E-3</v>
      </c>
      <c r="E2046" s="115">
        <v>41345</v>
      </c>
      <c r="F2046" s="46">
        <v>274.13000499999998</v>
      </c>
      <c r="G2046" s="116">
        <f t="shared" si="63"/>
        <v>1.0654826377187288E-2</v>
      </c>
    </row>
    <row r="2047" spans="1:7" x14ac:dyDescent="0.3">
      <c r="A2047" s="115">
        <v>41344</v>
      </c>
      <c r="B2047" s="46">
        <v>1556.22</v>
      </c>
      <c r="C2047" s="116">
        <f t="shared" si="62"/>
        <v>3.2491393648705902E-3</v>
      </c>
      <c r="E2047" s="115">
        <v>41344</v>
      </c>
      <c r="F2047" s="46">
        <v>271.23998999999998</v>
      </c>
      <c r="G2047" s="116">
        <f t="shared" si="63"/>
        <v>-1.0759006449841402E-2</v>
      </c>
    </row>
    <row r="2048" spans="1:7" x14ac:dyDescent="0.3">
      <c r="A2048" s="115">
        <v>41341</v>
      </c>
      <c r="B2048" s="46">
        <v>1551.18</v>
      </c>
      <c r="C2048" s="116">
        <f t="shared" si="62"/>
        <v>4.4811106937951983E-3</v>
      </c>
      <c r="E2048" s="115">
        <v>41341</v>
      </c>
      <c r="F2048" s="46">
        <v>274.19000199999999</v>
      </c>
      <c r="G2048" s="116">
        <f t="shared" si="63"/>
        <v>1.1318716019448338E-3</v>
      </c>
    </row>
    <row r="2049" spans="1:7" x14ac:dyDescent="0.3">
      <c r="A2049" s="115">
        <v>41340</v>
      </c>
      <c r="B2049" s="46">
        <v>1544.26</v>
      </c>
      <c r="C2049" s="116">
        <f t="shared" si="62"/>
        <v>1.8164597200056587E-3</v>
      </c>
      <c r="E2049" s="115">
        <v>41340</v>
      </c>
      <c r="F2049" s="46">
        <v>273.88000499999998</v>
      </c>
      <c r="G2049" s="116">
        <f t="shared" si="63"/>
        <v>3.2870447073185538E-4</v>
      </c>
    </row>
    <row r="2050" spans="1:7" x14ac:dyDescent="0.3">
      <c r="A2050" s="115">
        <v>41339</v>
      </c>
      <c r="B2050" s="46">
        <v>1541.46</v>
      </c>
      <c r="C2050" s="116">
        <f t="shared" si="62"/>
        <v>1.0845634794356407E-3</v>
      </c>
      <c r="E2050" s="115">
        <v>41339</v>
      </c>
      <c r="F2050" s="46">
        <v>273.790009</v>
      </c>
      <c r="G2050" s="116">
        <f t="shared" si="63"/>
        <v>-6.5313945575875554E-3</v>
      </c>
    </row>
    <row r="2051" spans="1:7" x14ac:dyDescent="0.3">
      <c r="A2051" s="115">
        <v>41338</v>
      </c>
      <c r="B2051" s="46">
        <v>1539.79</v>
      </c>
      <c r="C2051" s="116">
        <f t="shared" si="62"/>
        <v>9.5659585628113941E-3</v>
      </c>
      <c r="E2051" s="115">
        <v>41338</v>
      </c>
      <c r="F2051" s="46">
        <v>275.58999599999999</v>
      </c>
      <c r="G2051" s="116">
        <f t="shared" si="63"/>
        <v>9.0806310139117663E-3</v>
      </c>
    </row>
    <row r="2052" spans="1:7" x14ac:dyDescent="0.3">
      <c r="A2052" s="115">
        <v>41337</v>
      </c>
      <c r="B2052" s="46">
        <v>1525.2</v>
      </c>
      <c r="C2052" s="116">
        <f t="shared" ref="C2052:C2115" si="64">B2052/B2053-1</f>
        <v>4.6107232248715491E-3</v>
      </c>
      <c r="E2052" s="115">
        <v>41337</v>
      </c>
      <c r="F2052" s="46">
        <v>273.10998499999999</v>
      </c>
      <c r="G2052" s="116">
        <f t="shared" ref="G2052:G2115" si="65">F2052/F2053-1</f>
        <v>2.7733857444639742E-2</v>
      </c>
    </row>
    <row r="2053" spans="1:7" x14ac:dyDescent="0.3">
      <c r="A2053" s="115">
        <v>41334</v>
      </c>
      <c r="B2053" s="46">
        <v>1518.2</v>
      </c>
      <c r="C2053" s="116">
        <f t="shared" si="64"/>
        <v>2.3239232049012681E-3</v>
      </c>
      <c r="E2053" s="115">
        <v>41334</v>
      </c>
      <c r="F2053" s="46">
        <v>265.73998999999998</v>
      </c>
      <c r="G2053" s="116">
        <f t="shared" si="65"/>
        <v>5.5624969205261277E-3</v>
      </c>
    </row>
    <row r="2054" spans="1:7" x14ac:dyDescent="0.3">
      <c r="A2054" s="115">
        <v>41333</v>
      </c>
      <c r="B2054" s="46">
        <v>1514.68</v>
      </c>
      <c r="C2054" s="116">
        <f t="shared" si="64"/>
        <v>-8.6412179499861796E-4</v>
      </c>
      <c r="E2054" s="115">
        <v>41333</v>
      </c>
      <c r="F2054" s="46">
        <v>264.26998900000001</v>
      </c>
      <c r="G2054" s="116">
        <f t="shared" si="65"/>
        <v>3.8746020892688193E-3</v>
      </c>
    </row>
    <row r="2055" spans="1:7" x14ac:dyDescent="0.3">
      <c r="A2055" s="115">
        <v>41332</v>
      </c>
      <c r="B2055" s="46">
        <v>1515.99</v>
      </c>
      <c r="C2055" s="116">
        <f t="shared" si="64"/>
        <v>1.2725960960359162E-2</v>
      </c>
      <c r="E2055" s="115">
        <v>41332</v>
      </c>
      <c r="F2055" s="46">
        <v>263.25</v>
      </c>
      <c r="G2055" s="116">
        <f t="shared" si="65"/>
        <v>1.4998516444238774E-2</v>
      </c>
    </row>
    <row r="2056" spans="1:7" x14ac:dyDescent="0.3">
      <c r="A2056" s="115">
        <v>41331</v>
      </c>
      <c r="B2056" s="46">
        <v>1496.94</v>
      </c>
      <c r="C2056" s="116">
        <f t="shared" si="64"/>
        <v>6.1094868434319327E-3</v>
      </c>
      <c r="E2056" s="115">
        <v>41331</v>
      </c>
      <c r="F2056" s="46">
        <v>259.35998499999999</v>
      </c>
      <c r="G2056" s="116">
        <f t="shared" si="65"/>
        <v>-1.9625582399385166E-3</v>
      </c>
    </row>
    <row r="2057" spans="1:7" x14ac:dyDescent="0.3">
      <c r="A2057" s="115">
        <v>41330</v>
      </c>
      <c r="B2057" s="46">
        <v>1487.85</v>
      </c>
      <c r="C2057" s="116">
        <f t="shared" si="64"/>
        <v>-1.8309580364212152E-2</v>
      </c>
      <c r="E2057" s="115">
        <v>41330</v>
      </c>
      <c r="F2057" s="46">
        <v>259.86999500000002</v>
      </c>
      <c r="G2057" s="116">
        <f t="shared" si="65"/>
        <v>-2.0910322237080003E-2</v>
      </c>
    </row>
    <row r="2058" spans="1:7" x14ac:dyDescent="0.3">
      <c r="A2058" s="115">
        <v>41327</v>
      </c>
      <c r="B2058" s="46">
        <v>1515.6</v>
      </c>
      <c r="C2058" s="116">
        <f t="shared" si="64"/>
        <v>8.7725136779328583E-3</v>
      </c>
      <c r="E2058" s="115">
        <v>41327</v>
      </c>
      <c r="F2058" s="46">
        <v>265.42001299999998</v>
      </c>
      <c r="G2058" s="116">
        <f t="shared" si="65"/>
        <v>-1.9552868921164368E-3</v>
      </c>
    </row>
    <row r="2059" spans="1:7" x14ac:dyDescent="0.3">
      <c r="A2059" s="115">
        <v>41326</v>
      </c>
      <c r="B2059" s="46">
        <v>1502.42</v>
      </c>
      <c r="C2059" s="116">
        <f t="shared" si="64"/>
        <v>-6.3031184893680425E-3</v>
      </c>
      <c r="E2059" s="115">
        <v>41326</v>
      </c>
      <c r="F2059" s="46">
        <v>265.94000199999999</v>
      </c>
      <c r="G2059" s="116">
        <f t="shared" si="65"/>
        <v>-1.7642055213512586E-3</v>
      </c>
    </row>
    <row r="2060" spans="1:7" x14ac:dyDescent="0.3">
      <c r="A2060" s="115">
        <v>41325</v>
      </c>
      <c r="B2060" s="46">
        <v>1511.95</v>
      </c>
      <c r="C2060" s="116">
        <f t="shared" si="64"/>
        <v>-1.2404143859328309E-2</v>
      </c>
      <c r="E2060" s="115">
        <v>41325</v>
      </c>
      <c r="F2060" s="46">
        <v>266.41000400000001</v>
      </c>
      <c r="G2060" s="116">
        <f t="shared" si="65"/>
        <v>-1.2381820203892446E-2</v>
      </c>
    </row>
    <row r="2061" spans="1:7" x14ac:dyDescent="0.3">
      <c r="A2061" s="115">
        <v>41324</v>
      </c>
      <c r="B2061" s="46">
        <v>1530.94</v>
      </c>
      <c r="C2061" s="116">
        <f t="shared" si="64"/>
        <v>7.3365399166991363E-3</v>
      </c>
      <c r="E2061" s="115">
        <v>41324</v>
      </c>
      <c r="F2061" s="46">
        <v>269.75</v>
      </c>
      <c r="G2061" s="116">
        <f t="shared" si="65"/>
        <v>1.7578950810350547E-2</v>
      </c>
    </row>
    <row r="2062" spans="1:7" x14ac:dyDescent="0.3">
      <c r="A2062" s="115">
        <v>41320</v>
      </c>
      <c r="B2062" s="46">
        <v>1519.79</v>
      </c>
      <c r="C2062" s="116">
        <f t="shared" si="64"/>
        <v>-1.0451037873510094E-3</v>
      </c>
      <c r="E2062" s="115">
        <v>41320</v>
      </c>
      <c r="F2062" s="46">
        <v>265.08999599999999</v>
      </c>
      <c r="G2062" s="116">
        <f t="shared" si="65"/>
        <v>-1.5413735530149131E-2</v>
      </c>
    </row>
    <row r="2063" spans="1:7" x14ac:dyDescent="0.3">
      <c r="A2063" s="115">
        <v>41319</v>
      </c>
      <c r="B2063" s="46">
        <v>1521.38</v>
      </c>
      <c r="C2063" s="116">
        <f t="shared" si="64"/>
        <v>6.906395322070491E-4</v>
      </c>
      <c r="E2063" s="115">
        <v>41319</v>
      </c>
      <c r="F2063" s="46">
        <v>269.23998999999998</v>
      </c>
      <c r="G2063" s="116">
        <f t="shared" si="65"/>
        <v>-8.5356811202164096E-4</v>
      </c>
    </row>
    <row r="2064" spans="1:7" x14ac:dyDescent="0.3">
      <c r="A2064" s="115">
        <v>41318</v>
      </c>
      <c r="B2064" s="46">
        <v>1520.33</v>
      </c>
      <c r="C2064" s="116">
        <f t="shared" si="64"/>
        <v>5.9232738592762679E-4</v>
      </c>
      <c r="E2064" s="115">
        <v>41318</v>
      </c>
      <c r="F2064" s="46">
        <v>269.47000100000002</v>
      </c>
      <c r="G2064" s="116">
        <f t="shared" si="65"/>
        <v>4.1631188637130778E-2</v>
      </c>
    </row>
    <row r="2065" spans="1:7" x14ac:dyDescent="0.3">
      <c r="A2065" s="115">
        <v>41317</v>
      </c>
      <c r="B2065" s="46">
        <v>1519.43</v>
      </c>
      <c r="C2065" s="116">
        <f t="shared" si="64"/>
        <v>1.5952432745993672E-3</v>
      </c>
      <c r="E2065" s="115">
        <v>41317</v>
      </c>
      <c r="F2065" s="46">
        <v>258.70001200000002</v>
      </c>
      <c r="G2065" s="116">
        <f t="shared" si="65"/>
        <v>5.7930136936243937E-3</v>
      </c>
    </row>
    <row r="2066" spans="1:7" x14ac:dyDescent="0.3">
      <c r="A2066" s="115">
        <v>41316</v>
      </c>
      <c r="B2066" s="46">
        <v>1517.01</v>
      </c>
      <c r="C2066" s="116">
        <f t="shared" si="64"/>
        <v>-6.0608855480825952E-4</v>
      </c>
      <c r="E2066" s="115">
        <v>41316</v>
      </c>
      <c r="F2066" s="46">
        <v>257.209991</v>
      </c>
      <c r="G2066" s="116">
        <f t="shared" si="65"/>
        <v>-1.8095135647483773E-2</v>
      </c>
    </row>
    <row r="2067" spans="1:7" x14ac:dyDescent="0.3">
      <c r="A2067" s="115">
        <v>41313</v>
      </c>
      <c r="B2067" s="46">
        <v>1517.93</v>
      </c>
      <c r="C2067" s="116">
        <f t="shared" si="64"/>
        <v>5.6579147867681368E-3</v>
      </c>
      <c r="E2067" s="115">
        <v>41313</v>
      </c>
      <c r="F2067" s="46">
        <v>261.95001200000002</v>
      </c>
      <c r="G2067" s="116">
        <f t="shared" si="65"/>
        <v>6.6095412800026843E-3</v>
      </c>
    </row>
    <row r="2068" spans="1:7" x14ac:dyDescent="0.3">
      <c r="A2068" s="115">
        <v>41312</v>
      </c>
      <c r="B2068" s="46">
        <v>1509.39</v>
      </c>
      <c r="C2068" s="116">
        <f t="shared" si="64"/>
        <v>-1.8054122688674346E-3</v>
      </c>
      <c r="E2068" s="115">
        <v>41312</v>
      </c>
      <c r="F2068" s="46">
        <v>260.23001099999999</v>
      </c>
      <c r="G2068" s="116">
        <f t="shared" si="65"/>
        <v>-7.589009199950536E-3</v>
      </c>
    </row>
    <row r="2069" spans="1:7" x14ac:dyDescent="0.3">
      <c r="A2069" s="115">
        <v>41311</v>
      </c>
      <c r="B2069" s="46">
        <v>1512.12</v>
      </c>
      <c r="C2069" s="116">
        <f t="shared" si="64"/>
        <v>5.4919969033062621E-4</v>
      </c>
      <c r="E2069" s="115">
        <v>41311</v>
      </c>
      <c r="F2069" s="46">
        <v>262.22000100000002</v>
      </c>
      <c r="G2069" s="116">
        <f t="shared" si="65"/>
        <v>-1.7497897026983122E-2</v>
      </c>
    </row>
    <row r="2070" spans="1:7" x14ac:dyDescent="0.3">
      <c r="A2070" s="115">
        <v>41310</v>
      </c>
      <c r="B2070" s="46">
        <v>1511.29</v>
      </c>
      <c r="C2070" s="116">
        <f t="shared" si="64"/>
        <v>1.0416457735791029E-2</v>
      </c>
      <c r="E2070" s="115">
        <v>41310</v>
      </c>
      <c r="F2070" s="46">
        <v>266.89001500000001</v>
      </c>
      <c r="G2070" s="116">
        <f t="shared" si="65"/>
        <v>2.6578981874110452E-2</v>
      </c>
    </row>
    <row r="2071" spans="1:7" x14ac:dyDescent="0.3">
      <c r="A2071" s="115">
        <v>41309</v>
      </c>
      <c r="B2071" s="46">
        <v>1495.71</v>
      </c>
      <c r="C2071" s="116">
        <f t="shared" si="64"/>
        <v>-1.1538690299173315E-2</v>
      </c>
      <c r="E2071" s="115">
        <v>41309</v>
      </c>
      <c r="F2071" s="46">
        <v>259.98001099999999</v>
      </c>
      <c r="G2071" s="116">
        <f t="shared" si="65"/>
        <v>-1.8943354716981164E-2</v>
      </c>
    </row>
    <row r="2072" spans="1:7" x14ac:dyDescent="0.3">
      <c r="A2072" s="115">
        <v>41306</v>
      </c>
      <c r="B2072" s="46">
        <v>1513.17</v>
      </c>
      <c r="C2072" s="116">
        <f t="shared" si="64"/>
        <v>1.0052666359613216E-2</v>
      </c>
      <c r="E2072" s="115">
        <v>41306</v>
      </c>
      <c r="F2072" s="46">
        <v>265</v>
      </c>
      <c r="G2072" s="116">
        <f t="shared" si="65"/>
        <v>-1.8832391713747842E-3</v>
      </c>
    </row>
    <row r="2073" spans="1:7" x14ac:dyDescent="0.3">
      <c r="A2073" s="115">
        <v>41305</v>
      </c>
      <c r="B2073" s="46">
        <v>1498.11</v>
      </c>
      <c r="C2073" s="116">
        <f t="shared" si="64"/>
        <v>-2.5633172654399017E-3</v>
      </c>
      <c r="E2073" s="115">
        <v>41305</v>
      </c>
      <c r="F2073" s="46">
        <v>265.5</v>
      </c>
      <c r="G2073" s="116">
        <f t="shared" si="65"/>
        <v>-2.6616841669715563E-2</v>
      </c>
    </row>
    <row r="2074" spans="1:7" x14ac:dyDescent="0.3">
      <c r="A2074" s="115">
        <v>41304</v>
      </c>
      <c r="B2074" s="46">
        <v>1501.96</v>
      </c>
      <c r="C2074" s="116">
        <f t="shared" si="64"/>
        <v>-3.899617996604321E-3</v>
      </c>
      <c r="E2074" s="115">
        <v>41304</v>
      </c>
      <c r="F2074" s="46">
        <v>272.76001000000002</v>
      </c>
      <c r="G2074" s="116">
        <f t="shared" si="65"/>
        <v>4.7666616915691629E-2</v>
      </c>
    </row>
    <row r="2075" spans="1:7" x14ac:dyDescent="0.3">
      <c r="A2075" s="115">
        <v>41303</v>
      </c>
      <c r="B2075" s="46">
        <v>1507.84</v>
      </c>
      <c r="C2075" s="116">
        <f t="shared" si="64"/>
        <v>5.1060539401937E-3</v>
      </c>
      <c r="E2075" s="115">
        <v>41303</v>
      </c>
      <c r="F2075" s="46">
        <v>260.35000600000001</v>
      </c>
      <c r="G2075" s="116">
        <f t="shared" si="65"/>
        <v>-5.6839597480233373E-2</v>
      </c>
    </row>
    <row r="2076" spans="1:7" x14ac:dyDescent="0.3">
      <c r="A2076" s="115">
        <v>41302</v>
      </c>
      <c r="B2076" s="46">
        <v>1500.18</v>
      </c>
      <c r="C2076" s="116">
        <f t="shared" si="64"/>
        <v>-1.8496832916378159E-3</v>
      </c>
      <c r="E2076" s="115">
        <v>41302</v>
      </c>
      <c r="F2076" s="46">
        <v>276.040009</v>
      </c>
      <c r="G2076" s="116">
        <f t="shared" si="65"/>
        <v>-2.7993877530683275E-2</v>
      </c>
    </row>
    <row r="2077" spans="1:7" x14ac:dyDescent="0.3">
      <c r="A2077" s="115">
        <v>41299</v>
      </c>
      <c r="B2077" s="46">
        <v>1502.96</v>
      </c>
      <c r="C2077" s="116">
        <f t="shared" si="64"/>
        <v>5.4454716955887328E-3</v>
      </c>
      <c r="E2077" s="115">
        <v>41299</v>
      </c>
      <c r="F2077" s="46">
        <v>283.98998999999998</v>
      </c>
      <c r="G2077" s="116">
        <f t="shared" si="65"/>
        <v>3.8506543357561762E-2</v>
      </c>
    </row>
    <row r="2078" spans="1:7" x14ac:dyDescent="0.3">
      <c r="A2078" s="115">
        <v>41298</v>
      </c>
      <c r="B2078" s="46">
        <v>1494.82</v>
      </c>
      <c r="C2078" s="116">
        <f t="shared" si="64"/>
        <v>6.6898134210013893E-6</v>
      </c>
      <c r="E2078" s="115">
        <v>41298</v>
      </c>
      <c r="F2078" s="46">
        <v>273.459991</v>
      </c>
      <c r="G2078" s="116">
        <f t="shared" si="65"/>
        <v>1.9954519784110225E-2</v>
      </c>
    </row>
    <row r="2079" spans="1:7" x14ac:dyDescent="0.3">
      <c r="A2079" s="115">
        <v>41297</v>
      </c>
      <c r="B2079" s="46">
        <v>1494.81</v>
      </c>
      <c r="C2079" s="116">
        <f t="shared" si="64"/>
        <v>1.5074770863483522E-3</v>
      </c>
      <c r="E2079" s="115">
        <v>41297</v>
      </c>
      <c r="F2079" s="46">
        <v>268.10998499999999</v>
      </c>
      <c r="G2079" s="116">
        <f t="shared" si="65"/>
        <v>-7.6983492527602504E-3</v>
      </c>
    </row>
    <row r="2080" spans="1:7" x14ac:dyDescent="0.3">
      <c r="A2080" s="115">
        <v>41296</v>
      </c>
      <c r="B2080" s="46">
        <v>1492.56</v>
      </c>
      <c r="C2080" s="116">
        <f t="shared" si="64"/>
        <v>4.4280542133809941E-3</v>
      </c>
      <c r="E2080" s="115">
        <v>41296</v>
      </c>
      <c r="F2080" s="46">
        <v>270.19000199999999</v>
      </c>
      <c r="G2080" s="116">
        <f t="shared" si="65"/>
        <v>-7.092433615545346E-3</v>
      </c>
    </row>
    <row r="2081" spans="1:7" x14ac:dyDescent="0.3">
      <c r="A2081" s="115">
        <v>41292</v>
      </c>
      <c r="B2081" s="46">
        <v>1485.98</v>
      </c>
      <c r="C2081" s="116">
        <f t="shared" si="64"/>
        <v>3.4032438856401726E-3</v>
      </c>
      <c r="E2081" s="115">
        <v>41292</v>
      </c>
      <c r="F2081" s="46">
        <v>272.11999500000002</v>
      </c>
      <c r="G2081" s="116">
        <f t="shared" si="65"/>
        <v>6.063235482492102E-3</v>
      </c>
    </row>
    <row r="2082" spans="1:7" x14ac:dyDescent="0.3">
      <c r="A2082" s="115">
        <v>41291</v>
      </c>
      <c r="B2082" s="46">
        <v>1480.94</v>
      </c>
      <c r="C2082" s="116">
        <f t="shared" si="64"/>
        <v>5.6429653069678398E-3</v>
      </c>
      <c r="E2082" s="115">
        <v>41291</v>
      </c>
      <c r="F2082" s="46">
        <v>270.48001099999999</v>
      </c>
      <c r="G2082" s="116">
        <f t="shared" si="65"/>
        <v>5.7636486830978662E-3</v>
      </c>
    </row>
    <row r="2083" spans="1:7" x14ac:dyDescent="0.3">
      <c r="A2083" s="115">
        <v>41290</v>
      </c>
      <c r="B2083" s="46">
        <v>1472.63</v>
      </c>
      <c r="C2083" s="116">
        <f t="shared" si="64"/>
        <v>1.9696537484570342E-4</v>
      </c>
      <c r="E2083" s="115">
        <v>41290</v>
      </c>
      <c r="F2083" s="46">
        <v>268.92999300000002</v>
      </c>
      <c r="G2083" s="116">
        <f t="shared" si="65"/>
        <v>-1.0923137423827889E-2</v>
      </c>
    </row>
    <row r="2084" spans="1:7" x14ac:dyDescent="0.3">
      <c r="A2084" s="115">
        <v>41289</v>
      </c>
      <c r="B2084" s="46">
        <v>1472.34</v>
      </c>
      <c r="C2084" s="116">
        <f t="shared" si="64"/>
        <v>1.1287295672748332E-3</v>
      </c>
      <c r="E2084" s="115">
        <v>41289</v>
      </c>
      <c r="F2084" s="46">
        <v>271.89999399999999</v>
      </c>
      <c r="G2084" s="116">
        <f t="shared" si="65"/>
        <v>-3.0433651102664827E-3</v>
      </c>
    </row>
    <row r="2085" spans="1:7" x14ac:dyDescent="0.3">
      <c r="A2085" s="115">
        <v>41288</v>
      </c>
      <c r="B2085" s="46">
        <v>1470.68</v>
      </c>
      <c r="C2085" s="116">
        <f t="shared" si="64"/>
        <v>-9.3067490914022777E-4</v>
      </c>
      <c r="E2085" s="115">
        <v>41288</v>
      </c>
      <c r="F2085" s="46">
        <v>272.73001099999999</v>
      </c>
      <c r="G2085" s="116">
        <f t="shared" si="65"/>
        <v>1.7877170128557385E-2</v>
      </c>
    </row>
    <row r="2086" spans="1:7" x14ac:dyDescent="0.3">
      <c r="A2086" s="115">
        <v>41285</v>
      </c>
      <c r="B2086" s="46">
        <v>1472.05</v>
      </c>
      <c r="C2086" s="116">
        <f t="shared" si="64"/>
        <v>-4.7550471428903229E-5</v>
      </c>
      <c r="E2086" s="115">
        <v>41285</v>
      </c>
      <c r="F2086" s="46">
        <v>267.94000199999999</v>
      </c>
      <c r="G2086" s="116">
        <f t="shared" si="65"/>
        <v>9.79877153537001E-3</v>
      </c>
    </row>
    <row r="2087" spans="1:7" x14ac:dyDescent="0.3">
      <c r="A2087" s="115">
        <v>41284</v>
      </c>
      <c r="B2087" s="46">
        <v>1472.12</v>
      </c>
      <c r="C2087" s="116">
        <f t="shared" si="64"/>
        <v>7.5974319311165051E-3</v>
      </c>
      <c r="E2087" s="115">
        <v>41284</v>
      </c>
      <c r="F2087" s="46">
        <v>265.33999599999999</v>
      </c>
      <c r="G2087" s="116">
        <f t="shared" si="65"/>
        <v>-3.7920404627286297E-3</v>
      </c>
    </row>
    <row r="2088" spans="1:7" x14ac:dyDescent="0.3">
      <c r="A2088" s="115">
        <v>41283</v>
      </c>
      <c r="B2088" s="46">
        <v>1461.02</v>
      </c>
      <c r="C2088" s="116">
        <f t="shared" si="64"/>
        <v>2.6558693339737705E-3</v>
      </c>
      <c r="E2088" s="115">
        <v>41283</v>
      </c>
      <c r="F2088" s="46">
        <v>266.35000600000001</v>
      </c>
      <c r="G2088" s="116">
        <f t="shared" si="65"/>
        <v>-1.1261731149814214E-4</v>
      </c>
    </row>
    <row r="2089" spans="1:7" x14ac:dyDescent="0.3">
      <c r="A2089" s="115">
        <v>41282</v>
      </c>
      <c r="B2089" s="46">
        <v>1457.15</v>
      </c>
      <c r="C2089" s="116">
        <f t="shared" si="64"/>
        <v>-3.2423780174979377E-3</v>
      </c>
      <c r="E2089" s="115">
        <v>41282</v>
      </c>
      <c r="F2089" s="46">
        <v>266.38000499999998</v>
      </c>
      <c r="G2089" s="116">
        <f t="shared" si="65"/>
        <v>-7.7478435138590429E-3</v>
      </c>
    </row>
    <row r="2090" spans="1:7" x14ac:dyDescent="0.3">
      <c r="A2090" s="115">
        <v>41281</v>
      </c>
      <c r="B2090" s="46">
        <v>1461.89</v>
      </c>
      <c r="C2090" s="116">
        <f t="shared" si="64"/>
        <v>-3.1231460582213932E-3</v>
      </c>
      <c r="E2090" s="115">
        <v>41281</v>
      </c>
      <c r="F2090" s="46">
        <v>268.459991</v>
      </c>
      <c r="G2090" s="116">
        <f t="shared" si="65"/>
        <v>3.592512913583179E-2</v>
      </c>
    </row>
    <row r="2091" spans="1:7" x14ac:dyDescent="0.3">
      <c r="A2091" s="115">
        <v>41278</v>
      </c>
      <c r="B2091" s="46">
        <v>1466.47</v>
      </c>
      <c r="C2091" s="116">
        <f t="shared" si="64"/>
        <v>4.8651130282246768E-3</v>
      </c>
      <c r="E2091" s="115">
        <v>41278</v>
      </c>
      <c r="F2091" s="46">
        <v>259.14999399999999</v>
      </c>
      <c r="G2091" s="116">
        <f t="shared" si="65"/>
        <v>2.5920108770036698E-3</v>
      </c>
    </row>
    <row r="2092" spans="1:7" x14ac:dyDescent="0.3">
      <c r="A2092" s="115">
        <v>41277</v>
      </c>
      <c r="B2092" s="46">
        <v>1459.37</v>
      </c>
      <c r="C2092" s="116">
        <f t="shared" si="64"/>
        <v>-2.0855841687067445E-3</v>
      </c>
      <c r="E2092" s="115">
        <v>41277</v>
      </c>
      <c r="F2092" s="46">
        <v>258.48001099999999</v>
      </c>
      <c r="G2092" s="116">
        <f t="shared" si="65"/>
        <v>4.5470949791852622E-3</v>
      </c>
    </row>
    <row r="2093" spans="1:7" x14ac:dyDescent="0.3">
      <c r="A2093" s="115">
        <v>41276</v>
      </c>
      <c r="B2093" s="46">
        <v>1462.42</v>
      </c>
      <c r="C2093" s="116">
        <f t="shared" si="64"/>
        <v>2.5403347380082542E-2</v>
      </c>
      <c r="E2093" s="115">
        <v>41276</v>
      </c>
      <c r="F2093" s="46">
        <v>257.30999800000001</v>
      </c>
      <c r="G2093" s="116">
        <f t="shared" si="65"/>
        <v>2.5670678552052406E-2</v>
      </c>
    </row>
    <row r="2094" spans="1:7" x14ac:dyDescent="0.3">
      <c r="A2094" s="115">
        <v>41274</v>
      </c>
      <c r="B2094" s="46">
        <v>1426.19</v>
      </c>
      <c r="C2094" s="116">
        <f t="shared" si="64"/>
        <v>1.694202206170714E-2</v>
      </c>
      <c r="E2094" s="115">
        <v>41274</v>
      </c>
      <c r="F2094" s="46">
        <v>250.86999499999999</v>
      </c>
      <c r="G2094" s="116">
        <f t="shared" si="65"/>
        <v>2.3207448252109186E-2</v>
      </c>
    </row>
    <row r="2095" spans="1:7" x14ac:dyDescent="0.3">
      <c r="A2095" s="115">
        <v>41271</v>
      </c>
      <c r="B2095" s="46">
        <v>1402.43</v>
      </c>
      <c r="C2095" s="116">
        <f t="shared" si="64"/>
        <v>-1.1049996474155499E-2</v>
      </c>
      <c r="E2095" s="115">
        <v>41271</v>
      </c>
      <c r="F2095" s="46">
        <v>245.179993</v>
      </c>
      <c r="G2095" s="116">
        <f t="shared" si="65"/>
        <v>-1.2605231465549038E-2</v>
      </c>
    </row>
    <row r="2096" spans="1:7" x14ac:dyDescent="0.3">
      <c r="A2096" s="115">
        <v>41270</v>
      </c>
      <c r="B2096" s="46">
        <v>1418.1</v>
      </c>
      <c r="C2096" s="116">
        <f t="shared" si="64"/>
        <v>-1.2184557306156307E-3</v>
      </c>
      <c r="E2096" s="115">
        <v>41270</v>
      </c>
      <c r="F2096" s="46">
        <v>248.30999800000001</v>
      </c>
      <c r="G2096" s="116">
        <f t="shared" si="65"/>
        <v>-1.2870811791200198E-3</v>
      </c>
    </row>
    <row r="2097" spans="1:7" x14ac:dyDescent="0.3">
      <c r="A2097" s="115">
        <v>41269</v>
      </c>
      <c r="B2097" s="46">
        <v>1419.83</v>
      </c>
      <c r="C2097" s="116">
        <f t="shared" si="64"/>
        <v>-4.7874055486241129E-3</v>
      </c>
      <c r="E2097" s="115">
        <v>41269</v>
      </c>
      <c r="F2097" s="46">
        <v>248.63000500000001</v>
      </c>
      <c r="G2097" s="116">
        <f t="shared" si="65"/>
        <v>-3.8628065088316177E-2</v>
      </c>
    </row>
    <row r="2098" spans="1:7" x14ac:dyDescent="0.3">
      <c r="A2098" s="115">
        <v>41267</v>
      </c>
      <c r="B2098" s="46">
        <v>1426.66</v>
      </c>
      <c r="C2098" s="116">
        <f t="shared" si="64"/>
        <v>-2.4403034646715005E-3</v>
      </c>
      <c r="E2098" s="115">
        <v>41267</v>
      </c>
      <c r="F2098" s="46">
        <v>258.61999500000002</v>
      </c>
      <c r="G2098" s="116">
        <f t="shared" si="65"/>
        <v>6.616775315203105E-3</v>
      </c>
    </row>
    <row r="2099" spans="1:7" x14ac:dyDescent="0.3">
      <c r="A2099" s="115">
        <v>41264</v>
      </c>
      <c r="B2099" s="46">
        <v>1430.15</v>
      </c>
      <c r="C2099" s="116">
        <f t="shared" si="64"/>
        <v>-9.378744744370282E-3</v>
      </c>
      <c r="E2099" s="115">
        <v>41264</v>
      </c>
      <c r="F2099" s="46">
        <v>256.92001299999998</v>
      </c>
      <c r="G2099" s="116">
        <f t="shared" si="65"/>
        <v>-1.7514290630975204E-2</v>
      </c>
    </row>
    <row r="2100" spans="1:7" x14ac:dyDescent="0.3">
      <c r="A2100" s="115">
        <v>41263</v>
      </c>
      <c r="B2100" s="46">
        <v>1443.69</v>
      </c>
      <c r="C2100" s="116">
        <f t="shared" si="64"/>
        <v>5.4881913345081745E-3</v>
      </c>
      <c r="E2100" s="115">
        <v>41263</v>
      </c>
      <c r="F2100" s="46">
        <v>261.5</v>
      </c>
      <c r="G2100" s="116">
        <f t="shared" si="65"/>
        <v>1.3605217783837276E-2</v>
      </c>
    </row>
    <row r="2101" spans="1:7" x14ac:dyDescent="0.3">
      <c r="A2101" s="115">
        <v>41262</v>
      </c>
      <c r="B2101" s="46">
        <v>1435.81</v>
      </c>
      <c r="C2101" s="116">
        <f t="shared" si="64"/>
        <v>-7.5892147443651359E-3</v>
      </c>
      <c r="E2101" s="115">
        <v>41262</v>
      </c>
      <c r="F2101" s="46">
        <v>257.98998999999998</v>
      </c>
      <c r="G2101" s="116">
        <f t="shared" si="65"/>
        <v>-9.2550078937406743E-3</v>
      </c>
    </row>
    <row r="2102" spans="1:7" x14ac:dyDescent="0.3">
      <c r="A2102" s="115">
        <v>41261</v>
      </c>
      <c r="B2102" s="46">
        <v>1446.79</v>
      </c>
      <c r="C2102" s="116">
        <f t="shared" si="64"/>
        <v>1.148661875332091E-2</v>
      </c>
      <c r="E2102" s="115">
        <v>41261</v>
      </c>
      <c r="F2102" s="46">
        <v>260.39999399999999</v>
      </c>
      <c r="G2102" s="116">
        <f t="shared" si="65"/>
        <v>2.5762203475292678E-2</v>
      </c>
    </row>
    <row r="2103" spans="1:7" x14ac:dyDescent="0.3">
      <c r="A2103" s="115">
        <v>41260</v>
      </c>
      <c r="B2103" s="46">
        <v>1430.36</v>
      </c>
      <c r="C2103" s="116">
        <f t="shared" si="64"/>
        <v>1.1870569759051541E-2</v>
      </c>
      <c r="E2103" s="115">
        <v>41260</v>
      </c>
      <c r="F2103" s="46">
        <v>253.86000100000001</v>
      </c>
      <c r="G2103" s="116">
        <f t="shared" si="65"/>
        <v>1.8740715769166361E-2</v>
      </c>
    </row>
    <row r="2104" spans="1:7" x14ac:dyDescent="0.3">
      <c r="A2104" s="115">
        <v>41257</v>
      </c>
      <c r="B2104" s="46">
        <v>1413.58</v>
      </c>
      <c r="C2104" s="116">
        <f t="shared" si="64"/>
        <v>-4.1354045581035725E-3</v>
      </c>
      <c r="E2104" s="115">
        <v>41257</v>
      </c>
      <c r="F2104" s="46">
        <v>249.19000199999999</v>
      </c>
      <c r="G2104" s="116">
        <f t="shared" si="65"/>
        <v>-8.1989970149254354E-3</v>
      </c>
    </row>
    <row r="2105" spans="1:7" x14ac:dyDescent="0.3">
      <c r="A2105" s="115">
        <v>41256</v>
      </c>
      <c r="B2105" s="46">
        <v>1419.45</v>
      </c>
      <c r="C2105" s="116">
        <f t="shared" si="64"/>
        <v>-6.321404569892497E-3</v>
      </c>
      <c r="E2105" s="115">
        <v>41256</v>
      </c>
      <c r="F2105" s="46">
        <v>251.25</v>
      </c>
      <c r="G2105" s="116">
        <f t="shared" si="65"/>
        <v>-2.0257189789029129E-3</v>
      </c>
    </row>
    <row r="2106" spans="1:7" x14ac:dyDescent="0.3">
      <c r="A2106" s="115">
        <v>41255</v>
      </c>
      <c r="B2106" s="46">
        <v>1428.48</v>
      </c>
      <c r="C2106" s="116">
        <f t="shared" si="64"/>
        <v>4.4822949350065144E-4</v>
      </c>
      <c r="E2106" s="115">
        <v>41255</v>
      </c>
      <c r="F2106" s="46">
        <v>251.759995</v>
      </c>
      <c r="G2106" s="116">
        <f t="shared" si="65"/>
        <v>4.2681917566063099E-3</v>
      </c>
    </row>
    <row r="2107" spans="1:7" x14ac:dyDescent="0.3">
      <c r="A2107" s="115">
        <v>41254</v>
      </c>
      <c r="B2107" s="46">
        <v>1427.84</v>
      </c>
      <c r="C2107" s="116">
        <f t="shared" si="64"/>
        <v>6.5489408198511345E-3</v>
      </c>
      <c r="E2107" s="115">
        <v>41254</v>
      </c>
      <c r="F2107" s="46">
        <v>250.69000199999999</v>
      </c>
      <c r="G2107" s="116">
        <f t="shared" si="65"/>
        <v>1.1785115037573179E-2</v>
      </c>
    </row>
    <row r="2108" spans="1:7" x14ac:dyDescent="0.3">
      <c r="A2108" s="115">
        <v>41253</v>
      </c>
      <c r="B2108" s="46">
        <v>1418.55</v>
      </c>
      <c r="C2108" s="116">
        <f t="shared" si="64"/>
        <v>3.3848822695636827E-4</v>
      </c>
      <c r="E2108" s="115">
        <v>41253</v>
      </c>
      <c r="F2108" s="46">
        <v>247.770004</v>
      </c>
      <c r="G2108" s="116">
        <f t="shared" si="65"/>
        <v>-2.1715954961646355E-2</v>
      </c>
    </row>
    <row r="2109" spans="1:7" x14ac:dyDescent="0.3">
      <c r="A2109" s="115">
        <v>41250</v>
      </c>
      <c r="B2109" s="46">
        <v>1418.07</v>
      </c>
      <c r="C2109" s="116">
        <f t="shared" si="64"/>
        <v>2.9209160218961472E-3</v>
      </c>
      <c r="E2109" s="115">
        <v>41250</v>
      </c>
      <c r="F2109" s="46">
        <v>253.270004</v>
      </c>
      <c r="G2109" s="116">
        <f t="shared" si="65"/>
        <v>-3.9464420402257616E-4</v>
      </c>
    </row>
    <row r="2110" spans="1:7" x14ac:dyDescent="0.3">
      <c r="A2110" s="115">
        <v>41249</v>
      </c>
      <c r="B2110" s="46">
        <v>1413.94</v>
      </c>
      <c r="C2110" s="116">
        <f t="shared" si="64"/>
        <v>3.3066530426886231E-3</v>
      </c>
      <c r="E2110" s="115">
        <v>41249</v>
      </c>
      <c r="F2110" s="46">
        <v>253.36999499999999</v>
      </c>
      <c r="G2110" s="116">
        <f t="shared" si="65"/>
        <v>-2.3232476915154843E-3</v>
      </c>
    </row>
    <row r="2111" spans="1:7" x14ac:dyDescent="0.3">
      <c r="A2111" s="115">
        <v>41248</v>
      </c>
      <c r="B2111" s="46">
        <v>1409.28</v>
      </c>
      <c r="C2111" s="116">
        <f t="shared" si="64"/>
        <v>1.5848761593404426E-3</v>
      </c>
      <c r="E2111" s="115">
        <v>41248</v>
      </c>
      <c r="F2111" s="46">
        <v>253.96000699999999</v>
      </c>
      <c r="G2111" s="116">
        <f t="shared" si="65"/>
        <v>5.8220205587939944E-3</v>
      </c>
    </row>
    <row r="2112" spans="1:7" x14ac:dyDescent="0.3">
      <c r="A2112" s="115">
        <v>41247</v>
      </c>
      <c r="B2112" s="46">
        <v>1407.05</v>
      </c>
      <c r="C2112" s="116">
        <f t="shared" si="64"/>
        <v>-1.7098747037873618E-3</v>
      </c>
      <c r="E2112" s="115">
        <v>41247</v>
      </c>
      <c r="F2112" s="46">
        <v>252.490005</v>
      </c>
      <c r="G2112" s="116">
        <f t="shared" si="65"/>
        <v>8.6286221497333671E-3</v>
      </c>
    </row>
    <row r="2113" spans="1:7" x14ac:dyDescent="0.3">
      <c r="A2113" s="115">
        <v>41246</v>
      </c>
      <c r="B2113" s="46">
        <v>1409.46</v>
      </c>
      <c r="C2113" s="116">
        <f t="shared" si="64"/>
        <v>-4.7451595136211999E-3</v>
      </c>
      <c r="E2113" s="115">
        <v>41246</v>
      </c>
      <c r="F2113" s="46">
        <v>250.33000200000001</v>
      </c>
      <c r="G2113" s="116">
        <f t="shared" si="65"/>
        <v>-6.8240467348853473E-3</v>
      </c>
    </row>
    <row r="2114" spans="1:7" x14ac:dyDescent="0.3">
      <c r="A2114" s="115">
        <v>41243</v>
      </c>
      <c r="B2114" s="46">
        <v>1416.18</v>
      </c>
      <c r="C2114" s="116">
        <f t="shared" si="64"/>
        <v>1.6243511423419399E-4</v>
      </c>
      <c r="E2114" s="115">
        <v>41243</v>
      </c>
      <c r="F2114" s="46">
        <v>252.050003</v>
      </c>
      <c r="G2114" s="116">
        <f t="shared" si="65"/>
        <v>3.1042264798148977E-3</v>
      </c>
    </row>
    <row r="2115" spans="1:7" x14ac:dyDescent="0.3">
      <c r="A2115" s="115">
        <v>41242</v>
      </c>
      <c r="B2115" s="46">
        <v>1415.95</v>
      </c>
      <c r="C2115" s="116">
        <f t="shared" si="64"/>
        <v>4.2697155177917612E-3</v>
      </c>
      <c r="E2115" s="115">
        <v>41242</v>
      </c>
      <c r="F2115" s="46">
        <v>251.270004</v>
      </c>
      <c r="G2115" s="116">
        <f t="shared" si="65"/>
        <v>1.6834620141497281E-2</v>
      </c>
    </row>
    <row r="2116" spans="1:7" x14ac:dyDescent="0.3">
      <c r="A2116" s="115">
        <v>41241</v>
      </c>
      <c r="B2116" s="46">
        <v>1409.93</v>
      </c>
      <c r="C2116" s="116">
        <f t="shared" ref="C2116:C2179" si="66">B2116/B2117-1</f>
        <v>7.8559480749711419E-3</v>
      </c>
      <c r="E2116" s="115">
        <v>41241</v>
      </c>
      <c r="F2116" s="46">
        <v>247.11000100000001</v>
      </c>
      <c r="G2116" s="116">
        <f t="shared" ref="G2116:G2179" si="67">F2116/F2117-1</f>
        <v>1.5242428477627801E-2</v>
      </c>
    </row>
    <row r="2117" spans="1:7" x14ac:dyDescent="0.3">
      <c r="A2117" s="115">
        <v>41240</v>
      </c>
      <c r="B2117" s="46">
        <v>1398.94</v>
      </c>
      <c r="C2117" s="116">
        <f t="shared" si="66"/>
        <v>-5.2265180012657231E-3</v>
      </c>
      <c r="E2117" s="115">
        <v>41240</v>
      </c>
      <c r="F2117" s="46">
        <v>243.39999399999999</v>
      </c>
      <c r="G2117" s="116">
        <f t="shared" si="67"/>
        <v>-9.0304985023903495E-4</v>
      </c>
    </row>
    <row r="2118" spans="1:7" x14ac:dyDescent="0.3">
      <c r="A2118" s="115">
        <v>41239</v>
      </c>
      <c r="B2118" s="46">
        <v>1406.29</v>
      </c>
      <c r="C2118" s="116">
        <f t="shared" si="66"/>
        <v>-2.0295923074195032E-3</v>
      </c>
      <c r="E2118" s="115">
        <v>41239</v>
      </c>
      <c r="F2118" s="46">
        <v>243.61999499999999</v>
      </c>
      <c r="G2118" s="116">
        <f t="shared" si="67"/>
        <v>1.5591086885294869E-2</v>
      </c>
    </row>
    <row r="2119" spans="1:7" x14ac:dyDescent="0.3">
      <c r="A2119" s="115">
        <v>41236</v>
      </c>
      <c r="B2119" s="46">
        <v>1409.15</v>
      </c>
      <c r="C2119" s="116">
        <f t="shared" si="66"/>
        <v>1.3026318627204381E-2</v>
      </c>
      <c r="E2119" s="115">
        <v>41236</v>
      </c>
      <c r="F2119" s="46">
        <v>239.88000500000001</v>
      </c>
      <c r="G2119" s="116">
        <f t="shared" si="67"/>
        <v>7.7721548030591503E-3</v>
      </c>
    </row>
    <row r="2120" spans="1:7" x14ac:dyDescent="0.3">
      <c r="A2120" s="115">
        <v>41234</v>
      </c>
      <c r="B2120" s="46">
        <v>1391.03</v>
      </c>
      <c r="C2120" s="116">
        <f t="shared" si="66"/>
        <v>2.3202023331725385E-3</v>
      </c>
      <c r="E2120" s="115">
        <v>41234</v>
      </c>
      <c r="F2120" s="46">
        <v>238.029999</v>
      </c>
      <c r="G2120" s="116">
        <f t="shared" si="67"/>
        <v>1.8179485063647416E-2</v>
      </c>
    </row>
    <row r="2121" spans="1:7" x14ac:dyDescent="0.3">
      <c r="A2121" s="115">
        <v>41233</v>
      </c>
      <c r="B2121" s="46">
        <v>1387.81</v>
      </c>
      <c r="C2121" s="116">
        <f t="shared" si="66"/>
        <v>6.6335470008427322E-4</v>
      </c>
      <c r="E2121" s="115">
        <v>41233</v>
      </c>
      <c r="F2121" s="46">
        <v>233.779999</v>
      </c>
      <c r="G2121" s="116">
        <f t="shared" si="67"/>
        <v>1.7717956884655939E-2</v>
      </c>
    </row>
    <row r="2122" spans="1:7" x14ac:dyDescent="0.3">
      <c r="A2122" s="115">
        <v>41232</v>
      </c>
      <c r="B2122" s="46">
        <v>1386.89</v>
      </c>
      <c r="C2122" s="116">
        <f t="shared" si="66"/>
        <v>1.9862046651175191E-2</v>
      </c>
      <c r="E2122" s="115">
        <v>41232</v>
      </c>
      <c r="F2122" s="46">
        <v>229.71000699999999</v>
      </c>
      <c r="G2122" s="116">
        <f t="shared" si="67"/>
        <v>1.9890827507717868E-2</v>
      </c>
    </row>
    <row r="2123" spans="1:7" x14ac:dyDescent="0.3">
      <c r="A2123" s="115">
        <v>41229</v>
      </c>
      <c r="B2123" s="46">
        <v>1359.88</v>
      </c>
      <c r="C2123" s="116">
        <f t="shared" si="66"/>
        <v>4.8399133988015208E-3</v>
      </c>
      <c r="E2123" s="115">
        <v>41229</v>
      </c>
      <c r="F2123" s="46">
        <v>225.229996</v>
      </c>
      <c r="G2123" s="116">
        <f t="shared" si="67"/>
        <v>2.0988168060158685E-2</v>
      </c>
    </row>
    <row r="2124" spans="1:7" x14ac:dyDescent="0.3">
      <c r="A2124" s="115">
        <v>41228</v>
      </c>
      <c r="B2124" s="46">
        <v>1353.33</v>
      </c>
      <c r="C2124" s="116">
        <f t="shared" si="66"/>
        <v>-1.5935196866078138E-3</v>
      </c>
      <c r="E2124" s="115">
        <v>41228</v>
      </c>
      <c r="F2124" s="46">
        <v>220.60000600000001</v>
      </c>
      <c r="G2124" s="116">
        <f t="shared" si="67"/>
        <v>-1.0540439702270921E-2</v>
      </c>
    </row>
    <row r="2125" spans="1:7" x14ac:dyDescent="0.3">
      <c r="A2125" s="115">
        <v>41227</v>
      </c>
      <c r="B2125" s="46">
        <v>1355.49</v>
      </c>
      <c r="C2125" s="116">
        <f t="shared" si="66"/>
        <v>-1.3852007595323457E-2</v>
      </c>
      <c r="E2125" s="115">
        <v>41227</v>
      </c>
      <c r="F2125" s="46">
        <v>222.949997</v>
      </c>
      <c r="G2125" s="116">
        <f t="shared" si="67"/>
        <v>-1.6107718020095807E-2</v>
      </c>
    </row>
    <row r="2126" spans="1:7" x14ac:dyDescent="0.3">
      <c r="A2126" s="115">
        <v>41226</v>
      </c>
      <c r="B2126" s="46">
        <v>1374.53</v>
      </c>
      <c r="C2126" s="116">
        <f t="shared" si="66"/>
        <v>-3.9854206067984066E-3</v>
      </c>
      <c r="E2126" s="115">
        <v>41226</v>
      </c>
      <c r="F2126" s="46">
        <v>226.60000600000001</v>
      </c>
      <c r="G2126" s="116">
        <f t="shared" si="67"/>
        <v>5.740495404511492E-4</v>
      </c>
    </row>
    <row r="2127" spans="1:7" x14ac:dyDescent="0.3">
      <c r="A2127" s="115">
        <v>41225</v>
      </c>
      <c r="B2127" s="46">
        <v>1380.03</v>
      </c>
      <c r="C2127" s="116">
        <f t="shared" si="66"/>
        <v>1.304489618436655E-4</v>
      </c>
      <c r="E2127" s="115">
        <v>41225</v>
      </c>
      <c r="F2127" s="46">
        <v>226.470001</v>
      </c>
      <c r="G2127" s="116">
        <f t="shared" si="67"/>
        <v>7.0700809250134888E-4</v>
      </c>
    </row>
    <row r="2128" spans="1:7" x14ac:dyDescent="0.3">
      <c r="A2128" s="115">
        <v>41222</v>
      </c>
      <c r="B2128" s="46">
        <v>1379.85</v>
      </c>
      <c r="C2128" s="116">
        <f t="shared" si="66"/>
        <v>1.6987172506914838E-3</v>
      </c>
      <c r="E2128" s="115">
        <v>41222</v>
      </c>
      <c r="F2128" s="46">
        <v>226.30999800000001</v>
      </c>
      <c r="G2128" s="116">
        <f t="shared" si="67"/>
        <v>-4.5744797561166894E-3</v>
      </c>
    </row>
    <row r="2129" spans="1:7" x14ac:dyDescent="0.3">
      <c r="A2129" s="115">
        <v>41221</v>
      </c>
      <c r="B2129" s="46">
        <v>1377.51</v>
      </c>
      <c r="C2129" s="116">
        <f t="shared" si="66"/>
        <v>-1.2204828867073525E-2</v>
      </c>
      <c r="E2129" s="115">
        <v>41221</v>
      </c>
      <c r="F2129" s="46">
        <v>227.35000600000001</v>
      </c>
      <c r="G2129" s="116">
        <f t="shared" si="67"/>
        <v>-2.0296440750637301E-2</v>
      </c>
    </row>
    <row r="2130" spans="1:7" x14ac:dyDescent="0.3">
      <c r="A2130" s="115">
        <v>41220</v>
      </c>
      <c r="B2130" s="46">
        <v>1394.53</v>
      </c>
      <c r="C2130" s="116">
        <f t="shared" si="66"/>
        <v>-2.3705010536338222E-2</v>
      </c>
      <c r="E2130" s="115">
        <v>41220</v>
      </c>
      <c r="F2130" s="46">
        <v>232.05999800000001</v>
      </c>
      <c r="G2130" s="116">
        <f t="shared" si="67"/>
        <v>-2.315204599387144E-2</v>
      </c>
    </row>
    <row r="2131" spans="1:7" x14ac:dyDescent="0.3">
      <c r="A2131" s="115">
        <v>41219</v>
      </c>
      <c r="B2131" s="46">
        <v>1428.39</v>
      </c>
      <c r="C2131" s="116">
        <f t="shared" si="66"/>
        <v>7.8531814910460795E-3</v>
      </c>
      <c r="E2131" s="115">
        <v>41219</v>
      </c>
      <c r="F2131" s="46">
        <v>237.55999800000001</v>
      </c>
      <c r="G2131" s="116">
        <f t="shared" si="67"/>
        <v>1.3783962669876137E-2</v>
      </c>
    </row>
    <row r="2132" spans="1:7" x14ac:dyDescent="0.3">
      <c r="A2132" s="115">
        <v>41218</v>
      </c>
      <c r="B2132" s="46">
        <v>1417.26</v>
      </c>
      <c r="C2132" s="116">
        <f t="shared" si="66"/>
        <v>2.1637675010606205E-3</v>
      </c>
      <c r="E2132" s="115">
        <v>41218</v>
      </c>
      <c r="F2132" s="46">
        <v>234.33000200000001</v>
      </c>
      <c r="G2132" s="116">
        <f t="shared" si="67"/>
        <v>8.2178987025032235E-3</v>
      </c>
    </row>
    <row r="2133" spans="1:7" x14ac:dyDescent="0.3">
      <c r="A2133" s="115">
        <v>41215</v>
      </c>
      <c r="B2133" s="46">
        <v>1414.2</v>
      </c>
      <c r="C2133" s="116">
        <f t="shared" si="66"/>
        <v>-9.3794436778065204E-3</v>
      </c>
      <c r="E2133" s="115">
        <v>41215</v>
      </c>
      <c r="F2133" s="46">
        <v>232.41999799999999</v>
      </c>
      <c r="G2133" s="116">
        <f t="shared" si="67"/>
        <v>1.2061643887575357E-3</v>
      </c>
    </row>
    <row r="2134" spans="1:7" x14ac:dyDescent="0.3">
      <c r="A2134" s="115">
        <v>41214</v>
      </c>
      <c r="B2134" s="46">
        <v>1427.59</v>
      </c>
      <c r="C2134" s="116">
        <f t="shared" si="66"/>
        <v>1.0926523906639396E-2</v>
      </c>
      <c r="E2134" s="115">
        <v>41214</v>
      </c>
      <c r="F2134" s="46">
        <v>232.13999899999999</v>
      </c>
      <c r="G2134" s="116">
        <f t="shared" si="67"/>
        <v>-3.2204044966310796E-3</v>
      </c>
    </row>
    <row r="2135" spans="1:7" x14ac:dyDescent="0.3">
      <c r="A2135" s="115">
        <v>41213</v>
      </c>
      <c r="B2135" s="46">
        <v>1412.16</v>
      </c>
      <c r="C2135" s="116">
        <f t="shared" si="66"/>
        <v>1.5581398642994237E-4</v>
      </c>
      <c r="E2135" s="115">
        <v>41213</v>
      </c>
      <c r="F2135" s="46">
        <v>232.88999899999999</v>
      </c>
      <c r="G2135" s="116">
        <f t="shared" si="67"/>
        <v>-2.2456371254693352E-2</v>
      </c>
    </row>
    <row r="2136" spans="1:7" x14ac:dyDescent="0.3">
      <c r="A2136" s="115">
        <v>41208</v>
      </c>
      <c r="B2136" s="46">
        <v>1411.94</v>
      </c>
      <c r="C2136" s="116">
        <f t="shared" si="66"/>
        <v>-7.2896098289421118E-4</v>
      </c>
      <c r="E2136" s="115">
        <v>41208</v>
      </c>
      <c r="F2136" s="46">
        <v>238.240005</v>
      </c>
      <c r="G2136" s="116">
        <f t="shared" si="67"/>
        <v>6.8724238011163008E-2</v>
      </c>
    </row>
    <row r="2137" spans="1:7" x14ac:dyDescent="0.3">
      <c r="A2137" s="115">
        <v>41207</v>
      </c>
      <c r="B2137" s="46">
        <v>1412.97</v>
      </c>
      <c r="C2137" s="116">
        <f t="shared" si="66"/>
        <v>2.9955634427685229E-3</v>
      </c>
      <c r="E2137" s="115">
        <v>41207</v>
      </c>
      <c r="F2137" s="46">
        <v>222.91999799999999</v>
      </c>
      <c r="G2137" s="116">
        <f t="shared" si="67"/>
        <v>-2.4377464563493767E-2</v>
      </c>
    </row>
    <row r="2138" spans="1:7" x14ac:dyDescent="0.3">
      <c r="A2138" s="115">
        <v>41206</v>
      </c>
      <c r="B2138" s="46">
        <v>1408.75</v>
      </c>
      <c r="C2138" s="116">
        <f t="shared" si="66"/>
        <v>-3.0853932107195448E-3</v>
      </c>
      <c r="E2138" s="115">
        <v>41206</v>
      </c>
      <c r="F2138" s="46">
        <v>228.490005</v>
      </c>
      <c r="G2138" s="116">
        <f t="shared" si="67"/>
        <v>-2.4838858988851187E-2</v>
      </c>
    </row>
    <row r="2139" spans="1:7" x14ac:dyDescent="0.3">
      <c r="A2139" s="115">
        <v>41205</v>
      </c>
      <c r="B2139" s="46">
        <v>1413.11</v>
      </c>
      <c r="C2139" s="116">
        <f t="shared" si="66"/>
        <v>-1.4443932990194086E-2</v>
      </c>
      <c r="E2139" s="115">
        <v>41205</v>
      </c>
      <c r="F2139" s="46">
        <v>234.30999800000001</v>
      </c>
      <c r="G2139" s="116">
        <f t="shared" si="67"/>
        <v>2.267084448058343E-3</v>
      </c>
    </row>
    <row r="2140" spans="1:7" x14ac:dyDescent="0.3">
      <c r="A2140" s="115">
        <v>41204</v>
      </c>
      <c r="B2140" s="46">
        <v>1433.82</v>
      </c>
      <c r="C2140" s="116">
        <f t="shared" si="66"/>
        <v>4.3957884160494842E-4</v>
      </c>
      <c r="E2140" s="115">
        <v>41204</v>
      </c>
      <c r="F2140" s="46">
        <v>233.779999</v>
      </c>
      <c r="G2140" s="116">
        <f t="shared" si="67"/>
        <v>-2.5916670833333266E-2</v>
      </c>
    </row>
    <row r="2141" spans="1:7" x14ac:dyDescent="0.3">
      <c r="A2141" s="115">
        <v>41201</v>
      </c>
      <c r="B2141" s="46">
        <v>1433.19</v>
      </c>
      <c r="C2141" s="116">
        <f t="shared" si="66"/>
        <v>-1.6571287414055669E-2</v>
      </c>
      <c r="E2141" s="115">
        <v>41201</v>
      </c>
      <c r="F2141" s="46">
        <v>240</v>
      </c>
      <c r="G2141" s="116">
        <f t="shared" si="67"/>
        <v>-1.9808069761697356E-2</v>
      </c>
    </row>
    <row r="2142" spans="1:7" x14ac:dyDescent="0.3">
      <c r="A2142" s="115">
        <v>41200</v>
      </c>
      <c r="B2142" s="46">
        <v>1457.34</v>
      </c>
      <c r="C2142" s="116">
        <f t="shared" si="66"/>
        <v>-2.4436823623632531E-3</v>
      </c>
      <c r="E2142" s="115">
        <v>41200</v>
      </c>
      <c r="F2142" s="46">
        <v>244.85000600000001</v>
      </c>
      <c r="G2142" s="116">
        <f t="shared" si="67"/>
        <v>-1.066709340443861E-2</v>
      </c>
    </row>
    <row r="2143" spans="1:7" x14ac:dyDescent="0.3">
      <c r="A2143" s="115">
        <v>41199</v>
      </c>
      <c r="B2143" s="46">
        <v>1460.91</v>
      </c>
      <c r="C2143" s="116">
        <f t="shared" si="66"/>
        <v>4.117064855799546E-3</v>
      </c>
      <c r="E2143" s="115">
        <v>41199</v>
      </c>
      <c r="F2143" s="46">
        <v>247.490005</v>
      </c>
      <c r="G2143" s="116">
        <f t="shared" si="67"/>
        <v>1.4552771053925051E-2</v>
      </c>
    </row>
    <row r="2144" spans="1:7" x14ac:dyDescent="0.3">
      <c r="A2144" s="115">
        <v>41198</v>
      </c>
      <c r="B2144" s="46">
        <v>1454.92</v>
      </c>
      <c r="C2144" s="116">
        <f t="shared" si="66"/>
        <v>1.0269906189024569E-2</v>
      </c>
      <c r="E2144" s="115">
        <v>41198</v>
      </c>
      <c r="F2144" s="46">
        <v>243.94000199999999</v>
      </c>
      <c r="G2144" s="116">
        <f t="shared" si="67"/>
        <v>-9.8284465099485185E-4</v>
      </c>
    </row>
    <row r="2145" spans="1:7" x14ac:dyDescent="0.3">
      <c r="A2145" s="115">
        <v>41197</v>
      </c>
      <c r="B2145" s="46">
        <v>1440.13</v>
      </c>
      <c r="C2145" s="116">
        <f t="shared" si="66"/>
        <v>8.0778949873652195E-3</v>
      </c>
      <c r="E2145" s="115">
        <v>41197</v>
      </c>
      <c r="F2145" s="46">
        <v>244.179993</v>
      </c>
      <c r="G2145" s="116">
        <f t="shared" si="67"/>
        <v>7.509456975121731E-3</v>
      </c>
    </row>
    <row r="2146" spans="1:7" x14ac:dyDescent="0.3">
      <c r="A2146" s="115">
        <v>41194</v>
      </c>
      <c r="B2146" s="46">
        <v>1428.59</v>
      </c>
      <c r="C2146" s="116">
        <f t="shared" si="66"/>
        <v>-2.9661371820999261E-3</v>
      </c>
      <c r="E2146" s="115">
        <v>41194</v>
      </c>
      <c r="F2146" s="46">
        <v>242.36000100000001</v>
      </c>
      <c r="G2146" s="116">
        <f t="shared" si="67"/>
        <v>-7.6160838276304599E-3</v>
      </c>
    </row>
    <row r="2147" spans="1:7" x14ac:dyDescent="0.3">
      <c r="A2147" s="115">
        <v>41193</v>
      </c>
      <c r="B2147" s="46">
        <v>1432.84</v>
      </c>
      <c r="C2147" s="116">
        <f t="shared" si="66"/>
        <v>1.9545429161782479E-4</v>
      </c>
      <c r="E2147" s="115">
        <v>41193</v>
      </c>
      <c r="F2147" s="46">
        <v>244.220001</v>
      </c>
      <c r="G2147" s="116">
        <f t="shared" si="67"/>
        <v>-3.1430016910282133E-3</v>
      </c>
    </row>
    <row r="2148" spans="1:7" x14ac:dyDescent="0.3">
      <c r="A2148" s="115">
        <v>41192</v>
      </c>
      <c r="B2148" s="46">
        <v>1432.56</v>
      </c>
      <c r="C2148" s="116">
        <f t="shared" si="66"/>
        <v>-6.188084468740529E-3</v>
      </c>
      <c r="E2148" s="115">
        <v>41192</v>
      </c>
      <c r="F2148" s="46">
        <v>244.990005</v>
      </c>
      <c r="G2148" s="116">
        <f t="shared" si="67"/>
        <v>-2.378865888380377E-2</v>
      </c>
    </row>
    <row r="2149" spans="1:7" x14ac:dyDescent="0.3">
      <c r="A2149" s="115">
        <v>41191</v>
      </c>
      <c r="B2149" s="46">
        <v>1441.48</v>
      </c>
      <c r="C2149" s="116">
        <f t="shared" si="66"/>
        <v>-9.8909250762425627E-3</v>
      </c>
      <c r="E2149" s="115">
        <v>41191</v>
      </c>
      <c r="F2149" s="46">
        <v>250.96000699999999</v>
      </c>
      <c r="G2149" s="116">
        <f t="shared" si="67"/>
        <v>-3.1266853480019008E-2</v>
      </c>
    </row>
    <row r="2150" spans="1:7" x14ac:dyDescent="0.3">
      <c r="A2150" s="115">
        <v>41190</v>
      </c>
      <c r="B2150" s="46">
        <v>1455.88</v>
      </c>
      <c r="C2150" s="116">
        <f t="shared" si="66"/>
        <v>-3.4567022376157386E-3</v>
      </c>
      <c r="E2150" s="115">
        <v>41190</v>
      </c>
      <c r="F2150" s="46">
        <v>259.05999800000001</v>
      </c>
      <c r="G2150" s="116">
        <f t="shared" si="67"/>
        <v>2.1275307675705513E-3</v>
      </c>
    </row>
    <row r="2151" spans="1:7" x14ac:dyDescent="0.3">
      <c r="A2151" s="115">
        <v>41187</v>
      </c>
      <c r="B2151" s="46">
        <v>1460.93</v>
      </c>
      <c r="C2151" s="116">
        <f t="shared" si="66"/>
        <v>-3.2160941562886514E-4</v>
      </c>
      <c r="E2151" s="115">
        <v>41187</v>
      </c>
      <c r="F2151" s="46">
        <v>258.51001000000002</v>
      </c>
      <c r="G2151" s="116">
        <f t="shared" si="67"/>
        <v>-7.5248243270824577E-3</v>
      </c>
    </row>
    <row r="2152" spans="1:7" x14ac:dyDescent="0.3">
      <c r="A2152" s="115">
        <v>41186</v>
      </c>
      <c r="B2152" s="46">
        <v>1461.4</v>
      </c>
      <c r="C2152" s="116">
        <f t="shared" si="66"/>
        <v>7.1744119532182182E-3</v>
      </c>
      <c r="E2152" s="115">
        <v>41186</v>
      </c>
      <c r="F2152" s="46">
        <v>260.47000100000002</v>
      </c>
      <c r="G2152" s="116">
        <f t="shared" si="67"/>
        <v>1.7779005296803874E-2</v>
      </c>
    </row>
    <row r="2153" spans="1:7" x14ac:dyDescent="0.3">
      <c r="A2153" s="115">
        <v>41185</v>
      </c>
      <c r="B2153" s="46">
        <v>1450.99</v>
      </c>
      <c r="C2153" s="116">
        <f t="shared" si="66"/>
        <v>3.6244163928755846E-3</v>
      </c>
      <c r="E2153" s="115">
        <v>41185</v>
      </c>
      <c r="F2153" s="46">
        <v>255.91999799999999</v>
      </c>
      <c r="G2153" s="116">
        <f t="shared" si="67"/>
        <v>2.1229017847669063E-2</v>
      </c>
    </row>
    <row r="2154" spans="1:7" x14ac:dyDescent="0.3">
      <c r="A2154" s="115">
        <v>41184</v>
      </c>
      <c r="B2154" s="46">
        <v>1445.75</v>
      </c>
      <c r="C2154" s="116">
        <f t="shared" si="66"/>
        <v>8.722801819327497E-4</v>
      </c>
      <c r="E2154" s="115">
        <v>41184</v>
      </c>
      <c r="F2154" s="46">
        <v>250.60000600000001</v>
      </c>
      <c r="G2154" s="116">
        <f t="shared" si="67"/>
        <v>-5.5949725327362199E-3</v>
      </c>
    </row>
    <row r="2155" spans="1:7" x14ac:dyDescent="0.3">
      <c r="A2155" s="115">
        <v>41183</v>
      </c>
      <c r="B2155" s="46">
        <v>1444.49</v>
      </c>
      <c r="C2155" s="116">
        <f t="shared" si="66"/>
        <v>2.6515440732437501E-3</v>
      </c>
      <c r="E2155" s="115">
        <v>41183</v>
      </c>
      <c r="F2155" s="46">
        <v>252.009995</v>
      </c>
      <c r="G2155" s="116">
        <f t="shared" si="67"/>
        <v>-9.0830919173418012E-3</v>
      </c>
    </row>
    <row r="2156" spans="1:7" x14ac:dyDescent="0.3">
      <c r="A2156" s="115">
        <v>41180</v>
      </c>
      <c r="B2156" s="46">
        <v>1440.67</v>
      </c>
      <c r="C2156" s="116">
        <f t="shared" si="66"/>
        <v>-4.4777666447846087E-3</v>
      </c>
      <c r="E2156" s="115">
        <v>41180</v>
      </c>
      <c r="F2156" s="46">
        <v>254.320007</v>
      </c>
      <c r="G2156" s="116">
        <f t="shared" si="67"/>
        <v>-8.8467556622900956E-3</v>
      </c>
    </row>
    <row r="2157" spans="1:7" x14ac:dyDescent="0.3">
      <c r="A2157" s="115">
        <v>41179</v>
      </c>
      <c r="B2157" s="46">
        <v>1447.15</v>
      </c>
      <c r="C2157" s="116">
        <f t="shared" si="66"/>
        <v>9.648926966762561E-3</v>
      </c>
      <c r="E2157" s="115">
        <v>41179</v>
      </c>
      <c r="F2157" s="46">
        <v>256.58999599999999</v>
      </c>
      <c r="G2157" s="116">
        <f t="shared" si="67"/>
        <v>2.7716578104830969E-2</v>
      </c>
    </row>
    <row r="2158" spans="1:7" x14ac:dyDescent="0.3">
      <c r="A2158" s="115">
        <v>41178</v>
      </c>
      <c r="B2158" s="46">
        <v>1433.32</v>
      </c>
      <c r="C2158" s="116">
        <f t="shared" si="66"/>
        <v>-5.736721259165245E-3</v>
      </c>
      <c r="E2158" s="115">
        <v>41178</v>
      </c>
      <c r="F2158" s="46">
        <v>249.66999799999999</v>
      </c>
      <c r="G2158" s="116">
        <f t="shared" si="67"/>
        <v>-1.1051290987249329E-2</v>
      </c>
    </row>
    <row r="2159" spans="1:7" x14ac:dyDescent="0.3">
      <c r="A2159" s="115">
        <v>41177</v>
      </c>
      <c r="B2159" s="46">
        <v>1441.59</v>
      </c>
      <c r="C2159" s="116">
        <f t="shared" si="66"/>
        <v>-1.0501822375059366E-2</v>
      </c>
      <c r="E2159" s="115">
        <v>41177</v>
      </c>
      <c r="F2159" s="46">
        <v>252.46000699999999</v>
      </c>
      <c r="G2159" s="116">
        <f t="shared" si="67"/>
        <v>-9.1836576626728172E-3</v>
      </c>
    </row>
    <row r="2160" spans="1:7" x14ac:dyDescent="0.3">
      <c r="A2160" s="115">
        <v>41176</v>
      </c>
      <c r="B2160" s="46">
        <v>1456.89</v>
      </c>
      <c r="C2160" s="116">
        <f t="shared" si="66"/>
        <v>-2.2326473307536787E-3</v>
      </c>
      <c r="E2160" s="115">
        <v>41176</v>
      </c>
      <c r="F2160" s="46">
        <v>254.800003</v>
      </c>
      <c r="G2160" s="116">
        <f t="shared" si="67"/>
        <v>-1.0370132402337751E-2</v>
      </c>
    </row>
    <row r="2161" spans="1:7" x14ac:dyDescent="0.3">
      <c r="A2161" s="115">
        <v>41173</v>
      </c>
      <c r="B2161" s="46">
        <v>1460.15</v>
      </c>
      <c r="C2161" s="116">
        <f t="shared" si="66"/>
        <v>-7.5329050990835533E-5</v>
      </c>
      <c r="E2161" s="115">
        <v>41173</v>
      </c>
      <c r="F2161" s="46">
        <v>257.47000100000002</v>
      </c>
      <c r="G2161" s="116">
        <f t="shared" si="67"/>
        <v>-1.280624602435676E-2</v>
      </c>
    </row>
    <row r="2162" spans="1:7" x14ac:dyDescent="0.3">
      <c r="A2162" s="115">
        <v>41172</v>
      </c>
      <c r="B2162" s="46">
        <v>1460.26</v>
      </c>
      <c r="C2162" s="116">
        <f t="shared" si="66"/>
        <v>-5.4070702576913821E-4</v>
      </c>
      <c r="E2162" s="115">
        <v>41172</v>
      </c>
      <c r="F2162" s="46">
        <v>260.80999800000001</v>
      </c>
      <c r="G2162" s="116">
        <f t="shared" si="67"/>
        <v>-3.324652335954581E-3</v>
      </c>
    </row>
    <row r="2163" spans="1:7" x14ac:dyDescent="0.3">
      <c r="A2163" s="115">
        <v>41171</v>
      </c>
      <c r="B2163" s="46">
        <v>1461.05</v>
      </c>
      <c r="C2163" s="116">
        <f t="shared" si="66"/>
        <v>1.1854836499192167E-3</v>
      </c>
      <c r="E2163" s="115">
        <v>41171</v>
      </c>
      <c r="F2163" s="46">
        <v>261.67999300000002</v>
      </c>
      <c r="G2163" s="116">
        <f t="shared" si="67"/>
        <v>1.1323644444444447E-2</v>
      </c>
    </row>
    <row r="2164" spans="1:7" x14ac:dyDescent="0.3">
      <c r="A2164" s="115">
        <v>41170</v>
      </c>
      <c r="B2164" s="46">
        <v>1459.32</v>
      </c>
      <c r="C2164" s="116">
        <f t="shared" si="66"/>
        <v>-1.2797788104217389E-3</v>
      </c>
      <c r="E2164" s="115">
        <v>41170</v>
      </c>
      <c r="F2164" s="46">
        <v>258.75</v>
      </c>
      <c r="G2164" s="116">
        <f t="shared" si="67"/>
        <v>2.9069767441860517E-3</v>
      </c>
    </row>
    <row r="2165" spans="1:7" x14ac:dyDescent="0.3">
      <c r="A2165" s="115">
        <v>41169</v>
      </c>
      <c r="B2165" s="46">
        <v>1461.19</v>
      </c>
      <c r="C2165" s="116">
        <f t="shared" si="66"/>
        <v>-3.1246375625098022E-3</v>
      </c>
      <c r="E2165" s="115">
        <v>41169</v>
      </c>
      <c r="F2165" s="46">
        <v>258</v>
      </c>
      <c r="G2165" s="116">
        <f t="shared" si="67"/>
        <v>-1.2515746689911622E-2</v>
      </c>
    </row>
    <row r="2166" spans="1:7" x14ac:dyDescent="0.3">
      <c r="A2166" s="115">
        <v>41166</v>
      </c>
      <c r="B2166" s="46">
        <v>1465.77</v>
      </c>
      <c r="C2166" s="116">
        <f t="shared" si="66"/>
        <v>3.9589312255563502E-3</v>
      </c>
      <c r="E2166" s="115">
        <v>41166</v>
      </c>
      <c r="F2166" s="46">
        <v>261.26998900000001</v>
      </c>
      <c r="G2166" s="116">
        <f t="shared" si="67"/>
        <v>3.9578813386829115E-3</v>
      </c>
    </row>
    <row r="2167" spans="1:7" x14ac:dyDescent="0.3">
      <c r="A2167" s="115">
        <v>41165</v>
      </c>
      <c r="B2167" s="46">
        <v>1459.99</v>
      </c>
      <c r="C2167" s="116">
        <f t="shared" si="66"/>
        <v>1.6309795622876821E-2</v>
      </c>
      <c r="E2167" s="115">
        <v>41165</v>
      </c>
      <c r="F2167" s="46">
        <v>260.23998999999998</v>
      </c>
      <c r="G2167" s="116">
        <f t="shared" si="67"/>
        <v>1.8033818056687023E-2</v>
      </c>
    </row>
    <row r="2168" spans="1:7" x14ac:dyDescent="0.3">
      <c r="A2168" s="115">
        <v>41164</v>
      </c>
      <c r="B2168" s="46">
        <v>1436.56</v>
      </c>
      <c r="C2168" s="116">
        <f t="shared" si="66"/>
        <v>2.0926923184241275E-3</v>
      </c>
      <c r="E2168" s="115">
        <v>41164</v>
      </c>
      <c r="F2168" s="46">
        <v>255.63000500000001</v>
      </c>
      <c r="G2168" s="116">
        <f t="shared" si="67"/>
        <v>-1.5642429816886683E-4</v>
      </c>
    </row>
    <row r="2169" spans="1:7" x14ac:dyDescent="0.3">
      <c r="A2169" s="115">
        <v>41163</v>
      </c>
      <c r="B2169" s="46">
        <v>1433.56</v>
      </c>
      <c r="C2169" s="116">
        <f t="shared" si="66"/>
        <v>3.134883981302572E-3</v>
      </c>
      <c r="E2169" s="115">
        <v>41163</v>
      </c>
      <c r="F2169" s="46">
        <v>255.66999799999999</v>
      </c>
      <c r="G2169" s="116">
        <f t="shared" si="67"/>
        <v>-5.5233498856174235E-3</v>
      </c>
    </row>
    <row r="2170" spans="1:7" x14ac:dyDescent="0.3">
      <c r="A2170" s="115">
        <v>41162</v>
      </c>
      <c r="B2170" s="46">
        <v>1429.08</v>
      </c>
      <c r="C2170" s="116">
        <f t="shared" si="66"/>
        <v>-6.1477689996662921E-3</v>
      </c>
      <c r="E2170" s="115">
        <v>41162</v>
      </c>
      <c r="F2170" s="46">
        <v>257.08999599999999</v>
      </c>
      <c r="G2170" s="116">
        <f t="shared" si="67"/>
        <v>-7.9108546783097644E-3</v>
      </c>
    </row>
    <row r="2171" spans="1:7" x14ac:dyDescent="0.3">
      <c r="A2171" s="115">
        <v>41159</v>
      </c>
      <c r="B2171" s="46">
        <v>1437.92</v>
      </c>
      <c r="C2171" s="116">
        <f t="shared" si="66"/>
        <v>4.04993994916647E-3</v>
      </c>
      <c r="E2171" s="115">
        <v>41159</v>
      </c>
      <c r="F2171" s="46">
        <v>259.14001500000001</v>
      </c>
      <c r="G2171" s="116">
        <f t="shared" si="67"/>
        <v>3.0869638975462577E-2</v>
      </c>
    </row>
    <row r="2172" spans="1:7" x14ac:dyDescent="0.3">
      <c r="A2172" s="115">
        <v>41158</v>
      </c>
      <c r="B2172" s="46">
        <v>1432.12</v>
      </c>
      <c r="C2172" s="116">
        <f t="shared" si="66"/>
        <v>2.043550133956562E-2</v>
      </c>
      <c r="E2172" s="115">
        <v>41158</v>
      </c>
      <c r="F2172" s="46">
        <v>251.38000500000001</v>
      </c>
      <c r="G2172" s="116">
        <f t="shared" si="67"/>
        <v>2.0956884002287124E-2</v>
      </c>
    </row>
    <row r="2173" spans="1:7" x14ac:dyDescent="0.3">
      <c r="A2173" s="115">
        <v>41157</v>
      </c>
      <c r="B2173" s="46">
        <v>1403.44</v>
      </c>
      <c r="C2173" s="116">
        <f t="shared" si="66"/>
        <v>-1.0676612524378459E-3</v>
      </c>
      <c r="E2173" s="115">
        <v>41157</v>
      </c>
      <c r="F2173" s="46">
        <v>246.220001</v>
      </c>
      <c r="G2173" s="116">
        <f t="shared" si="67"/>
        <v>-6.6968047705179279E-3</v>
      </c>
    </row>
    <row r="2174" spans="1:7" x14ac:dyDescent="0.3">
      <c r="A2174" s="115">
        <v>41156</v>
      </c>
      <c r="B2174" s="46">
        <v>1404.94</v>
      </c>
      <c r="C2174" s="116">
        <f t="shared" si="66"/>
        <v>-1.1659486129476093E-3</v>
      </c>
      <c r="E2174" s="115">
        <v>41156</v>
      </c>
      <c r="F2174" s="46">
        <v>247.88000500000001</v>
      </c>
      <c r="G2174" s="116">
        <f t="shared" si="67"/>
        <v>-1.5708663701474723E-3</v>
      </c>
    </row>
    <row r="2175" spans="1:7" x14ac:dyDescent="0.3">
      <c r="A2175" s="115">
        <v>41152</v>
      </c>
      <c r="B2175" s="46">
        <v>1406.58</v>
      </c>
      <c r="C2175" s="116">
        <f t="shared" si="66"/>
        <v>5.0733129448079506E-3</v>
      </c>
      <c r="E2175" s="115">
        <v>41152</v>
      </c>
      <c r="F2175" s="46">
        <v>248.270004</v>
      </c>
      <c r="G2175" s="116">
        <f t="shared" si="67"/>
        <v>8.3258995681672054E-3</v>
      </c>
    </row>
    <row r="2176" spans="1:7" x14ac:dyDescent="0.3">
      <c r="A2176" s="115">
        <v>41151</v>
      </c>
      <c r="B2176" s="46">
        <v>1399.48</v>
      </c>
      <c r="C2176" s="116">
        <f t="shared" si="66"/>
        <v>-7.8057979850973958E-3</v>
      </c>
      <c r="E2176" s="115">
        <v>41151</v>
      </c>
      <c r="F2176" s="46">
        <v>246.220001</v>
      </c>
      <c r="G2176" s="116">
        <f t="shared" si="67"/>
        <v>-3.6419311193333082E-3</v>
      </c>
    </row>
    <row r="2177" spans="1:7" x14ac:dyDescent="0.3">
      <c r="A2177" s="115">
        <v>41150</v>
      </c>
      <c r="B2177" s="46">
        <v>1410.49</v>
      </c>
      <c r="C2177" s="116">
        <f t="shared" si="66"/>
        <v>8.4439083232812351E-4</v>
      </c>
      <c r="E2177" s="115">
        <v>41150</v>
      </c>
      <c r="F2177" s="46">
        <v>247.11999499999999</v>
      </c>
      <c r="G2177" s="116">
        <f t="shared" si="67"/>
        <v>4.1038316033323863E-3</v>
      </c>
    </row>
    <row r="2178" spans="1:7" x14ac:dyDescent="0.3">
      <c r="A2178" s="115">
        <v>41149</v>
      </c>
      <c r="B2178" s="46">
        <v>1409.3</v>
      </c>
      <c r="C2178" s="116">
        <f t="shared" si="66"/>
        <v>-8.082584158135564E-4</v>
      </c>
      <c r="E2178" s="115">
        <v>41149</v>
      </c>
      <c r="F2178" s="46">
        <v>246.11000100000001</v>
      </c>
      <c r="G2178" s="116">
        <f t="shared" si="67"/>
        <v>8.9783659312756559E-3</v>
      </c>
    </row>
    <row r="2179" spans="1:7" x14ac:dyDescent="0.3">
      <c r="A2179" s="115">
        <v>41148</v>
      </c>
      <c r="B2179" s="46">
        <v>1410.44</v>
      </c>
      <c r="C2179" s="116">
        <f t="shared" si="66"/>
        <v>-4.8896983268731375E-4</v>
      </c>
      <c r="E2179" s="115">
        <v>41148</v>
      </c>
      <c r="F2179" s="46">
        <v>243.91999799999999</v>
      </c>
      <c r="G2179" s="116">
        <f t="shared" si="67"/>
        <v>-7.4062300112673896E-3</v>
      </c>
    </row>
    <row r="2180" spans="1:7" x14ac:dyDescent="0.3">
      <c r="A2180" s="115">
        <v>41145</v>
      </c>
      <c r="B2180" s="46">
        <v>1411.13</v>
      </c>
      <c r="C2180" s="116">
        <f t="shared" ref="C2180:C2243" si="68">B2180/B2181-1</f>
        <v>6.4546958804063692E-3</v>
      </c>
      <c r="E2180" s="115">
        <v>41145</v>
      </c>
      <c r="F2180" s="46">
        <v>245.740005</v>
      </c>
      <c r="G2180" s="116">
        <f t="shared" ref="G2180:G2243" si="69">F2180/F2181-1</f>
        <v>1.8822587298788385E-2</v>
      </c>
    </row>
    <row r="2181" spans="1:7" x14ac:dyDescent="0.3">
      <c r="A2181" s="115">
        <v>41144</v>
      </c>
      <c r="B2181" s="46">
        <v>1402.08</v>
      </c>
      <c r="C2181" s="116">
        <f t="shared" si="68"/>
        <v>-8.0722184097518079E-3</v>
      </c>
      <c r="E2181" s="115">
        <v>41144</v>
      </c>
      <c r="F2181" s="46">
        <v>241.199997</v>
      </c>
      <c r="G2181" s="116">
        <f t="shared" si="69"/>
        <v>-7.8157505269662586E-3</v>
      </c>
    </row>
    <row r="2182" spans="1:7" x14ac:dyDescent="0.3">
      <c r="A2182" s="115">
        <v>41143</v>
      </c>
      <c r="B2182" s="46">
        <v>1413.49</v>
      </c>
      <c r="C2182" s="116">
        <f t="shared" si="68"/>
        <v>2.2644126325910285E-4</v>
      </c>
      <c r="E2182" s="115">
        <v>41143</v>
      </c>
      <c r="F2182" s="46">
        <v>243.10000600000001</v>
      </c>
      <c r="G2182" s="116">
        <f t="shared" si="69"/>
        <v>1.5243303594612234E-2</v>
      </c>
    </row>
    <row r="2183" spans="1:7" x14ac:dyDescent="0.3">
      <c r="A2183" s="115">
        <v>41142</v>
      </c>
      <c r="B2183" s="46">
        <v>1413.17</v>
      </c>
      <c r="C2183" s="116">
        <f t="shared" si="68"/>
        <v>-3.4975636930324461E-3</v>
      </c>
      <c r="E2183" s="115">
        <v>41142</v>
      </c>
      <c r="F2183" s="46">
        <v>239.449997</v>
      </c>
      <c r="G2183" s="116">
        <f t="shared" si="69"/>
        <v>-3.7445765655608199E-3</v>
      </c>
    </row>
    <row r="2184" spans="1:7" x14ac:dyDescent="0.3">
      <c r="A2184" s="115">
        <v>41141</v>
      </c>
      <c r="B2184" s="46">
        <v>1418.13</v>
      </c>
      <c r="C2184" s="116">
        <f t="shared" si="68"/>
        <v>-2.1154171602644212E-5</v>
      </c>
      <c r="E2184" s="115">
        <v>41141</v>
      </c>
      <c r="F2184" s="46">
        <v>240.35000600000001</v>
      </c>
      <c r="G2184" s="116">
        <f t="shared" si="69"/>
        <v>-3.4000580785342738E-3</v>
      </c>
    </row>
    <row r="2185" spans="1:7" x14ac:dyDescent="0.3">
      <c r="A2185" s="115">
        <v>41138</v>
      </c>
      <c r="B2185" s="46">
        <v>1418.16</v>
      </c>
      <c r="C2185" s="116">
        <f t="shared" si="68"/>
        <v>1.8721167635693536E-3</v>
      </c>
      <c r="E2185" s="115">
        <v>41138</v>
      </c>
      <c r="F2185" s="46">
        <v>241.16999799999999</v>
      </c>
      <c r="G2185" s="116">
        <f t="shared" si="69"/>
        <v>-1.5731939361640634E-3</v>
      </c>
    </row>
    <row r="2186" spans="1:7" x14ac:dyDescent="0.3">
      <c r="A2186" s="115">
        <v>41137</v>
      </c>
      <c r="B2186" s="46">
        <v>1415.51</v>
      </c>
      <c r="C2186" s="116">
        <f t="shared" si="68"/>
        <v>7.1005243573598609E-3</v>
      </c>
      <c r="E2186" s="115">
        <v>41137</v>
      </c>
      <c r="F2186" s="46">
        <v>241.550003</v>
      </c>
      <c r="G2186" s="116">
        <f t="shared" si="69"/>
        <v>1.7395354371117611E-2</v>
      </c>
    </row>
    <row r="2187" spans="1:7" x14ac:dyDescent="0.3">
      <c r="A2187" s="115">
        <v>41136</v>
      </c>
      <c r="B2187" s="46">
        <v>1405.53</v>
      </c>
      <c r="C2187" s="116">
        <f t="shared" si="68"/>
        <v>1.1396579601545831E-3</v>
      </c>
      <c r="E2187" s="115">
        <v>41136</v>
      </c>
      <c r="F2187" s="46">
        <v>237.41999799999999</v>
      </c>
      <c r="G2187" s="116">
        <f t="shared" si="69"/>
        <v>1.8139697087013129E-2</v>
      </c>
    </row>
    <row r="2188" spans="1:7" x14ac:dyDescent="0.3">
      <c r="A2188" s="115">
        <v>41135</v>
      </c>
      <c r="B2188" s="46">
        <v>1403.93</v>
      </c>
      <c r="C2188" s="116">
        <f t="shared" si="68"/>
        <v>-1.2819508443062677E-4</v>
      </c>
      <c r="E2188" s="115">
        <v>41135</v>
      </c>
      <c r="F2188" s="46">
        <v>233.19000199999999</v>
      </c>
      <c r="G2188" s="116">
        <f t="shared" si="69"/>
        <v>3.2266391049162735E-3</v>
      </c>
    </row>
    <row r="2189" spans="1:7" x14ac:dyDescent="0.3">
      <c r="A2189" s="115">
        <v>41134</v>
      </c>
      <c r="B2189" s="46">
        <v>1404.11</v>
      </c>
      <c r="C2189" s="116">
        <f t="shared" si="68"/>
        <v>-1.2518938450923889E-3</v>
      </c>
      <c r="E2189" s="115">
        <v>41134</v>
      </c>
      <c r="F2189" s="46">
        <v>232.44000199999999</v>
      </c>
      <c r="G2189" s="116">
        <f t="shared" si="69"/>
        <v>-1.3318925886144362E-3</v>
      </c>
    </row>
    <row r="2190" spans="1:7" x14ac:dyDescent="0.3">
      <c r="A2190" s="115">
        <v>41131</v>
      </c>
      <c r="B2190" s="46">
        <v>1405.87</v>
      </c>
      <c r="C2190" s="116">
        <f t="shared" si="68"/>
        <v>2.1884801824920697E-3</v>
      </c>
      <c r="E2190" s="115">
        <v>41131</v>
      </c>
      <c r="F2190" s="46">
        <v>232.75</v>
      </c>
      <c r="G2190" s="116">
        <f t="shared" si="69"/>
        <v>-5.5968470101414036E-3</v>
      </c>
    </row>
    <row r="2191" spans="1:7" x14ac:dyDescent="0.3">
      <c r="A2191" s="115">
        <v>41130</v>
      </c>
      <c r="B2191" s="46">
        <v>1402.8</v>
      </c>
      <c r="C2191" s="116">
        <f t="shared" si="68"/>
        <v>4.136298155781315E-4</v>
      </c>
      <c r="E2191" s="115">
        <v>41130</v>
      </c>
      <c r="F2191" s="46">
        <v>234.05999800000001</v>
      </c>
      <c r="G2191" s="116">
        <f t="shared" si="69"/>
        <v>-1.3653340437466133E-3</v>
      </c>
    </row>
    <row r="2192" spans="1:7" x14ac:dyDescent="0.3">
      <c r="A2192" s="115">
        <v>41129</v>
      </c>
      <c r="B2192" s="46">
        <v>1402.22</v>
      </c>
      <c r="C2192" s="116">
        <f t="shared" si="68"/>
        <v>6.2082991401157805E-4</v>
      </c>
      <c r="E2192" s="115">
        <v>41129</v>
      </c>
      <c r="F2192" s="46">
        <v>234.38000500000001</v>
      </c>
      <c r="G2192" s="116">
        <f t="shared" si="69"/>
        <v>-9.2153915219427285E-3</v>
      </c>
    </row>
    <row r="2193" spans="1:7" x14ac:dyDescent="0.3">
      <c r="A2193" s="115">
        <v>41128</v>
      </c>
      <c r="B2193" s="46">
        <v>1401.35</v>
      </c>
      <c r="C2193" s="116">
        <f t="shared" si="68"/>
        <v>5.1067614382132032E-3</v>
      </c>
      <c r="E2193" s="115">
        <v>41128</v>
      </c>
      <c r="F2193" s="46">
        <v>236.55999800000001</v>
      </c>
      <c r="G2193" s="116">
        <f t="shared" si="69"/>
        <v>1.0983345207416173E-2</v>
      </c>
    </row>
    <row r="2194" spans="1:7" x14ac:dyDescent="0.3">
      <c r="A2194" s="115">
        <v>41127</v>
      </c>
      <c r="B2194" s="46">
        <v>1394.23</v>
      </c>
      <c r="C2194" s="116">
        <f t="shared" si="68"/>
        <v>2.3292762708575498E-3</v>
      </c>
      <c r="E2194" s="115">
        <v>41127</v>
      </c>
      <c r="F2194" s="46">
        <v>233.990005</v>
      </c>
      <c r="G2194" s="116">
        <f t="shared" si="69"/>
        <v>-4.1707281603152735E-3</v>
      </c>
    </row>
    <row r="2195" spans="1:7" x14ac:dyDescent="0.3">
      <c r="A2195" s="115">
        <v>41124</v>
      </c>
      <c r="B2195" s="46">
        <v>1390.99</v>
      </c>
      <c r="C2195" s="116">
        <f t="shared" si="68"/>
        <v>1.9040293040293088E-2</v>
      </c>
      <c r="E2195" s="115">
        <v>41124</v>
      </c>
      <c r="F2195" s="46">
        <v>234.970001</v>
      </c>
      <c r="G2195" s="116">
        <f t="shared" si="69"/>
        <v>1.8023495671968259E-2</v>
      </c>
    </row>
    <row r="2196" spans="1:7" x14ac:dyDescent="0.3">
      <c r="A2196" s="115">
        <v>41123</v>
      </c>
      <c r="B2196" s="46">
        <v>1365</v>
      </c>
      <c r="C2196" s="116">
        <f t="shared" si="68"/>
        <v>-7.3737946681793343E-3</v>
      </c>
      <c r="E2196" s="115">
        <v>41123</v>
      </c>
      <c r="F2196" s="46">
        <v>230.80999800000001</v>
      </c>
      <c r="G2196" s="116">
        <f t="shared" si="69"/>
        <v>-5.5150933778291833E-3</v>
      </c>
    </row>
    <row r="2197" spans="1:7" x14ac:dyDescent="0.3">
      <c r="A2197" s="115">
        <v>41122</v>
      </c>
      <c r="B2197" s="46">
        <v>1375.14</v>
      </c>
      <c r="C2197" s="116">
        <f t="shared" si="68"/>
        <v>-3.0304787866484162E-3</v>
      </c>
      <c r="E2197" s="115">
        <v>41122</v>
      </c>
      <c r="F2197" s="46">
        <v>232.08999600000001</v>
      </c>
      <c r="G2197" s="116">
        <f t="shared" si="69"/>
        <v>-5.1864851454802574E-3</v>
      </c>
    </row>
    <row r="2198" spans="1:7" x14ac:dyDescent="0.3">
      <c r="A2198" s="115">
        <v>41121</v>
      </c>
      <c r="B2198" s="46">
        <v>1379.32</v>
      </c>
      <c r="C2198" s="116">
        <f t="shared" si="68"/>
        <v>-4.3167544936114632E-3</v>
      </c>
      <c r="E2198" s="115">
        <v>41121</v>
      </c>
      <c r="F2198" s="46">
        <v>233.300003</v>
      </c>
      <c r="G2198" s="116">
        <f t="shared" si="69"/>
        <v>-1.1817497764708418E-2</v>
      </c>
    </row>
    <row r="2199" spans="1:7" x14ac:dyDescent="0.3">
      <c r="A2199" s="115">
        <v>41120</v>
      </c>
      <c r="B2199" s="46">
        <v>1385.3</v>
      </c>
      <c r="C2199" s="116">
        <f t="shared" si="68"/>
        <v>-4.834159469542243E-4</v>
      </c>
      <c r="E2199" s="115">
        <v>41120</v>
      </c>
      <c r="F2199" s="46">
        <v>236.08999600000001</v>
      </c>
      <c r="G2199" s="116">
        <f t="shared" si="69"/>
        <v>-5.1829216404835066E-3</v>
      </c>
    </row>
    <row r="2200" spans="1:7" x14ac:dyDescent="0.3">
      <c r="A2200" s="115">
        <v>41117</v>
      </c>
      <c r="B2200" s="46">
        <v>1385.97</v>
      </c>
      <c r="C2200" s="116">
        <f t="shared" si="68"/>
        <v>1.9080601755856463E-2</v>
      </c>
      <c r="E2200" s="115">
        <v>41117</v>
      </c>
      <c r="F2200" s="46">
        <v>237.320007</v>
      </c>
      <c r="G2200" s="116">
        <f t="shared" si="69"/>
        <v>7.8678298229132748E-2</v>
      </c>
    </row>
    <row r="2201" spans="1:7" x14ac:dyDescent="0.3">
      <c r="A2201" s="115">
        <v>41116</v>
      </c>
      <c r="B2201" s="46">
        <v>1360.02</v>
      </c>
      <c r="C2201" s="116">
        <f t="shared" si="68"/>
        <v>1.6540971230818657E-2</v>
      </c>
      <c r="E2201" s="115">
        <v>41116</v>
      </c>
      <c r="F2201" s="46">
        <v>220.009995</v>
      </c>
      <c r="G2201" s="116">
        <f t="shared" si="69"/>
        <v>1.3637373688495158E-2</v>
      </c>
    </row>
    <row r="2202" spans="1:7" x14ac:dyDescent="0.3">
      <c r="A2202" s="115">
        <v>41115</v>
      </c>
      <c r="B2202" s="46">
        <v>1337.89</v>
      </c>
      <c r="C2202" s="116">
        <f t="shared" si="68"/>
        <v>-3.138286346211494E-4</v>
      </c>
      <c r="E2202" s="115">
        <v>41115</v>
      </c>
      <c r="F2202" s="46">
        <v>217.050003</v>
      </c>
      <c r="G2202" s="116">
        <f t="shared" si="69"/>
        <v>-2.6856125304846157E-2</v>
      </c>
    </row>
    <row r="2203" spans="1:7" x14ac:dyDescent="0.3">
      <c r="A2203" s="115">
        <v>41114</v>
      </c>
      <c r="B2203" s="46">
        <v>1338.31</v>
      </c>
      <c r="C2203" s="116">
        <f t="shared" si="68"/>
        <v>-9.0409619998222945E-3</v>
      </c>
      <c r="E2203" s="115">
        <v>41114</v>
      </c>
      <c r="F2203" s="46">
        <v>223.03999300000001</v>
      </c>
      <c r="G2203" s="116">
        <f t="shared" si="69"/>
        <v>-1.3141020599553577E-2</v>
      </c>
    </row>
    <row r="2204" spans="1:7" x14ac:dyDescent="0.3">
      <c r="A2204" s="115">
        <v>41113</v>
      </c>
      <c r="B2204" s="46">
        <v>1350.52</v>
      </c>
      <c r="C2204" s="116">
        <f t="shared" si="68"/>
        <v>-8.909045543275762E-3</v>
      </c>
      <c r="E2204" s="115">
        <v>41113</v>
      </c>
      <c r="F2204" s="46">
        <v>226.009995</v>
      </c>
      <c r="G2204" s="116">
        <f t="shared" si="69"/>
        <v>-9.9872884047090826E-3</v>
      </c>
    </row>
    <row r="2205" spans="1:7" x14ac:dyDescent="0.3">
      <c r="A2205" s="115">
        <v>41110</v>
      </c>
      <c r="B2205" s="46">
        <v>1362.66</v>
      </c>
      <c r="C2205" s="116">
        <f t="shared" si="68"/>
        <v>-1.0061677721193374E-2</v>
      </c>
      <c r="E2205" s="115">
        <v>41110</v>
      </c>
      <c r="F2205" s="46">
        <v>228.28999300000001</v>
      </c>
      <c r="G2205" s="116">
        <f t="shared" si="69"/>
        <v>9.3734581011934992E-3</v>
      </c>
    </row>
    <row r="2206" spans="1:7" x14ac:dyDescent="0.3">
      <c r="A2206" s="115">
        <v>41109</v>
      </c>
      <c r="B2206" s="46">
        <v>1376.51</v>
      </c>
      <c r="C2206" s="116">
        <f t="shared" si="68"/>
        <v>2.7171141770714335E-3</v>
      </c>
      <c r="E2206" s="115">
        <v>41109</v>
      </c>
      <c r="F2206" s="46">
        <v>226.16999799999999</v>
      </c>
      <c r="G2206" s="116">
        <f t="shared" si="69"/>
        <v>4.0005504023518101E-2</v>
      </c>
    </row>
    <row r="2207" spans="1:7" x14ac:dyDescent="0.3">
      <c r="A2207" s="115">
        <v>41108</v>
      </c>
      <c r="B2207" s="46">
        <v>1372.78</v>
      </c>
      <c r="C2207" s="116">
        <f t="shared" si="68"/>
        <v>6.6805018809534822E-3</v>
      </c>
      <c r="E2207" s="115">
        <v>41108</v>
      </c>
      <c r="F2207" s="46">
        <v>217.470001</v>
      </c>
      <c r="G2207" s="116">
        <f t="shared" si="69"/>
        <v>2.4893192155315269E-3</v>
      </c>
    </row>
    <row r="2208" spans="1:7" x14ac:dyDescent="0.3">
      <c r="A2208" s="115">
        <v>41107</v>
      </c>
      <c r="B2208" s="46">
        <v>1363.67</v>
      </c>
      <c r="C2208" s="116">
        <f t="shared" si="68"/>
        <v>7.4096510150409856E-3</v>
      </c>
      <c r="E2208" s="115">
        <v>41107</v>
      </c>
      <c r="F2208" s="46">
        <v>216.929993</v>
      </c>
      <c r="G2208" s="116">
        <f t="shared" si="69"/>
        <v>4.2590529202131133E-3</v>
      </c>
    </row>
    <row r="2209" spans="1:7" x14ac:dyDescent="0.3">
      <c r="A2209" s="115">
        <v>41106</v>
      </c>
      <c r="B2209" s="46">
        <v>1353.64</v>
      </c>
      <c r="C2209" s="116">
        <f t="shared" si="68"/>
        <v>-2.3143029820603678E-3</v>
      </c>
      <c r="E2209" s="115">
        <v>41106</v>
      </c>
      <c r="F2209" s="46">
        <v>216.009995</v>
      </c>
      <c r="G2209" s="116">
        <f t="shared" si="69"/>
        <v>-1.0897953252886783E-2</v>
      </c>
    </row>
    <row r="2210" spans="1:7" x14ac:dyDescent="0.3">
      <c r="A2210" s="115">
        <v>41103</v>
      </c>
      <c r="B2210" s="46">
        <v>1356.78</v>
      </c>
      <c r="C2210" s="116">
        <f t="shared" si="68"/>
        <v>1.6497347837813425E-2</v>
      </c>
      <c r="E2210" s="115">
        <v>41103</v>
      </c>
      <c r="F2210" s="46">
        <v>218.38999899999999</v>
      </c>
      <c r="G2210" s="116">
        <f t="shared" si="69"/>
        <v>1.406945572961793E-2</v>
      </c>
    </row>
    <row r="2211" spans="1:7" x14ac:dyDescent="0.3">
      <c r="A2211" s="115">
        <v>41102</v>
      </c>
      <c r="B2211" s="46">
        <v>1334.76</v>
      </c>
      <c r="C2211" s="116">
        <f t="shared" si="68"/>
        <v>-4.9871407804987777E-3</v>
      </c>
      <c r="E2211" s="115">
        <v>41102</v>
      </c>
      <c r="F2211" s="46">
        <v>215.36000100000001</v>
      </c>
      <c r="G2211" s="116">
        <f t="shared" si="69"/>
        <v>-1.378391752035335E-2</v>
      </c>
    </row>
    <row r="2212" spans="1:7" x14ac:dyDescent="0.3">
      <c r="A2212" s="115">
        <v>41101</v>
      </c>
      <c r="B2212" s="46">
        <v>1341.45</v>
      </c>
      <c r="C2212" s="116">
        <f t="shared" si="68"/>
        <v>-1.4909017719388906E-5</v>
      </c>
      <c r="E2212" s="115">
        <v>41101</v>
      </c>
      <c r="F2212" s="46">
        <v>218.36999499999999</v>
      </c>
      <c r="G2212" s="116">
        <f t="shared" si="69"/>
        <v>-5.1480865603644732E-3</v>
      </c>
    </row>
    <row r="2213" spans="1:7" x14ac:dyDescent="0.3">
      <c r="A2213" s="115">
        <v>41100</v>
      </c>
      <c r="B2213" s="46">
        <v>1341.47</v>
      </c>
      <c r="C2213" s="116">
        <f t="shared" si="68"/>
        <v>-8.1259334841695674E-3</v>
      </c>
      <c r="E2213" s="115">
        <v>41100</v>
      </c>
      <c r="F2213" s="46">
        <v>219.5</v>
      </c>
      <c r="G2213" s="116">
        <f t="shared" si="69"/>
        <v>-2.4661199404649614E-2</v>
      </c>
    </row>
    <row r="2214" spans="1:7" x14ac:dyDescent="0.3">
      <c r="A2214" s="115">
        <v>41099</v>
      </c>
      <c r="B2214" s="46">
        <v>1352.46</v>
      </c>
      <c r="C2214" s="116">
        <f t="shared" si="68"/>
        <v>-1.6387633979980665E-3</v>
      </c>
      <c r="E2214" s="115">
        <v>41099</v>
      </c>
      <c r="F2214" s="46">
        <v>225.050003</v>
      </c>
      <c r="G2214" s="116">
        <f t="shared" si="69"/>
        <v>0</v>
      </c>
    </row>
    <row r="2215" spans="1:7" x14ac:dyDescent="0.3">
      <c r="A2215" s="115">
        <v>41096</v>
      </c>
      <c r="B2215" s="46">
        <v>1354.68</v>
      </c>
      <c r="C2215" s="116">
        <f t="shared" si="68"/>
        <v>-9.4327205721054241E-3</v>
      </c>
      <c r="E2215" s="115">
        <v>41096</v>
      </c>
      <c r="F2215" s="46">
        <v>225.050003</v>
      </c>
      <c r="G2215" s="116">
        <f t="shared" si="69"/>
        <v>-8.8522637968138085E-3</v>
      </c>
    </row>
    <row r="2216" spans="1:7" x14ac:dyDescent="0.3">
      <c r="A2216" s="115">
        <v>41095</v>
      </c>
      <c r="B2216" s="46">
        <v>1367.58</v>
      </c>
      <c r="C2216" s="116">
        <f t="shared" si="68"/>
        <v>-4.6869768998996086E-3</v>
      </c>
      <c r="E2216" s="115">
        <v>41095</v>
      </c>
      <c r="F2216" s="46">
        <v>227.05999800000001</v>
      </c>
      <c r="G2216" s="116">
        <f t="shared" si="69"/>
        <v>-1.0761124954302814E-2</v>
      </c>
    </row>
    <row r="2217" spans="1:7" x14ac:dyDescent="0.3">
      <c r="A2217" s="115">
        <v>41093</v>
      </c>
      <c r="B2217" s="46">
        <v>1374.02</v>
      </c>
      <c r="C2217" s="116">
        <f t="shared" si="68"/>
        <v>6.2321037561057224E-3</v>
      </c>
      <c r="E2217" s="115">
        <v>41093</v>
      </c>
      <c r="F2217" s="46">
        <v>229.529999</v>
      </c>
      <c r="G2217" s="116">
        <f t="shared" si="69"/>
        <v>9.1571600204942705E-4</v>
      </c>
    </row>
    <row r="2218" spans="1:7" x14ac:dyDescent="0.3">
      <c r="A2218" s="115">
        <v>41092</v>
      </c>
      <c r="B2218" s="46">
        <v>1365.51</v>
      </c>
      <c r="C2218" s="116">
        <f t="shared" si="68"/>
        <v>2.4593293005226169E-3</v>
      </c>
      <c r="E2218" s="115">
        <v>41092</v>
      </c>
      <c r="F2218" s="46">
        <v>229.320007</v>
      </c>
      <c r="G2218" s="116">
        <f t="shared" si="69"/>
        <v>4.2478693869620887E-3</v>
      </c>
    </row>
    <row r="2219" spans="1:7" x14ac:dyDescent="0.3">
      <c r="A2219" s="115">
        <v>41089</v>
      </c>
      <c r="B2219" s="46">
        <v>1362.16</v>
      </c>
      <c r="C2219" s="116">
        <f t="shared" si="68"/>
        <v>2.4920243183049529E-2</v>
      </c>
      <c r="E2219" s="115">
        <v>41089</v>
      </c>
      <c r="F2219" s="46">
        <v>228.35000600000001</v>
      </c>
      <c r="G2219" s="116">
        <f t="shared" si="69"/>
        <v>3.1810618876784824E-2</v>
      </c>
    </row>
    <row r="2220" spans="1:7" x14ac:dyDescent="0.3">
      <c r="A2220" s="115">
        <v>41088</v>
      </c>
      <c r="B2220" s="46">
        <v>1329.04</v>
      </c>
      <c r="C2220" s="116">
        <f t="shared" si="68"/>
        <v>-2.1098472050155026E-3</v>
      </c>
      <c r="E2220" s="115">
        <v>41088</v>
      </c>
      <c r="F2220" s="46">
        <v>221.30999800000001</v>
      </c>
      <c r="G2220" s="116">
        <f t="shared" si="69"/>
        <v>-1.9102903534768623E-2</v>
      </c>
    </row>
    <row r="2221" spans="1:7" x14ac:dyDescent="0.3">
      <c r="A2221" s="115">
        <v>41087</v>
      </c>
      <c r="B2221" s="46">
        <v>1331.85</v>
      </c>
      <c r="C2221" s="116">
        <f t="shared" si="68"/>
        <v>8.9849165523980812E-3</v>
      </c>
      <c r="E2221" s="115">
        <v>41087</v>
      </c>
      <c r="F2221" s="46">
        <v>225.61999499999999</v>
      </c>
      <c r="G2221" s="116">
        <f t="shared" si="69"/>
        <v>4.4297681643934439E-5</v>
      </c>
    </row>
    <row r="2222" spans="1:7" x14ac:dyDescent="0.3">
      <c r="A2222" s="115">
        <v>41086</v>
      </c>
      <c r="B2222" s="46">
        <v>1319.99</v>
      </c>
      <c r="C2222" s="116">
        <f t="shared" si="68"/>
        <v>4.7727065128033708E-3</v>
      </c>
      <c r="E2222" s="115">
        <v>41086</v>
      </c>
      <c r="F2222" s="46">
        <v>225.61000100000001</v>
      </c>
      <c r="G2222" s="116">
        <f t="shared" si="69"/>
        <v>2.5173780268930468E-2</v>
      </c>
    </row>
    <row r="2223" spans="1:7" x14ac:dyDescent="0.3">
      <c r="A2223" s="115">
        <v>41085</v>
      </c>
      <c r="B2223" s="46">
        <v>1313.72</v>
      </c>
      <c r="C2223" s="116">
        <f t="shared" si="68"/>
        <v>-1.5954817156297207E-2</v>
      </c>
      <c r="E2223" s="115">
        <v>41085</v>
      </c>
      <c r="F2223" s="46">
        <v>220.070007</v>
      </c>
      <c r="G2223" s="116">
        <f t="shared" si="69"/>
        <v>-9.4076204643928074E-3</v>
      </c>
    </row>
    <row r="2224" spans="1:7" x14ac:dyDescent="0.3">
      <c r="A2224" s="115">
        <v>41082</v>
      </c>
      <c r="B2224" s="46">
        <v>1335.02</v>
      </c>
      <c r="C2224" s="116">
        <f t="shared" si="68"/>
        <v>7.1745969475900395E-3</v>
      </c>
      <c r="E2224" s="115">
        <v>41082</v>
      </c>
      <c r="F2224" s="46">
        <v>222.16000399999999</v>
      </c>
      <c r="G2224" s="116">
        <f t="shared" si="69"/>
        <v>7.2085820806995216E-3</v>
      </c>
    </row>
    <row r="2225" spans="1:7" x14ac:dyDescent="0.3">
      <c r="A2225" s="115">
        <v>41081</v>
      </c>
      <c r="B2225" s="46">
        <v>1325.51</v>
      </c>
      <c r="C2225" s="116">
        <f t="shared" si="68"/>
        <v>-2.2261726500896306E-2</v>
      </c>
      <c r="E2225" s="115">
        <v>41081</v>
      </c>
      <c r="F2225" s="46">
        <v>220.570007</v>
      </c>
      <c r="G2225" s="116">
        <f t="shared" si="69"/>
        <v>-1.0985548184278549E-2</v>
      </c>
    </row>
    <row r="2226" spans="1:7" x14ac:dyDescent="0.3">
      <c r="A2226" s="115">
        <v>41080</v>
      </c>
      <c r="B2226" s="46">
        <v>1355.69</v>
      </c>
      <c r="C2226" s="116">
        <f t="shared" si="68"/>
        <v>-1.6863282228014587E-3</v>
      </c>
      <c r="E2226" s="115">
        <v>41080</v>
      </c>
      <c r="F2226" s="46">
        <v>223.020004</v>
      </c>
      <c r="G2226" s="116">
        <f t="shared" si="69"/>
        <v>-4.5083024796157556E-3</v>
      </c>
    </row>
    <row r="2227" spans="1:7" x14ac:dyDescent="0.3">
      <c r="A2227" s="115">
        <v>41079</v>
      </c>
      <c r="B2227" s="46">
        <v>1357.98</v>
      </c>
      <c r="C2227" s="116">
        <f t="shared" si="68"/>
        <v>9.8157319412841559E-3</v>
      </c>
      <c r="E2227" s="115">
        <v>41079</v>
      </c>
      <c r="F2227" s="46">
        <v>224.029999</v>
      </c>
      <c r="G2227" s="116">
        <f t="shared" si="69"/>
        <v>6.1528562624117988E-3</v>
      </c>
    </row>
    <row r="2228" spans="1:7" x14ac:dyDescent="0.3">
      <c r="A2228" s="115">
        <v>41078</v>
      </c>
      <c r="B2228" s="46">
        <v>1344.78</v>
      </c>
      <c r="C2228" s="116">
        <f t="shared" si="68"/>
        <v>1.444699294033569E-3</v>
      </c>
      <c r="E2228" s="115">
        <v>41078</v>
      </c>
      <c r="F2228" s="46">
        <v>222.66000399999999</v>
      </c>
      <c r="G2228" s="116">
        <f t="shared" si="69"/>
        <v>1.9738941523088194E-2</v>
      </c>
    </row>
    <row r="2229" spans="1:7" x14ac:dyDescent="0.3">
      <c r="A2229" s="115">
        <v>41075</v>
      </c>
      <c r="B2229" s="46">
        <v>1342.84</v>
      </c>
      <c r="C2229" s="116">
        <f t="shared" si="68"/>
        <v>1.0337822586712786E-2</v>
      </c>
      <c r="E2229" s="115">
        <v>41075</v>
      </c>
      <c r="F2229" s="46">
        <v>218.35000600000001</v>
      </c>
      <c r="G2229" s="116">
        <f t="shared" si="69"/>
        <v>1.8186099578262116E-2</v>
      </c>
    </row>
    <row r="2230" spans="1:7" x14ac:dyDescent="0.3">
      <c r="A2230" s="115">
        <v>41074</v>
      </c>
      <c r="B2230" s="46">
        <v>1329.1</v>
      </c>
      <c r="C2230" s="116">
        <f t="shared" si="68"/>
        <v>1.0814675103431259E-2</v>
      </c>
      <c r="E2230" s="115">
        <v>41074</v>
      </c>
      <c r="F2230" s="46">
        <v>214.449997</v>
      </c>
      <c r="G2230" s="116">
        <f t="shared" si="69"/>
        <v>-1.3039584837509777E-3</v>
      </c>
    </row>
    <row r="2231" spans="1:7" x14ac:dyDescent="0.3">
      <c r="A2231" s="115">
        <v>41073</v>
      </c>
      <c r="B2231" s="46">
        <v>1314.88</v>
      </c>
      <c r="C2231" s="116">
        <f t="shared" si="68"/>
        <v>-7.0232143666268954E-3</v>
      </c>
      <c r="E2231" s="115">
        <v>41073</v>
      </c>
      <c r="F2231" s="46">
        <v>214.729996</v>
      </c>
      <c r="G2231" s="116">
        <f t="shared" si="69"/>
        <v>-7.8088994345152374E-3</v>
      </c>
    </row>
    <row r="2232" spans="1:7" x14ac:dyDescent="0.3">
      <c r="A2232" s="115">
        <v>41072</v>
      </c>
      <c r="B2232" s="46">
        <v>1324.18</v>
      </c>
      <c r="C2232" s="116">
        <f t="shared" si="68"/>
        <v>1.1650737625388707E-2</v>
      </c>
      <c r="E2232" s="115">
        <v>41072</v>
      </c>
      <c r="F2232" s="46">
        <v>216.41999799999999</v>
      </c>
      <c r="G2232" s="116">
        <f t="shared" si="69"/>
        <v>-3.6952424942271467E-4</v>
      </c>
    </row>
    <row r="2233" spans="1:7" x14ac:dyDescent="0.3">
      <c r="A2233" s="115">
        <v>41071</v>
      </c>
      <c r="B2233" s="46">
        <v>1308.93</v>
      </c>
      <c r="C2233" s="116">
        <f t="shared" si="68"/>
        <v>-1.2620128841482781E-2</v>
      </c>
      <c r="E2233" s="115">
        <v>41071</v>
      </c>
      <c r="F2233" s="46">
        <v>216.5</v>
      </c>
      <c r="G2233" s="116">
        <f t="shared" si="69"/>
        <v>-9.0625962845587438E-3</v>
      </c>
    </row>
    <row r="2234" spans="1:7" x14ac:dyDescent="0.3">
      <c r="A2234" s="115">
        <v>41068</v>
      </c>
      <c r="B2234" s="46">
        <v>1325.66</v>
      </c>
      <c r="C2234" s="116">
        <f t="shared" si="68"/>
        <v>8.1141301454763504E-3</v>
      </c>
      <c r="E2234" s="115">
        <v>41068</v>
      </c>
      <c r="F2234" s="46">
        <v>218.479996</v>
      </c>
      <c r="G2234" s="116">
        <f t="shared" si="69"/>
        <v>-1.4625548245537079E-3</v>
      </c>
    </row>
    <row r="2235" spans="1:7" x14ac:dyDescent="0.3">
      <c r="A2235" s="115">
        <v>41067</v>
      </c>
      <c r="B2235" s="46">
        <v>1314.99</v>
      </c>
      <c r="C2235" s="116">
        <f t="shared" si="68"/>
        <v>-1.0645335442127646E-4</v>
      </c>
      <c r="E2235" s="115">
        <v>41067</v>
      </c>
      <c r="F2235" s="46">
        <v>218.800003</v>
      </c>
      <c r="G2235" s="116">
        <f t="shared" si="69"/>
        <v>5.3299209948995951E-3</v>
      </c>
    </row>
    <row r="2236" spans="1:7" x14ac:dyDescent="0.3">
      <c r="A2236" s="115">
        <v>41066</v>
      </c>
      <c r="B2236" s="46">
        <v>1315.13</v>
      </c>
      <c r="C2236" s="116">
        <f t="shared" si="68"/>
        <v>2.3049397121742699E-2</v>
      </c>
      <c r="E2236" s="115">
        <v>41066</v>
      </c>
      <c r="F2236" s="46">
        <v>217.63999899999999</v>
      </c>
      <c r="G2236" s="116">
        <f t="shared" si="69"/>
        <v>2.077759886758046E-2</v>
      </c>
    </row>
    <row r="2237" spans="1:7" x14ac:dyDescent="0.3">
      <c r="A2237" s="115">
        <v>41065</v>
      </c>
      <c r="B2237" s="46">
        <v>1285.5</v>
      </c>
      <c r="C2237" s="116">
        <f t="shared" si="68"/>
        <v>5.7268929258789125E-3</v>
      </c>
      <c r="E2237" s="115">
        <v>41065</v>
      </c>
      <c r="F2237" s="46">
        <v>213.21000699999999</v>
      </c>
      <c r="G2237" s="116">
        <f t="shared" si="69"/>
        <v>-6.3382577043957777E-3</v>
      </c>
    </row>
    <row r="2238" spans="1:7" x14ac:dyDescent="0.3">
      <c r="A2238" s="115">
        <v>41064</v>
      </c>
      <c r="B2238" s="46">
        <v>1278.18</v>
      </c>
      <c r="C2238" s="116">
        <f t="shared" si="68"/>
        <v>1.0954273731655917E-4</v>
      </c>
      <c r="E2238" s="115">
        <v>41064</v>
      </c>
      <c r="F2238" s="46">
        <v>214.570007</v>
      </c>
      <c r="G2238" s="116">
        <f t="shared" si="69"/>
        <v>3.0496618814251253E-2</v>
      </c>
    </row>
    <row r="2239" spans="1:7" x14ac:dyDescent="0.3">
      <c r="A2239" s="115">
        <v>41061</v>
      </c>
      <c r="B2239" s="46">
        <v>1278.04</v>
      </c>
      <c r="C2239" s="116">
        <f t="shared" si="68"/>
        <v>-2.4642647272061224E-2</v>
      </c>
      <c r="E2239" s="115">
        <v>41061</v>
      </c>
      <c r="F2239" s="46">
        <v>208.220001</v>
      </c>
      <c r="G2239" s="116">
        <f t="shared" si="69"/>
        <v>-2.2028100661723671E-2</v>
      </c>
    </row>
    <row r="2240" spans="1:7" x14ac:dyDescent="0.3">
      <c r="A2240" s="115">
        <v>41060</v>
      </c>
      <c r="B2240" s="46">
        <v>1310.33</v>
      </c>
      <c r="C2240" s="116">
        <f t="shared" si="68"/>
        <v>-2.2766728596229635E-3</v>
      </c>
      <c r="E2240" s="115">
        <v>41060</v>
      </c>
      <c r="F2240" s="46">
        <v>212.91000399999999</v>
      </c>
      <c r="G2240" s="116">
        <f t="shared" si="69"/>
        <v>1.758833852866859E-2</v>
      </c>
    </row>
    <row r="2241" spans="1:7" x14ac:dyDescent="0.3">
      <c r="A2241" s="115">
        <v>41059</v>
      </c>
      <c r="B2241" s="46">
        <v>1313.32</v>
      </c>
      <c r="C2241" s="116">
        <f t="shared" si="68"/>
        <v>-1.433481935125569E-2</v>
      </c>
      <c r="E2241" s="115">
        <v>41059</v>
      </c>
      <c r="F2241" s="46">
        <v>209.229996</v>
      </c>
      <c r="G2241" s="116">
        <f t="shared" si="69"/>
        <v>-2.570432596041905E-2</v>
      </c>
    </row>
    <row r="2242" spans="1:7" x14ac:dyDescent="0.3">
      <c r="A2242" s="115">
        <v>41058</v>
      </c>
      <c r="B2242" s="46">
        <v>1332.42</v>
      </c>
      <c r="C2242" s="116">
        <f t="shared" si="68"/>
        <v>1.1078903036833676E-2</v>
      </c>
      <c r="E2242" s="115">
        <v>41058</v>
      </c>
      <c r="F2242" s="46">
        <v>214.75</v>
      </c>
      <c r="G2242" s="116">
        <f t="shared" si="69"/>
        <v>8.7369111218795759E-3</v>
      </c>
    </row>
    <row r="2243" spans="1:7" x14ac:dyDescent="0.3">
      <c r="A2243" s="115">
        <v>41054</v>
      </c>
      <c r="B2243" s="46">
        <v>1317.82</v>
      </c>
      <c r="C2243" s="116">
        <f t="shared" si="68"/>
        <v>-2.1655510797469191E-3</v>
      </c>
      <c r="E2243" s="115">
        <v>41054</v>
      </c>
      <c r="F2243" s="46">
        <v>212.88999899999999</v>
      </c>
      <c r="G2243" s="116">
        <f t="shared" si="69"/>
        <v>-1.091807259528732E-2</v>
      </c>
    </row>
    <row r="2244" spans="1:7" x14ac:dyDescent="0.3">
      <c r="A2244" s="115">
        <v>41053</v>
      </c>
      <c r="B2244" s="46">
        <v>1320.68</v>
      </c>
      <c r="C2244" s="116">
        <f t="shared" ref="C2244:C2307" si="70">B2244/B2245-1</f>
        <v>1.3799796794202734E-3</v>
      </c>
      <c r="E2244" s="115">
        <v>41053</v>
      </c>
      <c r="F2244" s="46">
        <v>215.240005</v>
      </c>
      <c r="G2244" s="116">
        <f t="shared" ref="G2244:G2307" si="71">F2244/F2245-1</f>
        <v>-9.3887794982915329E-3</v>
      </c>
    </row>
    <row r="2245" spans="1:7" x14ac:dyDescent="0.3">
      <c r="A2245" s="115">
        <v>41052</v>
      </c>
      <c r="B2245" s="46">
        <v>1318.86</v>
      </c>
      <c r="C2245" s="116">
        <f t="shared" si="70"/>
        <v>1.6937180529077445E-3</v>
      </c>
      <c r="E2245" s="115">
        <v>41052</v>
      </c>
      <c r="F2245" s="46">
        <v>217.279999</v>
      </c>
      <c r="G2245" s="116">
        <f t="shared" si="71"/>
        <v>9.0558537216749446E-3</v>
      </c>
    </row>
    <row r="2246" spans="1:7" x14ac:dyDescent="0.3">
      <c r="A2246" s="115">
        <v>41051</v>
      </c>
      <c r="B2246" s="46">
        <v>1316.63</v>
      </c>
      <c r="C2246" s="116">
        <f t="shared" si="70"/>
        <v>4.8632588393537901E-4</v>
      </c>
      <c r="E2246" s="115">
        <v>41051</v>
      </c>
      <c r="F2246" s="46">
        <v>215.33000200000001</v>
      </c>
      <c r="G2246" s="116">
        <f t="shared" si="71"/>
        <v>-1.2745857536353933E-2</v>
      </c>
    </row>
    <row r="2247" spans="1:7" x14ac:dyDescent="0.3">
      <c r="A2247" s="115">
        <v>41050</v>
      </c>
      <c r="B2247" s="46">
        <v>1315.99</v>
      </c>
      <c r="C2247" s="116">
        <f t="shared" si="70"/>
        <v>1.6035885795463223E-2</v>
      </c>
      <c r="E2247" s="115">
        <v>41050</v>
      </c>
      <c r="F2247" s="46">
        <v>218.11000100000001</v>
      </c>
      <c r="G2247" s="116">
        <f t="shared" si="71"/>
        <v>1.9920481087103648E-2</v>
      </c>
    </row>
    <row r="2248" spans="1:7" x14ac:dyDescent="0.3">
      <c r="A2248" s="115">
        <v>41047</v>
      </c>
      <c r="B2248" s="46">
        <v>1295.22</v>
      </c>
      <c r="C2248" s="116">
        <f t="shared" si="70"/>
        <v>-7.387765737320362E-3</v>
      </c>
      <c r="E2248" s="115">
        <v>41047</v>
      </c>
      <c r="F2248" s="46">
        <v>213.85000600000001</v>
      </c>
      <c r="G2248" s="116">
        <f t="shared" si="71"/>
        <v>-2.065394293527234E-2</v>
      </c>
    </row>
    <row r="2249" spans="1:7" x14ac:dyDescent="0.3">
      <c r="A2249" s="115">
        <v>41046</v>
      </c>
      <c r="B2249" s="46">
        <v>1304.8599999999999</v>
      </c>
      <c r="C2249" s="116">
        <f t="shared" si="70"/>
        <v>-1.5051328502415529E-2</v>
      </c>
      <c r="E2249" s="115">
        <v>41046</v>
      </c>
      <c r="F2249" s="46">
        <v>218.36000100000001</v>
      </c>
      <c r="G2249" s="116">
        <f t="shared" si="71"/>
        <v>-2.543960122681066E-2</v>
      </c>
    </row>
    <row r="2250" spans="1:7" x14ac:dyDescent="0.3">
      <c r="A2250" s="115">
        <v>41045</v>
      </c>
      <c r="B2250" s="46">
        <v>1324.8</v>
      </c>
      <c r="C2250" s="116">
        <f t="shared" si="70"/>
        <v>-4.4038296785054998E-3</v>
      </c>
      <c r="E2250" s="115">
        <v>41045</v>
      </c>
      <c r="F2250" s="46">
        <v>224.05999800000001</v>
      </c>
      <c r="G2250" s="116">
        <f t="shared" si="71"/>
        <v>-1.4706582355302755E-3</v>
      </c>
    </row>
    <row r="2251" spans="1:7" x14ac:dyDescent="0.3">
      <c r="A2251" s="115">
        <v>41044</v>
      </c>
      <c r="B2251" s="46">
        <v>1330.66</v>
      </c>
      <c r="C2251" s="116">
        <f t="shared" si="70"/>
        <v>-5.7458811222772521E-3</v>
      </c>
      <c r="E2251" s="115">
        <v>41044</v>
      </c>
      <c r="F2251" s="46">
        <v>224.38999899999999</v>
      </c>
      <c r="G2251" s="116">
        <f t="shared" si="71"/>
        <v>6.5491681058815754E-3</v>
      </c>
    </row>
    <row r="2252" spans="1:7" x14ac:dyDescent="0.3">
      <c r="A2252" s="115">
        <v>41043</v>
      </c>
      <c r="B2252" s="46">
        <v>1338.35</v>
      </c>
      <c r="C2252" s="116">
        <f t="shared" si="70"/>
        <v>-1.1112835176852354E-2</v>
      </c>
      <c r="E2252" s="115">
        <v>41043</v>
      </c>
      <c r="F2252" s="46">
        <v>222.929993</v>
      </c>
      <c r="G2252" s="116">
        <f t="shared" si="71"/>
        <v>-2.0862614836780979E-2</v>
      </c>
    </row>
    <row r="2253" spans="1:7" x14ac:dyDescent="0.3">
      <c r="A2253" s="115">
        <v>41040</v>
      </c>
      <c r="B2253" s="46">
        <v>1353.39</v>
      </c>
      <c r="C2253" s="116">
        <f t="shared" si="70"/>
        <v>-3.3873592589046542E-3</v>
      </c>
      <c r="E2253" s="115">
        <v>41040</v>
      </c>
      <c r="F2253" s="46">
        <v>227.679993</v>
      </c>
      <c r="G2253" s="116">
        <f t="shared" si="71"/>
        <v>4.3671577540504991E-3</v>
      </c>
    </row>
    <row r="2254" spans="1:7" x14ac:dyDescent="0.3">
      <c r="A2254" s="115">
        <v>41039</v>
      </c>
      <c r="B2254" s="46">
        <v>1357.99</v>
      </c>
      <c r="C2254" s="116">
        <f t="shared" si="70"/>
        <v>2.5173854626527881E-3</v>
      </c>
      <c r="E2254" s="115">
        <v>41039</v>
      </c>
      <c r="F2254" s="46">
        <v>226.69000199999999</v>
      </c>
      <c r="G2254" s="116">
        <f t="shared" si="71"/>
        <v>1.6638290728106409E-2</v>
      </c>
    </row>
    <row r="2255" spans="1:7" x14ac:dyDescent="0.3">
      <c r="A2255" s="115">
        <v>41038</v>
      </c>
      <c r="B2255" s="46">
        <v>1354.58</v>
      </c>
      <c r="C2255" s="116">
        <f t="shared" si="70"/>
        <v>-6.7022555949902696E-3</v>
      </c>
      <c r="E2255" s="115">
        <v>41038</v>
      </c>
      <c r="F2255" s="46">
        <v>222.979996</v>
      </c>
      <c r="G2255" s="116">
        <f t="shared" si="71"/>
        <v>-4.1089683995256809E-3</v>
      </c>
    </row>
    <row r="2256" spans="1:7" x14ac:dyDescent="0.3">
      <c r="A2256" s="115">
        <v>41037</v>
      </c>
      <c r="B2256" s="46">
        <v>1363.72</v>
      </c>
      <c r="C2256" s="116">
        <f t="shared" si="70"/>
        <v>-4.2786839761094209E-3</v>
      </c>
      <c r="E2256" s="115">
        <v>41037</v>
      </c>
      <c r="F2256" s="46">
        <v>223.89999399999999</v>
      </c>
      <c r="G2256" s="116">
        <f t="shared" si="71"/>
        <v>-5.5960649210149427E-3</v>
      </c>
    </row>
    <row r="2257" spans="1:7" x14ac:dyDescent="0.3">
      <c r="A2257" s="115">
        <v>41036</v>
      </c>
      <c r="B2257" s="46">
        <v>1369.58</v>
      </c>
      <c r="C2257" s="116">
        <f t="shared" si="70"/>
        <v>3.5059528157188602E-4</v>
      </c>
      <c r="E2257" s="115">
        <v>41036</v>
      </c>
      <c r="F2257" s="46">
        <v>225.16000399999999</v>
      </c>
      <c r="G2257" s="116">
        <f t="shared" si="71"/>
        <v>5.2234428942488087E-3</v>
      </c>
    </row>
    <row r="2258" spans="1:7" x14ac:dyDescent="0.3">
      <c r="A2258" s="115">
        <v>41033</v>
      </c>
      <c r="B2258" s="46">
        <v>1369.1</v>
      </c>
      <c r="C2258" s="116">
        <f t="shared" si="70"/>
        <v>-1.614722938838864E-2</v>
      </c>
      <c r="E2258" s="115">
        <v>41033</v>
      </c>
      <c r="F2258" s="46">
        <v>223.990005</v>
      </c>
      <c r="G2258" s="116">
        <f t="shared" si="71"/>
        <v>-2.3795999439476967E-2</v>
      </c>
    </row>
    <row r="2259" spans="1:7" x14ac:dyDescent="0.3">
      <c r="A2259" s="115">
        <v>41032</v>
      </c>
      <c r="B2259" s="46">
        <v>1391.57</v>
      </c>
      <c r="C2259" s="116">
        <f t="shared" si="70"/>
        <v>-7.6587915653457683E-3</v>
      </c>
      <c r="E2259" s="115">
        <v>41032</v>
      </c>
      <c r="F2259" s="46">
        <v>229.449997</v>
      </c>
      <c r="G2259" s="116">
        <f t="shared" si="71"/>
        <v>-3.4744972855591527E-3</v>
      </c>
    </row>
    <row r="2260" spans="1:7" x14ac:dyDescent="0.3">
      <c r="A2260" s="115">
        <v>41031</v>
      </c>
      <c r="B2260" s="46">
        <v>1402.31</v>
      </c>
      <c r="C2260" s="116">
        <f t="shared" si="70"/>
        <v>-2.4967634547807815E-3</v>
      </c>
      <c r="E2260" s="115">
        <v>41031</v>
      </c>
      <c r="F2260" s="46">
        <v>230.25</v>
      </c>
      <c r="G2260" s="116">
        <f t="shared" si="71"/>
        <v>9.1291517297165115E-4</v>
      </c>
    </row>
    <row r="2261" spans="1:7" x14ac:dyDescent="0.3">
      <c r="A2261" s="115">
        <v>41030</v>
      </c>
      <c r="B2261" s="46">
        <v>1405.82</v>
      </c>
      <c r="C2261" s="116">
        <f t="shared" si="70"/>
        <v>5.65844725339959E-3</v>
      </c>
      <c r="E2261" s="115">
        <v>41030</v>
      </c>
      <c r="F2261" s="46">
        <v>230.03999300000001</v>
      </c>
      <c r="G2261" s="116">
        <f t="shared" si="71"/>
        <v>-8.0207030966976678E-3</v>
      </c>
    </row>
    <row r="2262" spans="1:7" x14ac:dyDescent="0.3">
      <c r="A2262" s="115">
        <v>41029</v>
      </c>
      <c r="B2262" s="46">
        <v>1397.91</v>
      </c>
      <c r="C2262" s="116">
        <f t="shared" si="70"/>
        <v>-3.8835366548852779E-3</v>
      </c>
      <c r="E2262" s="115">
        <v>41029</v>
      </c>
      <c r="F2262" s="46">
        <v>231.89999399999999</v>
      </c>
      <c r="G2262" s="116">
        <f t="shared" si="71"/>
        <v>2.2261352728375039E-2</v>
      </c>
    </row>
    <row r="2263" spans="1:7" x14ac:dyDescent="0.3">
      <c r="A2263" s="115">
        <v>41026</v>
      </c>
      <c r="B2263" s="46">
        <v>1403.36</v>
      </c>
      <c r="C2263" s="116">
        <f t="shared" si="70"/>
        <v>2.4143202045743273E-3</v>
      </c>
      <c r="E2263" s="115">
        <v>41026</v>
      </c>
      <c r="F2263" s="46">
        <v>226.85000600000001</v>
      </c>
      <c r="G2263" s="116">
        <f t="shared" si="71"/>
        <v>0.15745701419824965</v>
      </c>
    </row>
    <row r="2264" spans="1:7" x14ac:dyDescent="0.3">
      <c r="A2264" s="115">
        <v>41025</v>
      </c>
      <c r="B2264" s="46">
        <v>1399.98</v>
      </c>
      <c r="C2264" s="116">
        <f t="shared" si="70"/>
        <v>6.6801371980815816E-3</v>
      </c>
      <c r="E2264" s="115">
        <v>41025</v>
      </c>
      <c r="F2264" s="46">
        <v>195.990005</v>
      </c>
      <c r="G2264" s="116">
        <f t="shared" si="71"/>
        <v>8.0753369825670163E-3</v>
      </c>
    </row>
    <row r="2265" spans="1:7" x14ac:dyDescent="0.3">
      <c r="A2265" s="115">
        <v>41024</v>
      </c>
      <c r="B2265" s="46">
        <v>1390.69</v>
      </c>
      <c r="C2265" s="116">
        <f t="shared" si="70"/>
        <v>1.3644613220405777E-2</v>
      </c>
      <c r="E2265" s="115">
        <v>41024</v>
      </c>
      <c r="F2265" s="46">
        <v>194.41999799999999</v>
      </c>
      <c r="G2265" s="116">
        <f t="shared" si="71"/>
        <v>2.148897156003815E-2</v>
      </c>
    </row>
    <row r="2266" spans="1:7" x14ac:dyDescent="0.3">
      <c r="A2266" s="115">
        <v>41023</v>
      </c>
      <c r="B2266" s="46">
        <v>1371.97</v>
      </c>
      <c r="C2266" s="116">
        <f t="shared" si="70"/>
        <v>3.6797518545070851E-3</v>
      </c>
      <c r="E2266" s="115">
        <v>41023</v>
      </c>
      <c r="F2266" s="46">
        <v>190.33000200000001</v>
      </c>
      <c r="G2266" s="116">
        <f t="shared" si="71"/>
        <v>1.1102831196801111E-2</v>
      </c>
    </row>
    <row r="2267" spans="1:7" x14ac:dyDescent="0.3">
      <c r="A2267" s="115">
        <v>41022</v>
      </c>
      <c r="B2267" s="46">
        <v>1366.94</v>
      </c>
      <c r="C2267" s="116">
        <f t="shared" si="70"/>
        <v>-8.407506546828758E-3</v>
      </c>
      <c r="E2267" s="115">
        <v>41022</v>
      </c>
      <c r="F2267" s="46">
        <v>188.240005</v>
      </c>
      <c r="G2267" s="116">
        <f t="shared" si="71"/>
        <v>-9.1588116466746472E-3</v>
      </c>
    </row>
    <row r="2268" spans="1:7" x14ac:dyDescent="0.3">
      <c r="A2268" s="115">
        <v>41019</v>
      </c>
      <c r="B2268" s="46">
        <v>1378.53</v>
      </c>
      <c r="C2268" s="116">
        <f t="shared" si="70"/>
        <v>1.1692763559247865E-3</v>
      </c>
      <c r="E2268" s="115">
        <v>41019</v>
      </c>
      <c r="F2268" s="46">
        <v>189.979996</v>
      </c>
      <c r="G2268" s="116">
        <f t="shared" si="71"/>
        <v>-5.8608580054152482E-3</v>
      </c>
    </row>
    <row r="2269" spans="1:7" x14ac:dyDescent="0.3">
      <c r="A2269" s="115">
        <v>41018</v>
      </c>
      <c r="B2269" s="46">
        <v>1376.92</v>
      </c>
      <c r="C2269" s="116">
        <f t="shared" si="70"/>
        <v>-5.9344181815557118E-3</v>
      </c>
      <c r="E2269" s="115">
        <v>41018</v>
      </c>
      <c r="F2269" s="46">
        <v>191.10000600000001</v>
      </c>
      <c r="G2269" s="116">
        <f t="shared" si="71"/>
        <v>1.5700528026885152E-4</v>
      </c>
    </row>
    <row r="2270" spans="1:7" x14ac:dyDescent="0.3">
      <c r="A2270" s="115">
        <v>41017</v>
      </c>
      <c r="B2270" s="46">
        <v>1385.14</v>
      </c>
      <c r="C2270" s="116">
        <f t="shared" si="70"/>
        <v>-4.0552783330216613E-3</v>
      </c>
      <c r="E2270" s="115">
        <v>41017</v>
      </c>
      <c r="F2270" s="46">
        <v>191.070007</v>
      </c>
      <c r="G2270" s="116">
        <f t="shared" si="71"/>
        <v>1.4225850704527199E-2</v>
      </c>
    </row>
    <row r="2271" spans="1:7" x14ac:dyDescent="0.3">
      <c r="A2271" s="115">
        <v>41016</v>
      </c>
      <c r="B2271" s="46">
        <v>1390.78</v>
      </c>
      <c r="C2271" s="116">
        <f t="shared" si="70"/>
        <v>1.5486612586432358E-2</v>
      </c>
      <c r="E2271" s="115">
        <v>41016</v>
      </c>
      <c r="F2271" s="46">
        <v>188.38999899999999</v>
      </c>
      <c r="G2271" s="116">
        <f t="shared" si="71"/>
        <v>1.5579509433962135E-2</v>
      </c>
    </row>
    <row r="2272" spans="1:7" x14ac:dyDescent="0.3">
      <c r="A2272" s="115">
        <v>41015</v>
      </c>
      <c r="B2272" s="46">
        <v>1369.57</v>
      </c>
      <c r="C2272" s="116">
        <f t="shared" si="70"/>
        <v>-5.0355407003055408E-4</v>
      </c>
      <c r="E2272" s="115">
        <v>41015</v>
      </c>
      <c r="F2272" s="46">
        <v>185.5</v>
      </c>
      <c r="G2272" s="116">
        <f t="shared" si="71"/>
        <v>-1.5706287223049897E-2</v>
      </c>
    </row>
    <row r="2273" spans="1:7" x14ac:dyDescent="0.3">
      <c r="A2273" s="115">
        <v>41012</v>
      </c>
      <c r="B2273" s="46">
        <v>1370.26</v>
      </c>
      <c r="C2273" s="116">
        <f t="shared" si="70"/>
        <v>-1.2475046303970228E-2</v>
      </c>
      <c r="E2273" s="115">
        <v>41012</v>
      </c>
      <c r="F2273" s="46">
        <v>188.46000699999999</v>
      </c>
      <c r="G2273" s="116">
        <f t="shared" si="71"/>
        <v>-1.1694346723012838E-2</v>
      </c>
    </row>
    <row r="2274" spans="1:7" x14ac:dyDescent="0.3">
      <c r="A2274" s="115">
        <v>41011</v>
      </c>
      <c r="B2274" s="46">
        <v>1387.57</v>
      </c>
      <c r="C2274" s="116">
        <f t="shared" si="70"/>
        <v>1.3779398119396991E-2</v>
      </c>
      <c r="E2274" s="115">
        <v>41011</v>
      </c>
      <c r="F2274" s="46">
        <v>190.69000199999999</v>
      </c>
      <c r="G2274" s="116">
        <f t="shared" si="71"/>
        <v>1.4470399454857619E-2</v>
      </c>
    </row>
    <row r="2275" spans="1:7" x14ac:dyDescent="0.3">
      <c r="A2275" s="115">
        <v>41010</v>
      </c>
      <c r="B2275" s="46">
        <v>1368.71</v>
      </c>
      <c r="C2275" s="116">
        <f t="shared" si="70"/>
        <v>7.4488992264039044E-3</v>
      </c>
      <c r="E2275" s="115">
        <v>41010</v>
      </c>
      <c r="F2275" s="46">
        <v>187.970001</v>
      </c>
      <c r="G2275" s="116">
        <f t="shared" si="71"/>
        <v>5.2947107775100921E-3</v>
      </c>
    </row>
    <row r="2276" spans="1:7" x14ac:dyDescent="0.3">
      <c r="A2276" s="115">
        <v>41009</v>
      </c>
      <c r="B2276" s="46">
        <v>1358.59</v>
      </c>
      <c r="C2276" s="116">
        <f t="shared" si="70"/>
        <v>-1.7081464332224128E-2</v>
      </c>
      <c r="E2276" s="115">
        <v>41009</v>
      </c>
      <c r="F2276" s="46">
        <v>186.979996</v>
      </c>
      <c r="G2276" s="116">
        <f t="shared" si="71"/>
        <v>-2.548600160228276E-2</v>
      </c>
    </row>
    <row r="2277" spans="1:7" x14ac:dyDescent="0.3">
      <c r="A2277" s="115">
        <v>41008</v>
      </c>
      <c r="B2277" s="46">
        <v>1382.2</v>
      </c>
      <c r="C2277" s="116">
        <f t="shared" si="70"/>
        <v>-1.1358434424353359E-2</v>
      </c>
      <c r="E2277" s="115">
        <v>41008</v>
      </c>
      <c r="F2277" s="46">
        <v>191.86999499999999</v>
      </c>
      <c r="G2277" s="116">
        <f t="shared" si="71"/>
        <v>-1.2963650460227627E-2</v>
      </c>
    </row>
    <row r="2278" spans="1:7" x14ac:dyDescent="0.3">
      <c r="A2278" s="115">
        <v>41004</v>
      </c>
      <c r="B2278" s="46">
        <v>1398.08</v>
      </c>
      <c r="C2278" s="116">
        <f t="shared" si="70"/>
        <v>-6.2903871447372861E-4</v>
      </c>
      <c r="E2278" s="115">
        <v>41004</v>
      </c>
      <c r="F2278" s="46">
        <v>194.38999899999999</v>
      </c>
      <c r="G2278" s="116">
        <f t="shared" si="71"/>
        <v>2.061930974227133E-3</v>
      </c>
    </row>
    <row r="2279" spans="1:7" x14ac:dyDescent="0.3">
      <c r="A2279" s="115">
        <v>41003</v>
      </c>
      <c r="B2279" s="46">
        <v>1398.96</v>
      </c>
      <c r="C2279" s="116">
        <f t="shared" si="70"/>
        <v>-1.0202493313900107E-2</v>
      </c>
      <c r="E2279" s="115">
        <v>41003</v>
      </c>
      <c r="F2279" s="46">
        <v>193.990005</v>
      </c>
      <c r="G2279" s="116">
        <f t="shared" si="71"/>
        <v>-2.8398271493573546E-2</v>
      </c>
    </row>
    <row r="2280" spans="1:7" x14ac:dyDescent="0.3">
      <c r="A2280" s="115">
        <v>41002</v>
      </c>
      <c r="B2280" s="46">
        <v>1413.38</v>
      </c>
      <c r="C2280" s="116">
        <f t="shared" si="70"/>
        <v>-3.9886120193932673E-3</v>
      </c>
      <c r="E2280" s="115">
        <v>41002</v>
      </c>
      <c r="F2280" s="46">
        <v>199.66000399999999</v>
      </c>
      <c r="G2280" s="116">
        <f t="shared" si="71"/>
        <v>8.1292652138964527E-3</v>
      </c>
    </row>
    <row r="2281" spans="1:7" x14ac:dyDescent="0.3">
      <c r="A2281" s="115">
        <v>41001</v>
      </c>
      <c r="B2281" s="46">
        <v>1419.04</v>
      </c>
      <c r="C2281" s="116">
        <f t="shared" si="70"/>
        <v>7.504597187018458E-3</v>
      </c>
      <c r="E2281" s="115">
        <v>41001</v>
      </c>
      <c r="F2281" s="46">
        <v>198.050003</v>
      </c>
      <c r="G2281" s="116">
        <f t="shared" si="71"/>
        <v>-2.2023564812196028E-2</v>
      </c>
    </row>
    <row r="2282" spans="1:7" x14ac:dyDescent="0.3">
      <c r="A2282" s="115">
        <v>40998</v>
      </c>
      <c r="B2282" s="46">
        <v>1408.47</v>
      </c>
      <c r="C2282" s="116">
        <f t="shared" si="70"/>
        <v>3.6984778518898143E-3</v>
      </c>
      <c r="E2282" s="115">
        <v>40998</v>
      </c>
      <c r="F2282" s="46">
        <v>202.509995</v>
      </c>
      <c r="G2282" s="116">
        <f t="shared" si="71"/>
        <v>-1.0263457258865905E-2</v>
      </c>
    </row>
    <row r="2283" spans="1:7" x14ac:dyDescent="0.3">
      <c r="A2283" s="115">
        <v>40997</v>
      </c>
      <c r="B2283" s="46">
        <v>1403.28</v>
      </c>
      <c r="C2283" s="116">
        <f t="shared" si="70"/>
        <v>-1.6079229335344003E-3</v>
      </c>
      <c r="E2283" s="115">
        <v>40997</v>
      </c>
      <c r="F2283" s="46">
        <v>204.61000100000001</v>
      </c>
      <c r="G2283" s="116">
        <f t="shared" si="71"/>
        <v>1.7150511689192571E-2</v>
      </c>
    </row>
    <row r="2284" spans="1:7" x14ac:dyDescent="0.3">
      <c r="A2284" s="115">
        <v>40996</v>
      </c>
      <c r="B2284" s="46">
        <v>1405.54</v>
      </c>
      <c r="C2284" s="116">
        <f t="shared" si="70"/>
        <v>-4.9415229518874337E-3</v>
      </c>
      <c r="E2284" s="115">
        <v>40996</v>
      </c>
      <c r="F2284" s="46">
        <v>201.16000399999999</v>
      </c>
      <c r="G2284" s="116">
        <f t="shared" si="71"/>
        <v>-2.0833323395314296E-2</v>
      </c>
    </row>
    <row r="2285" spans="1:7" x14ac:dyDescent="0.3">
      <c r="A2285" s="115">
        <v>40995</v>
      </c>
      <c r="B2285" s="46">
        <v>1412.52</v>
      </c>
      <c r="C2285" s="116">
        <f t="shared" si="70"/>
        <v>-2.8167820911959573E-3</v>
      </c>
      <c r="E2285" s="115">
        <v>40995</v>
      </c>
      <c r="F2285" s="46">
        <v>205.44000199999999</v>
      </c>
      <c r="G2285" s="116">
        <f t="shared" si="71"/>
        <v>1.2668245986795723E-2</v>
      </c>
    </row>
    <row r="2286" spans="1:7" x14ac:dyDescent="0.3">
      <c r="A2286" s="115">
        <v>40994</v>
      </c>
      <c r="B2286" s="46">
        <v>1416.51</v>
      </c>
      <c r="C2286" s="116">
        <f t="shared" si="70"/>
        <v>1.3885807130433525E-2</v>
      </c>
      <c r="E2286" s="115">
        <v>40994</v>
      </c>
      <c r="F2286" s="46">
        <v>202.86999499999999</v>
      </c>
      <c r="G2286" s="116">
        <f t="shared" si="71"/>
        <v>4.0145622851821772E-2</v>
      </c>
    </row>
    <row r="2287" spans="1:7" x14ac:dyDescent="0.3">
      <c r="A2287" s="115">
        <v>40991</v>
      </c>
      <c r="B2287" s="46">
        <v>1397.11</v>
      </c>
      <c r="C2287" s="116">
        <f t="shared" si="70"/>
        <v>3.108890133402209E-3</v>
      </c>
      <c r="E2287" s="115">
        <v>40991</v>
      </c>
      <c r="F2287" s="46">
        <v>195.03999300000001</v>
      </c>
      <c r="G2287" s="116">
        <f t="shared" si="71"/>
        <v>1.3721408951811176E-2</v>
      </c>
    </row>
    <row r="2288" spans="1:7" x14ac:dyDescent="0.3">
      <c r="A2288" s="115">
        <v>40990</v>
      </c>
      <c r="B2288" s="46">
        <v>1392.78</v>
      </c>
      <c r="C2288" s="116">
        <f t="shared" si="70"/>
        <v>-7.206552188696258E-3</v>
      </c>
      <c r="E2288" s="115">
        <v>40990</v>
      </c>
      <c r="F2288" s="46">
        <v>192.39999399999999</v>
      </c>
      <c r="G2288" s="116">
        <f t="shared" si="71"/>
        <v>3.4944871119697574E-3</v>
      </c>
    </row>
    <row r="2289" spans="1:7" x14ac:dyDescent="0.3">
      <c r="A2289" s="115">
        <v>40989</v>
      </c>
      <c r="B2289" s="46">
        <v>1402.89</v>
      </c>
      <c r="C2289" s="116">
        <f t="shared" si="70"/>
        <v>-1.8711935796003054E-3</v>
      </c>
      <c r="E2289" s="115">
        <v>40989</v>
      </c>
      <c r="F2289" s="46">
        <v>191.729996</v>
      </c>
      <c r="G2289" s="116">
        <f t="shared" si="71"/>
        <v>-3.1196692859183361E-3</v>
      </c>
    </row>
    <row r="2290" spans="1:7" x14ac:dyDescent="0.3">
      <c r="A2290" s="115">
        <v>40988</v>
      </c>
      <c r="B2290" s="46">
        <v>1405.52</v>
      </c>
      <c r="C2290" s="116">
        <f t="shared" si="70"/>
        <v>-3.0005320092214571E-3</v>
      </c>
      <c r="E2290" s="115">
        <v>40988</v>
      </c>
      <c r="F2290" s="46">
        <v>192.33000200000001</v>
      </c>
      <c r="G2290" s="116">
        <f t="shared" si="71"/>
        <v>3.6707621028296167E-2</v>
      </c>
    </row>
    <row r="2291" spans="1:7" x14ac:dyDescent="0.3">
      <c r="A2291" s="115">
        <v>40987</v>
      </c>
      <c r="B2291" s="46">
        <v>1409.75</v>
      </c>
      <c r="C2291" s="116">
        <f t="shared" si="70"/>
        <v>3.9738778068181269E-3</v>
      </c>
      <c r="E2291" s="115">
        <v>40987</v>
      </c>
      <c r="F2291" s="46">
        <v>185.520004</v>
      </c>
      <c r="G2291" s="116">
        <f t="shared" si="71"/>
        <v>2.5398594562573429E-3</v>
      </c>
    </row>
    <row r="2292" spans="1:7" x14ac:dyDescent="0.3">
      <c r="A2292" s="115">
        <v>40984</v>
      </c>
      <c r="B2292" s="46">
        <v>1404.17</v>
      </c>
      <c r="C2292" s="116">
        <f t="shared" si="70"/>
        <v>1.1193497789820928E-3</v>
      </c>
      <c r="E2292" s="115">
        <v>40984</v>
      </c>
      <c r="F2292" s="46">
        <v>185.050003</v>
      </c>
      <c r="G2292" s="116">
        <f t="shared" si="71"/>
        <v>3.3617633982125916E-3</v>
      </c>
    </row>
    <row r="2293" spans="1:7" x14ac:dyDescent="0.3">
      <c r="A2293" s="115">
        <v>40983</v>
      </c>
      <c r="B2293" s="46">
        <v>1402.6</v>
      </c>
      <c r="C2293" s="116">
        <f t="shared" si="70"/>
        <v>5.967237570645656E-3</v>
      </c>
      <c r="E2293" s="115">
        <v>40983</v>
      </c>
      <c r="F2293" s="46">
        <v>184.429993</v>
      </c>
      <c r="G2293" s="116">
        <f t="shared" si="71"/>
        <v>1.1906057607430576E-2</v>
      </c>
    </row>
    <row r="2294" spans="1:7" x14ac:dyDescent="0.3">
      <c r="A2294" s="115">
        <v>40982</v>
      </c>
      <c r="B2294" s="46">
        <v>1394.28</v>
      </c>
      <c r="C2294" s="116">
        <f t="shared" si="70"/>
        <v>-1.1963179196963214E-3</v>
      </c>
      <c r="E2294" s="115">
        <v>40982</v>
      </c>
      <c r="F2294" s="46">
        <v>182.259995</v>
      </c>
      <c r="G2294" s="116">
        <f t="shared" si="71"/>
        <v>-1.2622574627500494E-2</v>
      </c>
    </row>
    <row r="2295" spans="1:7" x14ac:dyDescent="0.3">
      <c r="A2295" s="115">
        <v>40981</v>
      </c>
      <c r="B2295" s="46">
        <v>1395.95</v>
      </c>
      <c r="C2295" s="116">
        <f t="shared" si="70"/>
        <v>1.813155956210033E-2</v>
      </c>
      <c r="E2295" s="115">
        <v>40981</v>
      </c>
      <c r="F2295" s="46">
        <v>184.58999600000001</v>
      </c>
      <c r="G2295" s="116">
        <f t="shared" si="71"/>
        <v>6.5434157072001842E-3</v>
      </c>
    </row>
    <row r="2296" spans="1:7" x14ac:dyDescent="0.3">
      <c r="A2296" s="115">
        <v>40980</v>
      </c>
      <c r="B2296" s="46">
        <v>1371.09</v>
      </c>
      <c r="C2296" s="116">
        <f t="shared" si="70"/>
        <v>1.6048202966012504E-4</v>
      </c>
      <c r="E2296" s="115">
        <v>40980</v>
      </c>
      <c r="F2296" s="46">
        <v>183.38999899999999</v>
      </c>
      <c r="G2296" s="116">
        <f t="shared" si="71"/>
        <v>-5.0456161278249478E-3</v>
      </c>
    </row>
    <row r="2297" spans="1:7" x14ac:dyDescent="0.3">
      <c r="A2297" s="115">
        <v>40977</v>
      </c>
      <c r="B2297" s="46">
        <v>1370.87</v>
      </c>
      <c r="C2297" s="116">
        <f t="shared" si="70"/>
        <v>3.6312787811787484E-3</v>
      </c>
      <c r="E2297" s="115">
        <v>40977</v>
      </c>
      <c r="F2297" s="46">
        <v>184.320007</v>
      </c>
      <c r="G2297" s="116">
        <f t="shared" si="71"/>
        <v>-1.7693413012648707E-2</v>
      </c>
    </row>
    <row r="2298" spans="1:7" x14ac:dyDescent="0.3">
      <c r="A2298" s="115">
        <v>40976</v>
      </c>
      <c r="B2298" s="46">
        <v>1365.91</v>
      </c>
      <c r="C2298" s="116">
        <f t="shared" si="70"/>
        <v>9.8179102932804962E-3</v>
      </c>
      <c r="E2298" s="115">
        <v>40976</v>
      </c>
      <c r="F2298" s="46">
        <v>187.63999899999999</v>
      </c>
      <c r="G2298" s="116">
        <f t="shared" si="71"/>
        <v>2.1058904694805314E-2</v>
      </c>
    </row>
    <row r="2299" spans="1:7" x14ac:dyDescent="0.3">
      <c r="A2299" s="115">
        <v>40975</v>
      </c>
      <c r="B2299" s="46">
        <v>1352.63</v>
      </c>
      <c r="C2299" s="116">
        <f t="shared" si="70"/>
        <v>6.9006074321107391E-3</v>
      </c>
      <c r="E2299" s="115">
        <v>40975</v>
      </c>
      <c r="F2299" s="46">
        <v>183.770004</v>
      </c>
      <c r="G2299" s="116">
        <f t="shared" si="71"/>
        <v>1.4799315584500761E-2</v>
      </c>
    </row>
    <row r="2300" spans="1:7" x14ac:dyDescent="0.3">
      <c r="A2300" s="115">
        <v>40974</v>
      </c>
      <c r="B2300" s="46">
        <v>1343.36</v>
      </c>
      <c r="C2300" s="116">
        <f t="shared" si="70"/>
        <v>-1.5370181700908203E-2</v>
      </c>
      <c r="E2300" s="115">
        <v>40974</v>
      </c>
      <c r="F2300" s="46">
        <v>181.08999600000001</v>
      </c>
      <c r="G2300" s="116">
        <f t="shared" si="71"/>
        <v>4.604465899380461E-3</v>
      </c>
    </row>
    <row r="2301" spans="1:7" x14ac:dyDescent="0.3">
      <c r="A2301" s="115">
        <v>40973</v>
      </c>
      <c r="B2301" s="46">
        <v>1364.33</v>
      </c>
      <c r="C2301" s="116">
        <f t="shared" si="70"/>
        <v>-3.8696582288648695E-3</v>
      </c>
      <c r="E2301" s="115">
        <v>40973</v>
      </c>
      <c r="F2301" s="46">
        <v>180.259995</v>
      </c>
      <c r="G2301" s="116">
        <f t="shared" si="71"/>
        <v>5.3541103398642154E-3</v>
      </c>
    </row>
    <row r="2302" spans="1:7" x14ac:dyDescent="0.3">
      <c r="A2302" s="115">
        <v>40970</v>
      </c>
      <c r="B2302" s="46">
        <v>1369.63</v>
      </c>
      <c r="C2302" s="116">
        <f t="shared" si="70"/>
        <v>-3.2457844828212012E-3</v>
      </c>
      <c r="E2302" s="115">
        <v>40970</v>
      </c>
      <c r="F2302" s="46">
        <v>179.300003</v>
      </c>
      <c r="G2302" s="116">
        <f t="shared" si="71"/>
        <v>-4.1101423504277257E-3</v>
      </c>
    </row>
    <row r="2303" spans="1:7" x14ac:dyDescent="0.3">
      <c r="A2303" s="115">
        <v>40969</v>
      </c>
      <c r="B2303" s="46">
        <v>1374.09</v>
      </c>
      <c r="C2303" s="116">
        <f t="shared" si="70"/>
        <v>6.1581043875578168E-3</v>
      </c>
      <c r="E2303" s="115">
        <v>40969</v>
      </c>
      <c r="F2303" s="46">
        <v>180.03999300000001</v>
      </c>
      <c r="G2303" s="116">
        <f t="shared" si="71"/>
        <v>1.9477488792059017E-3</v>
      </c>
    </row>
    <row r="2304" spans="1:7" x14ac:dyDescent="0.3">
      <c r="A2304" s="115">
        <v>40968</v>
      </c>
      <c r="B2304" s="46">
        <v>1365.68</v>
      </c>
      <c r="C2304" s="116">
        <f t="shared" si="70"/>
        <v>-4.736987858735775E-3</v>
      </c>
      <c r="E2304" s="115">
        <v>40968</v>
      </c>
      <c r="F2304" s="46">
        <v>179.69000199999999</v>
      </c>
      <c r="G2304" s="116">
        <f t="shared" si="71"/>
        <v>-2.2361267317280831E-2</v>
      </c>
    </row>
    <row r="2305" spans="1:7" x14ac:dyDescent="0.3">
      <c r="A2305" s="115">
        <v>40967</v>
      </c>
      <c r="B2305" s="46">
        <v>1372.18</v>
      </c>
      <c r="C2305" s="116">
        <f t="shared" si="70"/>
        <v>3.3562690572468412E-3</v>
      </c>
      <c r="E2305" s="115">
        <v>40967</v>
      </c>
      <c r="F2305" s="46">
        <v>183.800003</v>
      </c>
      <c r="G2305" s="116">
        <f t="shared" si="71"/>
        <v>2.9518870943364472E-2</v>
      </c>
    </row>
    <row r="2306" spans="1:7" x14ac:dyDescent="0.3">
      <c r="A2306" s="115">
        <v>40966</v>
      </c>
      <c r="B2306" s="46">
        <v>1367.59</v>
      </c>
      <c r="C2306" s="116">
        <f t="shared" si="70"/>
        <v>1.3545770058722706E-3</v>
      </c>
      <c r="E2306" s="115">
        <v>40966</v>
      </c>
      <c r="F2306" s="46">
        <v>178.529999</v>
      </c>
      <c r="G2306" s="116">
        <f t="shared" si="71"/>
        <v>-3.349556094748074E-3</v>
      </c>
    </row>
    <row r="2307" spans="1:7" x14ac:dyDescent="0.3">
      <c r="A2307" s="115">
        <v>40963</v>
      </c>
      <c r="B2307" s="46">
        <v>1365.74</v>
      </c>
      <c r="C2307" s="116">
        <f t="shared" si="70"/>
        <v>1.6722162733047163E-3</v>
      </c>
      <c r="E2307" s="115">
        <v>40963</v>
      </c>
      <c r="F2307" s="46">
        <v>179.13000500000001</v>
      </c>
      <c r="G2307" s="116">
        <f t="shared" si="71"/>
        <v>1.3416401215364804E-3</v>
      </c>
    </row>
    <row r="2308" spans="1:7" x14ac:dyDescent="0.3">
      <c r="A2308" s="115">
        <v>40962</v>
      </c>
      <c r="B2308" s="46">
        <v>1363.46</v>
      </c>
      <c r="C2308" s="116">
        <f t="shared" ref="C2308:C2371" si="72">B2308/B2309-1</f>
        <v>4.2720563322187211E-3</v>
      </c>
      <c r="E2308" s="115">
        <v>40962</v>
      </c>
      <c r="F2308" s="46">
        <v>178.88999899999999</v>
      </c>
      <c r="G2308" s="116">
        <f t="shared" ref="G2308:G2371" si="73">F2308/F2309-1</f>
        <v>-9.3587494810195571E-3</v>
      </c>
    </row>
    <row r="2309" spans="1:7" x14ac:dyDescent="0.3">
      <c r="A2309" s="115">
        <v>40961</v>
      </c>
      <c r="B2309" s="46">
        <v>1357.66</v>
      </c>
      <c r="C2309" s="116">
        <f t="shared" si="72"/>
        <v>-3.3401604745230129E-3</v>
      </c>
      <c r="E2309" s="115">
        <v>40961</v>
      </c>
      <c r="F2309" s="46">
        <v>180.58000200000001</v>
      </c>
      <c r="G2309" s="116">
        <f t="shared" si="73"/>
        <v>-9.2175630752101556E-3</v>
      </c>
    </row>
    <row r="2310" spans="1:7" x14ac:dyDescent="0.3">
      <c r="A2310" s="115">
        <v>40960</v>
      </c>
      <c r="B2310" s="46">
        <v>1362.21</v>
      </c>
      <c r="C2310" s="116">
        <f t="shared" si="72"/>
        <v>7.1993711569695584E-4</v>
      </c>
      <c r="E2310" s="115">
        <v>40960</v>
      </c>
      <c r="F2310" s="46">
        <v>182.259995</v>
      </c>
      <c r="G2310" s="116">
        <f t="shared" si="73"/>
        <v>-1.3150958904109E-3</v>
      </c>
    </row>
    <row r="2311" spans="1:7" x14ac:dyDescent="0.3">
      <c r="A2311" s="115">
        <v>40956</v>
      </c>
      <c r="B2311" s="46">
        <v>1361.23</v>
      </c>
      <c r="C2311" s="116">
        <f t="shared" si="72"/>
        <v>2.348973520662101E-3</v>
      </c>
      <c r="E2311" s="115">
        <v>40956</v>
      </c>
      <c r="F2311" s="46">
        <v>182.5</v>
      </c>
      <c r="G2311" s="116">
        <f t="shared" si="73"/>
        <v>1.4283371866745886E-2</v>
      </c>
    </row>
    <row r="2312" spans="1:7" x14ac:dyDescent="0.3">
      <c r="A2312" s="115">
        <v>40955</v>
      </c>
      <c r="B2312" s="46">
        <v>1358.04</v>
      </c>
      <c r="C2312" s="116">
        <f t="shared" si="72"/>
        <v>1.1025662023629534E-2</v>
      </c>
      <c r="E2312" s="115">
        <v>40955</v>
      </c>
      <c r="F2312" s="46">
        <v>179.929993</v>
      </c>
      <c r="G2312" s="116">
        <f t="shared" si="73"/>
        <v>-2.4611091100931959E-2</v>
      </c>
    </row>
    <row r="2313" spans="1:7" x14ac:dyDescent="0.3">
      <c r="A2313" s="115">
        <v>40954</v>
      </c>
      <c r="B2313" s="46">
        <v>1343.23</v>
      </c>
      <c r="C2313" s="116">
        <f t="shared" si="72"/>
        <v>-5.383191410588628E-3</v>
      </c>
      <c r="E2313" s="115">
        <v>40954</v>
      </c>
      <c r="F2313" s="46">
        <v>184.470001</v>
      </c>
      <c r="G2313" s="116">
        <f t="shared" si="73"/>
        <v>-3.5703094055884566E-2</v>
      </c>
    </row>
    <row r="2314" spans="1:7" x14ac:dyDescent="0.3">
      <c r="A2314" s="115">
        <v>40953</v>
      </c>
      <c r="B2314" s="46">
        <v>1350.5</v>
      </c>
      <c r="C2314" s="116">
        <f t="shared" si="72"/>
        <v>-9.3950894013028474E-4</v>
      </c>
      <c r="E2314" s="115">
        <v>40953</v>
      </c>
      <c r="F2314" s="46">
        <v>191.300003</v>
      </c>
      <c r="G2314" s="116">
        <f t="shared" si="73"/>
        <v>-1.5136124330834555E-3</v>
      </c>
    </row>
    <row r="2315" spans="1:7" x14ac:dyDescent="0.3">
      <c r="A2315" s="115">
        <v>40952</v>
      </c>
      <c r="B2315" s="46">
        <v>1351.77</v>
      </c>
      <c r="C2315" s="116">
        <f t="shared" si="72"/>
        <v>6.8000357504616193E-3</v>
      </c>
      <c r="E2315" s="115">
        <v>40952</v>
      </c>
      <c r="F2315" s="46">
        <v>191.58999600000001</v>
      </c>
      <c r="G2315" s="116">
        <f t="shared" si="73"/>
        <v>3.2607541383274707E-2</v>
      </c>
    </row>
    <row r="2316" spans="1:7" x14ac:dyDescent="0.3">
      <c r="A2316" s="115">
        <v>40949</v>
      </c>
      <c r="B2316" s="46">
        <v>1342.64</v>
      </c>
      <c r="C2316" s="116">
        <f t="shared" si="72"/>
        <v>-6.8863493472390847E-3</v>
      </c>
      <c r="E2316" s="115">
        <v>40949</v>
      </c>
      <c r="F2316" s="46">
        <v>185.53999300000001</v>
      </c>
      <c r="G2316" s="116">
        <f t="shared" si="73"/>
        <v>3.0273381560674828E-3</v>
      </c>
    </row>
    <row r="2317" spans="1:7" x14ac:dyDescent="0.3">
      <c r="A2317" s="115">
        <v>40948</v>
      </c>
      <c r="B2317" s="46">
        <v>1351.95</v>
      </c>
      <c r="C2317" s="116">
        <f t="shared" si="72"/>
        <v>1.4741177516370829E-3</v>
      </c>
      <c r="E2317" s="115">
        <v>40948</v>
      </c>
      <c r="F2317" s="46">
        <v>184.979996</v>
      </c>
      <c r="G2317" s="116">
        <f t="shared" si="73"/>
        <v>-2.6957084903107553E-3</v>
      </c>
    </row>
    <row r="2318" spans="1:7" x14ac:dyDescent="0.3">
      <c r="A2318" s="115">
        <v>40947</v>
      </c>
      <c r="B2318" s="46">
        <v>1349.96</v>
      </c>
      <c r="C2318" s="116">
        <f t="shared" si="72"/>
        <v>2.1602761590142627E-3</v>
      </c>
      <c r="E2318" s="115">
        <v>40947</v>
      </c>
      <c r="F2318" s="46">
        <v>185.479996</v>
      </c>
      <c r="G2318" s="116">
        <f t="shared" si="73"/>
        <v>7.0036048970780751E-3</v>
      </c>
    </row>
    <row r="2319" spans="1:7" x14ac:dyDescent="0.3">
      <c r="A2319" s="115">
        <v>40946</v>
      </c>
      <c r="B2319" s="46">
        <v>1347.05</v>
      </c>
      <c r="C2319" s="116">
        <f t="shared" si="72"/>
        <v>2.0233127282736074E-3</v>
      </c>
      <c r="E2319" s="115">
        <v>40946</v>
      </c>
      <c r="F2319" s="46">
        <v>184.19000199999999</v>
      </c>
      <c r="G2319" s="116">
        <f t="shared" si="73"/>
        <v>5.7333351847403957E-3</v>
      </c>
    </row>
    <row r="2320" spans="1:7" x14ac:dyDescent="0.3">
      <c r="A2320" s="115">
        <v>40945</v>
      </c>
      <c r="B2320" s="46">
        <v>1344.33</v>
      </c>
      <c r="C2320" s="116">
        <f t="shared" si="72"/>
        <v>-4.2382333258994542E-4</v>
      </c>
      <c r="E2320" s="115">
        <v>40945</v>
      </c>
      <c r="F2320" s="46">
        <v>183.13999899999999</v>
      </c>
      <c r="G2320" s="116">
        <f t="shared" si="73"/>
        <v>-2.4190079759860206E-2</v>
      </c>
    </row>
    <row r="2321" spans="1:7" x14ac:dyDescent="0.3">
      <c r="A2321" s="115">
        <v>40942</v>
      </c>
      <c r="B2321" s="46">
        <v>1344.9</v>
      </c>
      <c r="C2321" s="116">
        <f t="shared" si="72"/>
        <v>1.4605368378170613E-2</v>
      </c>
      <c r="E2321" s="115">
        <v>40942</v>
      </c>
      <c r="F2321" s="46">
        <v>187.679993</v>
      </c>
      <c r="G2321" s="116">
        <f t="shared" si="73"/>
        <v>3.2797666559555072E-2</v>
      </c>
    </row>
    <row r="2322" spans="1:7" x14ac:dyDescent="0.3">
      <c r="A2322" s="115">
        <v>40941</v>
      </c>
      <c r="B2322" s="46">
        <v>1325.54</v>
      </c>
      <c r="C2322" s="116">
        <f t="shared" si="72"/>
        <v>1.095091723372299E-3</v>
      </c>
      <c r="E2322" s="115">
        <v>40941</v>
      </c>
      <c r="F2322" s="46">
        <v>181.720001</v>
      </c>
      <c r="G2322" s="116">
        <f t="shared" si="73"/>
        <v>1.2593301637394916E-2</v>
      </c>
    </row>
    <row r="2323" spans="1:7" x14ac:dyDescent="0.3">
      <c r="A2323" s="115">
        <v>40940</v>
      </c>
      <c r="B2323" s="46">
        <v>1324.09</v>
      </c>
      <c r="C2323" s="116">
        <f t="shared" si="72"/>
        <v>8.8996578813023142E-3</v>
      </c>
      <c r="E2323" s="115">
        <v>40940</v>
      </c>
      <c r="F2323" s="46">
        <v>179.46000699999999</v>
      </c>
      <c r="G2323" s="116">
        <f t="shared" si="73"/>
        <v>-7.7041734447215293E-2</v>
      </c>
    </row>
    <row r="2324" spans="1:7" x14ac:dyDescent="0.3">
      <c r="A2324" s="115">
        <v>40939</v>
      </c>
      <c r="B2324" s="46">
        <v>1312.41</v>
      </c>
      <c r="C2324" s="116">
        <f t="shared" si="72"/>
        <v>-4.5696529348593362E-4</v>
      </c>
      <c r="E2324" s="115">
        <v>40939</v>
      </c>
      <c r="F2324" s="46">
        <v>194.44000199999999</v>
      </c>
      <c r="G2324" s="116">
        <f t="shared" si="73"/>
        <v>1.1917814579791353E-2</v>
      </c>
    </row>
    <row r="2325" spans="1:7" x14ac:dyDescent="0.3">
      <c r="A2325" s="115">
        <v>40938</v>
      </c>
      <c r="B2325" s="46">
        <v>1313.01</v>
      </c>
      <c r="C2325" s="116">
        <f t="shared" si="72"/>
        <v>-2.5221638950718717E-3</v>
      </c>
      <c r="E2325" s="115">
        <v>40938</v>
      </c>
      <c r="F2325" s="46">
        <v>192.14999399999999</v>
      </c>
      <c r="G2325" s="116">
        <f t="shared" si="73"/>
        <v>-1.648155337261481E-2</v>
      </c>
    </row>
    <row r="2326" spans="1:7" x14ac:dyDescent="0.3">
      <c r="A2326" s="115">
        <v>40935</v>
      </c>
      <c r="B2326" s="46">
        <v>1316.33</v>
      </c>
      <c r="C2326" s="116">
        <f t="shared" si="72"/>
        <v>-1.5928035618122394E-3</v>
      </c>
      <c r="E2326" s="115">
        <v>40935</v>
      </c>
      <c r="F2326" s="46">
        <v>195.36999499999999</v>
      </c>
      <c r="G2326" s="116">
        <f t="shared" si="73"/>
        <v>1.0604117141377767E-2</v>
      </c>
    </row>
    <row r="2327" spans="1:7" x14ac:dyDescent="0.3">
      <c r="A2327" s="115">
        <v>40934</v>
      </c>
      <c r="B2327" s="46">
        <v>1318.43</v>
      </c>
      <c r="C2327" s="116">
        <f t="shared" si="72"/>
        <v>-5.7463896534820647E-3</v>
      </c>
      <c r="E2327" s="115">
        <v>40934</v>
      </c>
      <c r="F2327" s="46">
        <v>193.320007</v>
      </c>
      <c r="G2327" s="116">
        <f t="shared" si="73"/>
        <v>2.9392992075724322E-2</v>
      </c>
    </row>
    <row r="2328" spans="1:7" x14ac:dyDescent="0.3">
      <c r="A2328" s="115">
        <v>40933</v>
      </c>
      <c r="B2328" s="46">
        <v>1326.05</v>
      </c>
      <c r="C2328" s="116">
        <f t="shared" si="72"/>
        <v>8.6715095272504872E-3</v>
      </c>
      <c r="E2328" s="115">
        <v>40933</v>
      </c>
      <c r="F2328" s="46">
        <v>187.800003</v>
      </c>
      <c r="G2328" s="116">
        <f t="shared" si="73"/>
        <v>4.2780909090909258E-3</v>
      </c>
    </row>
    <row r="2329" spans="1:7" x14ac:dyDescent="0.3">
      <c r="A2329" s="115">
        <v>40932</v>
      </c>
      <c r="B2329" s="46">
        <v>1314.65</v>
      </c>
      <c r="C2329" s="116">
        <f t="shared" si="72"/>
        <v>-1.0258358662613709E-3</v>
      </c>
      <c r="E2329" s="115">
        <v>40932</v>
      </c>
      <c r="F2329" s="46">
        <v>187</v>
      </c>
      <c r="G2329" s="116">
        <f t="shared" si="73"/>
        <v>4.8901285375919645E-3</v>
      </c>
    </row>
    <row r="2330" spans="1:7" x14ac:dyDescent="0.3">
      <c r="A2330" s="115">
        <v>40931</v>
      </c>
      <c r="B2330" s="46">
        <v>1316</v>
      </c>
      <c r="C2330" s="116">
        <f t="shared" si="72"/>
        <v>4.7134668308768113E-4</v>
      </c>
      <c r="E2330" s="115">
        <v>40931</v>
      </c>
      <c r="F2330" s="46">
        <v>186.08999600000001</v>
      </c>
      <c r="G2330" s="116">
        <f t="shared" si="73"/>
        <v>-2.5349589783937088E-2</v>
      </c>
    </row>
    <row r="2331" spans="1:7" x14ac:dyDescent="0.3">
      <c r="A2331" s="115">
        <v>40928</v>
      </c>
      <c r="B2331" s="46">
        <v>1315.38</v>
      </c>
      <c r="C2331" s="116">
        <f t="shared" si="72"/>
        <v>6.6945606694579496E-4</v>
      </c>
      <c r="E2331" s="115">
        <v>40928</v>
      </c>
      <c r="F2331" s="46">
        <v>190.929993</v>
      </c>
      <c r="G2331" s="116">
        <f t="shared" si="73"/>
        <v>-1.810236078327121E-2</v>
      </c>
    </row>
    <row r="2332" spans="1:7" x14ac:dyDescent="0.3">
      <c r="A2332" s="115">
        <v>40927</v>
      </c>
      <c r="B2332" s="46">
        <v>1314.5</v>
      </c>
      <c r="C2332" s="116">
        <f t="shared" si="72"/>
        <v>4.9386868903091852E-3</v>
      </c>
      <c r="E2332" s="115">
        <v>40927</v>
      </c>
      <c r="F2332" s="46">
        <v>194.449997</v>
      </c>
      <c r="G2332" s="116">
        <f t="shared" si="73"/>
        <v>2.6446341570456777E-2</v>
      </c>
    </row>
    <row r="2333" spans="1:7" x14ac:dyDescent="0.3">
      <c r="A2333" s="115">
        <v>40926</v>
      </c>
      <c r="B2333" s="46">
        <v>1308.04</v>
      </c>
      <c r="C2333" s="116">
        <f t="shared" si="72"/>
        <v>1.1107933244181245E-2</v>
      </c>
      <c r="E2333" s="115">
        <v>40926</v>
      </c>
      <c r="F2333" s="46">
        <v>189.44000199999999</v>
      </c>
      <c r="G2333" s="116">
        <f t="shared" si="73"/>
        <v>4.282724776335467E-2</v>
      </c>
    </row>
    <row r="2334" spans="1:7" x14ac:dyDescent="0.3">
      <c r="A2334" s="115">
        <v>40925</v>
      </c>
      <c r="B2334" s="46">
        <v>1293.67</v>
      </c>
      <c r="C2334" s="116">
        <f t="shared" si="72"/>
        <v>3.552893901899834E-3</v>
      </c>
      <c r="E2334" s="115">
        <v>40925</v>
      </c>
      <c r="F2334" s="46">
        <v>181.66000399999999</v>
      </c>
      <c r="G2334" s="116">
        <f t="shared" si="73"/>
        <v>1.8159433002571834E-2</v>
      </c>
    </row>
    <row r="2335" spans="1:7" x14ac:dyDescent="0.3">
      <c r="A2335" s="115">
        <v>40921</v>
      </c>
      <c r="B2335" s="46">
        <v>1289.0899999999999</v>
      </c>
      <c r="C2335" s="116">
        <f t="shared" si="72"/>
        <v>-4.9478965650329165E-3</v>
      </c>
      <c r="E2335" s="115">
        <v>40921</v>
      </c>
      <c r="F2335" s="46">
        <v>178.41999799999999</v>
      </c>
      <c r="G2335" s="116">
        <f t="shared" si="73"/>
        <v>1.4153385432124743E-2</v>
      </c>
    </row>
    <row r="2336" spans="1:7" x14ac:dyDescent="0.3">
      <c r="A2336" s="115">
        <v>40920</v>
      </c>
      <c r="B2336" s="46">
        <v>1295.5</v>
      </c>
      <c r="C2336" s="116">
        <f t="shared" si="72"/>
        <v>2.3365932161425462E-3</v>
      </c>
      <c r="E2336" s="115">
        <v>40920</v>
      </c>
      <c r="F2336" s="46">
        <v>175.929993</v>
      </c>
      <c r="G2336" s="116">
        <f t="shared" si="73"/>
        <v>-1.6601459472379787E-2</v>
      </c>
    </row>
    <row r="2337" spans="1:7" x14ac:dyDescent="0.3">
      <c r="A2337" s="115">
        <v>40919</v>
      </c>
      <c r="B2337" s="46">
        <v>1292.48</v>
      </c>
      <c r="C2337" s="116">
        <f t="shared" si="72"/>
        <v>3.0957835428147007E-4</v>
      </c>
      <c r="E2337" s="115">
        <v>40919</v>
      </c>
      <c r="F2337" s="46">
        <v>178.89999399999999</v>
      </c>
      <c r="G2337" s="116">
        <f t="shared" si="73"/>
        <v>-2.4534515992741257E-3</v>
      </c>
    </row>
    <row r="2338" spans="1:7" x14ac:dyDescent="0.3">
      <c r="A2338" s="115">
        <v>40918</v>
      </c>
      <c r="B2338" s="46">
        <v>1292.08</v>
      </c>
      <c r="C2338" s="116">
        <f t="shared" si="72"/>
        <v>8.8857655969389882E-3</v>
      </c>
      <c r="E2338" s="115">
        <v>40918</v>
      </c>
      <c r="F2338" s="46">
        <v>179.33999600000001</v>
      </c>
      <c r="G2338" s="116">
        <f t="shared" si="73"/>
        <v>4.3682684181034492E-3</v>
      </c>
    </row>
    <row r="2339" spans="1:7" x14ac:dyDescent="0.3">
      <c r="A2339" s="115">
        <v>40917</v>
      </c>
      <c r="B2339" s="46">
        <v>1280.7</v>
      </c>
      <c r="C2339" s="116">
        <f t="shared" si="72"/>
        <v>2.261682096712514E-3</v>
      </c>
      <c r="E2339" s="115">
        <v>40917</v>
      </c>
      <c r="F2339" s="46">
        <v>178.55999800000001</v>
      </c>
      <c r="G2339" s="116">
        <f t="shared" si="73"/>
        <v>-2.2178429318337245E-2</v>
      </c>
    </row>
    <row r="2340" spans="1:7" x14ac:dyDescent="0.3">
      <c r="A2340" s="115">
        <v>40914</v>
      </c>
      <c r="B2340" s="46">
        <v>1277.81</v>
      </c>
      <c r="C2340" s="116">
        <f t="shared" si="72"/>
        <v>-2.5369615786926536E-3</v>
      </c>
      <c r="E2340" s="115">
        <v>40914</v>
      </c>
      <c r="F2340" s="46">
        <v>182.61000100000001</v>
      </c>
      <c r="G2340" s="116">
        <f t="shared" si="73"/>
        <v>2.8151567883837769E-2</v>
      </c>
    </row>
    <row r="2341" spans="1:7" x14ac:dyDescent="0.3">
      <c r="A2341" s="115">
        <v>40913</v>
      </c>
      <c r="B2341" s="46">
        <v>1281.06</v>
      </c>
      <c r="C2341" s="116">
        <f t="shared" si="72"/>
        <v>2.9437093869881803E-3</v>
      </c>
      <c r="E2341" s="115">
        <v>40913</v>
      </c>
      <c r="F2341" s="46">
        <v>177.61000100000001</v>
      </c>
      <c r="G2341" s="116">
        <f t="shared" si="73"/>
        <v>5.6338236052577706E-4</v>
      </c>
    </row>
    <row r="2342" spans="1:7" x14ac:dyDescent="0.3">
      <c r="A2342" s="115">
        <v>40912</v>
      </c>
      <c r="B2342" s="46">
        <v>1277.3</v>
      </c>
      <c r="C2342" s="116">
        <f t="shared" si="72"/>
        <v>1.8793165552133395E-4</v>
      </c>
      <c r="E2342" s="115">
        <v>40912</v>
      </c>
      <c r="F2342" s="46">
        <v>177.509995</v>
      </c>
      <c r="G2342" s="116">
        <f t="shared" si="73"/>
        <v>-8.4902195637056588E-3</v>
      </c>
    </row>
    <row r="2343" spans="1:7" x14ac:dyDescent="0.3">
      <c r="A2343" s="115">
        <v>40911</v>
      </c>
      <c r="B2343" s="46">
        <v>1277.06</v>
      </c>
      <c r="C2343" s="116">
        <f t="shared" si="72"/>
        <v>1.5473918575063639E-2</v>
      </c>
      <c r="E2343" s="115">
        <v>40911</v>
      </c>
      <c r="F2343" s="46">
        <v>179.029999</v>
      </c>
      <c r="G2343" s="116">
        <f t="shared" si="73"/>
        <v>3.4257612908459301E-2</v>
      </c>
    </row>
    <row r="2344" spans="1:7" x14ac:dyDescent="0.3">
      <c r="A2344" s="115">
        <v>40907</v>
      </c>
      <c r="B2344" s="46">
        <v>1257.5999999999999</v>
      </c>
      <c r="C2344" s="116">
        <f t="shared" si="72"/>
        <v>-4.2913018004465675E-3</v>
      </c>
      <c r="E2344" s="115">
        <v>40907</v>
      </c>
      <c r="F2344" s="46">
        <v>173.10000600000001</v>
      </c>
      <c r="G2344" s="116">
        <f t="shared" si="73"/>
        <v>-4.3713044727291539E-3</v>
      </c>
    </row>
    <row r="2345" spans="1:7" x14ac:dyDescent="0.3">
      <c r="A2345" s="115">
        <v>40906</v>
      </c>
      <c r="B2345" s="46">
        <v>1263.02</v>
      </c>
      <c r="C2345" s="116">
        <f t="shared" si="72"/>
        <v>1.0707083640088211E-2</v>
      </c>
      <c r="E2345" s="115">
        <v>40906</v>
      </c>
      <c r="F2345" s="46">
        <v>173.86000100000001</v>
      </c>
      <c r="G2345" s="116">
        <f t="shared" si="73"/>
        <v>-1.7251135874685186E-4</v>
      </c>
    </row>
    <row r="2346" spans="1:7" x14ac:dyDescent="0.3">
      <c r="A2346" s="115">
        <v>40905</v>
      </c>
      <c r="B2346" s="46">
        <v>1249.6400000000001</v>
      </c>
      <c r="C2346" s="116">
        <f t="shared" si="72"/>
        <v>-1.2477971914685138E-2</v>
      </c>
      <c r="E2346" s="115">
        <v>40905</v>
      </c>
      <c r="F2346" s="46">
        <v>173.88999899999999</v>
      </c>
      <c r="G2346" s="116">
        <f t="shared" si="73"/>
        <v>-1.3502042015044236E-2</v>
      </c>
    </row>
    <row r="2347" spans="1:7" x14ac:dyDescent="0.3">
      <c r="A2347" s="115">
        <v>40904</v>
      </c>
      <c r="B2347" s="46">
        <v>1265.43</v>
      </c>
      <c r="C2347" s="116">
        <f t="shared" si="72"/>
        <v>7.9030766677590236E-5</v>
      </c>
      <c r="E2347" s="115">
        <v>40904</v>
      </c>
      <c r="F2347" s="46">
        <v>176.270004</v>
      </c>
      <c r="G2347" s="116">
        <f t="shared" si="73"/>
        <v>-5.69717399423042E-3</v>
      </c>
    </row>
    <row r="2348" spans="1:7" x14ac:dyDescent="0.3">
      <c r="A2348" s="115">
        <v>40900</v>
      </c>
      <c r="B2348" s="46">
        <v>1265.33</v>
      </c>
      <c r="C2348" s="116">
        <f t="shared" si="72"/>
        <v>9.0350877192981738E-3</v>
      </c>
      <c r="E2348" s="115">
        <v>40900</v>
      </c>
      <c r="F2348" s="46">
        <v>177.279999</v>
      </c>
      <c r="G2348" s="116">
        <f t="shared" si="73"/>
        <v>-9.7748981163765514E-3</v>
      </c>
    </row>
    <row r="2349" spans="1:7" x14ac:dyDescent="0.3">
      <c r="A2349" s="115">
        <v>40899</v>
      </c>
      <c r="B2349" s="46">
        <v>1254</v>
      </c>
      <c r="C2349" s="116">
        <f t="shared" si="72"/>
        <v>8.2655260026371913E-3</v>
      </c>
      <c r="E2349" s="115">
        <v>40899</v>
      </c>
      <c r="F2349" s="46">
        <v>179.029999</v>
      </c>
      <c r="G2349" s="116">
        <f t="shared" si="73"/>
        <v>2.6842516999970645E-2</v>
      </c>
    </row>
    <row r="2350" spans="1:7" x14ac:dyDescent="0.3">
      <c r="A2350" s="115">
        <v>40898</v>
      </c>
      <c r="B2350" s="46">
        <v>1243.72</v>
      </c>
      <c r="C2350" s="116">
        <f t="shared" si="72"/>
        <v>1.9495690002417909E-3</v>
      </c>
      <c r="E2350" s="115">
        <v>40898</v>
      </c>
      <c r="F2350" s="46">
        <v>174.35000600000001</v>
      </c>
      <c r="G2350" s="116">
        <f t="shared" si="73"/>
        <v>-4.4762205900455654E-2</v>
      </c>
    </row>
    <row r="2351" spans="1:7" x14ac:dyDescent="0.3">
      <c r="A2351" s="115">
        <v>40897</v>
      </c>
      <c r="B2351" s="46">
        <v>1241.3</v>
      </c>
      <c r="C2351" s="116">
        <f t="shared" si="72"/>
        <v>2.9825361928070615E-2</v>
      </c>
      <c r="E2351" s="115">
        <v>40897</v>
      </c>
      <c r="F2351" s="46">
        <v>182.520004</v>
      </c>
      <c r="G2351" s="116">
        <f t="shared" si="73"/>
        <v>1.7788445683505794E-2</v>
      </c>
    </row>
    <row r="2352" spans="1:7" x14ac:dyDescent="0.3">
      <c r="A2352" s="115">
        <v>40896</v>
      </c>
      <c r="B2352" s="46">
        <v>1205.3499999999999</v>
      </c>
      <c r="C2352" s="116">
        <f t="shared" si="72"/>
        <v>-1.1732777987308096E-2</v>
      </c>
      <c r="E2352" s="115">
        <v>40896</v>
      </c>
      <c r="F2352" s="46">
        <v>179.33000200000001</v>
      </c>
      <c r="G2352" s="116">
        <f t="shared" si="73"/>
        <v>-1.0647650078551507E-2</v>
      </c>
    </row>
    <row r="2353" spans="1:7" x14ac:dyDescent="0.3">
      <c r="A2353" s="115">
        <v>40893</v>
      </c>
      <c r="B2353" s="46">
        <v>1219.6600000000001</v>
      </c>
      <c r="C2353" s="116">
        <f t="shared" si="72"/>
        <v>3.2161217355541893E-3</v>
      </c>
      <c r="E2353" s="115">
        <v>40893</v>
      </c>
      <c r="F2353" s="46">
        <v>181.259995</v>
      </c>
      <c r="G2353" s="116">
        <f t="shared" si="73"/>
        <v>0</v>
      </c>
    </row>
    <row r="2354" spans="1:7" x14ac:dyDescent="0.3">
      <c r="A2354" s="115">
        <v>40892</v>
      </c>
      <c r="B2354" s="46">
        <v>1215.75</v>
      </c>
      <c r="C2354" s="116">
        <f t="shared" si="72"/>
        <v>3.2430558993910008E-3</v>
      </c>
      <c r="E2354" s="115">
        <v>40892</v>
      </c>
      <c r="F2354" s="46">
        <v>181.259995</v>
      </c>
      <c r="G2354" s="116">
        <f t="shared" si="73"/>
        <v>5.8264688930400599E-3</v>
      </c>
    </row>
    <row r="2355" spans="1:7" x14ac:dyDescent="0.3">
      <c r="A2355" s="115">
        <v>40891</v>
      </c>
      <c r="B2355" s="46">
        <v>1211.82</v>
      </c>
      <c r="C2355" s="116">
        <f t="shared" si="72"/>
        <v>-1.1348339356954673E-2</v>
      </c>
      <c r="E2355" s="115">
        <v>40891</v>
      </c>
      <c r="F2355" s="46">
        <v>180.21000699999999</v>
      </c>
      <c r="G2355" s="116">
        <f t="shared" si="73"/>
        <v>-1.6618913539940827E-3</v>
      </c>
    </row>
    <row r="2356" spans="1:7" x14ac:dyDescent="0.3">
      <c r="A2356" s="115">
        <v>40890</v>
      </c>
      <c r="B2356" s="46">
        <v>1225.73</v>
      </c>
      <c r="C2356" s="116">
        <f t="shared" si="72"/>
        <v>-8.6860174529103107E-3</v>
      </c>
      <c r="E2356" s="115">
        <v>40890</v>
      </c>
      <c r="F2356" s="46">
        <v>180.509995</v>
      </c>
      <c r="G2356" s="116">
        <f t="shared" si="73"/>
        <v>-4.7541203091152284E-2</v>
      </c>
    </row>
    <row r="2357" spans="1:7" x14ac:dyDescent="0.3">
      <c r="A2357" s="115">
        <v>40889</v>
      </c>
      <c r="B2357" s="46">
        <v>1236.47</v>
      </c>
      <c r="C2357" s="116">
        <f t="shared" si="72"/>
        <v>-1.4914076753320238E-2</v>
      </c>
      <c r="E2357" s="115">
        <v>40889</v>
      </c>
      <c r="F2357" s="46">
        <v>189.520004</v>
      </c>
      <c r="G2357" s="116">
        <f t="shared" si="73"/>
        <v>-1.8183676206722676E-2</v>
      </c>
    </row>
    <row r="2358" spans="1:7" x14ac:dyDescent="0.3">
      <c r="A2358" s="115">
        <v>40886</v>
      </c>
      <c r="B2358" s="46">
        <v>1255.19</v>
      </c>
      <c r="C2358" s="116">
        <f t="shared" si="72"/>
        <v>1.6883379916555308E-2</v>
      </c>
      <c r="E2358" s="115">
        <v>40886</v>
      </c>
      <c r="F2358" s="46">
        <v>193.029999</v>
      </c>
      <c r="G2358" s="116">
        <f t="shared" si="73"/>
        <v>1.3387248286166553E-2</v>
      </c>
    </row>
    <row r="2359" spans="1:7" x14ac:dyDescent="0.3">
      <c r="A2359" s="115">
        <v>40885</v>
      </c>
      <c r="B2359" s="46">
        <v>1234.3499999999999</v>
      </c>
      <c r="C2359" s="116">
        <f t="shared" si="72"/>
        <v>-2.1141783173805218E-2</v>
      </c>
      <c r="E2359" s="115">
        <v>40885</v>
      </c>
      <c r="F2359" s="46">
        <v>190.479996</v>
      </c>
      <c r="G2359" s="116">
        <f t="shared" si="73"/>
        <v>-2.4779903883579091E-2</v>
      </c>
    </row>
    <row r="2360" spans="1:7" x14ac:dyDescent="0.3">
      <c r="A2360" s="115">
        <v>40884</v>
      </c>
      <c r="B2360" s="46">
        <v>1261.01</v>
      </c>
      <c r="C2360" s="116">
        <f t="shared" si="72"/>
        <v>2.0183238376758617E-3</v>
      </c>
      <c r="E2360" s="115">
        <v>40884</v>
      </c>
      <c r="F2360" s="46">
        <v>195.320007</v>
      </c>
      <c r="G2360" s="116">
        <f t="shared" si="73"/>
        <v>1.7344663332864663E-2</v>
      </c>
    </row>
    <row r="2361" spans="1:7" x14ac:dyDescent="0.3">
      <c r="A2361" s="115">
        <v>40883</v>
      </c>
      <c r="B2361" s="46">
        <v>1258.47</v>
      </c>
      <c r="C2361" s="116">
        <f t="shared" si="72"/>
        <v>1.1057371050371412E-3</v>
      </c>
      <c r="E2361" s="115">
        <v>40883</v>
      </c>
      <c r="F2361" s="46">
        <v>191.990005</v>
      </c>
      <c r="G2361" s="116">
        <f t="shared" si="73"/>
        <v>-2.1657153952885366E-2</v>
      </c>
    </row>
    <row r="2362" spans="1:7" x14ac:dyDescent="0.3">
      <c r="A2362" s="115">
        <v>40882</v>
      </c>
      <c r="B2362" s="46">
        <v>1257.08</v>
      </c>
      <c r="C2362" s="116">
        <f t="shared" si="72"/>
        <v>1.028707364901793E-2</v>
      </c>
      <c r="E2362" s="115">
        <v>40882</v>
      </c>
      <c r="F2362" s="46">
        <v>196.240005</v>
      </c>
      <c r="G2362" s="116">
        <f t="shared" si="73"/>
        <v>1.0712952153817401E-3</v>
      </c>
    </row>
    <row r="2363" spans="1:7" x14ac:dyDescent="0.3">
      <c r="A2363" s="115">
        <v>40879</v>
      </c>
      <c r="B2363" s="46">
        <v>1244.28</v>
      </c>
      <c r="C2363" s="116">
        <f t="shared" si="72"/>
        <v>-2.4104517186518404E-4</v>
      </c>
      <c r="E2363" s="115">
        <v>40879</v>
      </c>
      <c r="F2363" s="46">
        <v>196.029999</v>
      </c>
      <c r="G2363" s="116">
        <f t="shared" si="73"/>
        <v>-5.5801043580352427E-3</v>
      </c>
    </row>
    <row r="2364" spans="1:7" x14ac:dyDescent="0.3">
      <c r="A2364" s="115">
        <v>40878</v>
      </c>
      <c r="B2364" s="46">
        <v>1244.58</v>
      </c>
      <c r="C2364" s="116">
        <f t="shared" si="72"/>
        <v>-1.9086418168987596E-3</v>
      </c>
      <c r="E2364" s="115">
        <v>40878</v>
      </c>
      <c r="F2364" s="46">
        <v>197.13000500000001</v>
      </c>
      <c r="G2364" s="116">
        <f t="shared" si="73"/>
        <v>2.5170378991068887E-2</v>
      </c>
    </row>
    <row r="2365" spans="1:7" x14ac:dyDescent="0.3">
      <c r="A2365" s="115">
        <v>40877</v>
      </c>
      <c r="B2365" s="46">
        <v>1246.96</v>
      </c>
      <c r="C2365" s="116">
        <f t="shared" si="72"/>
        <v>4.3315288782536543E-2</v>
      </c>
      <c r="E2365" s="115">
        <v>40877</v>
      </c>
      <c r="F2365" s="46">
        <v>192.28999300000001</v>
      </c>
      <c r="G2365" s="116">
        <f t="shared" si="73"/>
        <v>2.070170402198479E-2</v>
      </c>
    </row>
    <row r="2366" spans="1:7" x14ac:dyDescent="0.3">
      <c r="A2366" s="115">
        <v>40876</v>
      </c>
      <c r="B2366" s="46">
        <v>1195.19</v>
      </c>
      <c r="C2366" s="116">
        <f t="shared" si="72"/>
        <v>2.213743658546985E-3</v>
      </c>
      <c r="E2366" s="115">
        <v>40876</v>
      </c>
      <c r="F2366" s="46">
        <v>188.38999899999999</v>
      </c>
      <c r="G2366" s="116">
        <f t="shared" si="73"/>
        <v>-2.9667757805853956E-2</v>
      </c>
    </row>
    <row r="2367" spans="1:7" x14ac:dyDescent="0.3">
      <c r="A2367" s="115">
        <v>40875</v>
      </c>
      <c r="B2367" s="46">
        <v>1192.55</v>
      </c>
      <c r="C2367" s="116">
        <f t="shared" si="72"/>
        <v>2.9240422208221428E-2</v>
      </c>
      <c r="E2367" s="115">
        <v>40875</v>
      </c>
      <c r="F2367" s="46">
        <v>194.14999399999999</v>
      </c>
      <c r="G2367" s="116">
        <f t="shared" si="73"/>
        <v>6.4418861768164248E-2</v>
      </c>
    </row>
    <row r="2368" spans="1:7" x14ac:dyDescent="0.3">
      <c r="A2368" s="115">
        <v>40872</v>
      </c>
      <c r="B2368" s="46">
        <v>1158.67</v>
      </c>
      <c r="C2368" s="116">
        <f t="shared" si="72"/>
        <v>-2.6855111508963248E-3</v>
      </c>
      <c r="E2368" s="115">
        <v>40872</v>
      </c>
      <c r="F2368" s="46">
        <v>182.39999399999999</v>
      </c>
      <c r="G2368" s="116">
        <f t="shared" si="73"/>
        <v>-3.4869627100120981E-2</v>
      </c>
    </row>
    <row r="2369" spans="1:7" x14ac:dyDescent="0.3">
      <c r="A2369" s="115">
        <v>40870</v>
      </c>
      <c r="B2369" s="46">
        <v>1161.79</v>
      </c>
      <c r="C2369" s="116">
        <f t="shared" si="72"/>
        <v>-2.2095215649304722E-2</v>
      </c>
      <c r="E2369" s="115">
        <v>40870</v>
      </c>
      <c r="F2369" s="46">
        <v>188.990005</v>
      </c>
      <c r="G2369" s="116">
        <f t="shared" si="73"/>
        <v>-1.741702750165397E-2</v>
      </c>
    </row>
    <row r="2370" spans="1:7" x14ac:dyDescent="0.3">
      <c r="A2370" s="115">
        <v>40869</v>
      </c>
      <c r="B2370" s="46">
        <v>1188.04</v>
      </c>
      <c r="C2370" s="116">
        <f t="shared" si="72"/>
        <v>-4.1408908783048259E-3</v>
      </c>
      <c r="E2370" s="115">
        <v>40869</v>
      </c>
      <c r="F2370" s="46">
        <v>192.33999600000001</v>
      </c>
      <c r="G2370" s="116">
        <f t="shared" si="73"/>
        <v>1.6327587846763691E-2</v>
      </c>
    </row>
    <row r="2371" spans="1:7" x14ac:dyDescent="0.3">
      <c r="A2371" s="115">
        <v>40868</v>
      </c>
      <c r="B2371" s="46">
        <v>1192.98</v>
      </c>
      <c r="C2371" s="116">
        <f t="shared" si="72"/>
        <v>-1.8648459671780637E-2</v>
      </c>
      <c r="E2371" s="115">
        <v>40868</v>
      </c>
      <c r="F2371" s="46">
        <v>189.25</v>
      </c>
      <c r="G2371" s="116">
        <f t="shared" si="73"/>
        <v>-4.0022314294523187E-2</v>
      </c>
    </row>
    <row r="2372" spans="1:7" x14ac:dyDescent="0.3">
      <c r="A2372" s="115">
        <v>40865</v>
      </c>
      <c r="B2372" s="46">
        <v>1215.6500000000001</v>
      </c>
      <c r="C2372" s="116">
        <f t="shared" ref="C2372:C2435" si="74">B2372/B2373-1</f>
        <v>-3.9469464613162142E-4</v>
      </c>
      <c r="E2372" s="115">
        <v>40865</v>
      </c>
      <c r="F2372" s="46">
        <v>197.13999899999999</v>
      </c>
      <c r="G2372" s="116">
        <f t="shared" ref="G2372:G2435" si="75">F2372/F2373-1</f>
        <v>-3.6084514256121469E-2</v>
      </c>
    </row>
    <row r="2373" spans="1:7" x14ac:dyDescent="0.3">
      <c r="A2373" s="115">
        <v>40864</v>
      </c>
      <c r="B2373" s="46">
        <v>1216.1300000000001</v>
      </c>
      <c r="C2373" s="116">
        <f t="shared" si="74"/>
        <v>-1.6799928854969171E-2</v>
      </c>
      <c r="E2373" s="115">
        <v>40864</v>
      </c>
      <c r="F2373" s="46">
        <v>204.520004</v>
      </c>
      <c r="G2373" s="116">
        <f t="shared" si="75"/>
        <v>-3.5237515089449611E-2</v>
      </c>
    </row>
    <row r="2374" spans="1:7" x14ac:dyDescent="0.3">
      <c r="A2374" s="115">
        <v>40863</v>
      </c>
      <c r="B2374" s="46">
        <v>1236.9100000000001</v>
      </c>
      <c r="C2374" s="116">
        <f t="shared" si="74"/>
        <v>-1.6616182094274845E-2</v>
      </c>
      <c r="E2374" s="115">
        <v>40863</v>
      </c>
      <c r="F2374" s="46">
        <v>211.990005</v>
      </c>
      <c r="G2374" s="116">
        <f t="shared" si="75"/>
        <v>-2.6809883608227669E-2</v>
      </c>
    </row>
    <row r="2375" spans="1:7" x14ac:dyDescent="0.3">
      <c r="A2375" s="115">
        <v>40862</v>
      </c>
      <c r="B2375" s="46">
        <v>1257.81</v>
      </c>
      <c r="C2375" s="116">
        <f t="shared" si="74"/>
        <v>4.817140392081587E-3</v>
      </c>
      <c r="E2375" s="115">
        <v>40862</v>
      </c>
      <c r="F2375" s="46">
        <v>217.83000200000001</v>
      </c>
      <c r="G2375" s="116">
        <f t="shared" si="75"/>
        <v>-5.0243960862867976E-3</v>
      </c>
    </row>
    <row r="2376" spans="1:7" x14ac:dyDescent="0.3">
      <c r="A2376" s="115">
        <v>40861</v>
      </c>
      <c r="B2376" s="46">
        <v>1251.78</v>
      </c>
      <c r="C2376" s="116">
        <f t="shared" si="74"/>
        <v>-9.5501839617042616E-3</v>
      </c>
      <c r="E2376" s="115">
        <v>40861</v>
      </c>
      <c r="F2376" s="46">
        <v>218.929993</v>
      </c>
      <c r="G2376" s="116">
        <f t="shared" si="75"/>
        <v>7.0840149366762084E-3</v>
      </c>
    </row>
    <row r="2377" spans="1:7" x14ac:dyDescent="0.3">
      <c r="A2377" s="115">
        <v>40858</v>
      </c>
      <c r="B2377" s="46">
        <v>1263.8499999999999</v>
      </c>
      <c r="C2377" s="116">
        <f t="shared" si="74"/>
        <v>1.9488743153530219E-2</v>
      </c>
      <c r="E2377" s="115">
        <v>40858</v>
      </c>
      <c r="F2377" s="46">
        <v>217.38999899999999</v>
      </c>
      <c r="G2377" s="116">
        <f t="shared" si="75"/>
        <v>3.1310812748117423E-2</v>
      </c>
    </row>
    <row r="2378" spans="1:7" x14ac:dyDescent="0.3">
      <c r="A2378" s="115">
        <v>40857</v>
      </c>
      <c r="B2378" s="46">
        <v>1239.69</v>
      </c>
      <c r="C2378" s="116">
        <f t="shared" si="74"/>
        <v>8.6160605320968475E-3</v>
      </c>
      <c r="E2378" s="115">
        <v>40857</v>
      </c>
      <c r="F2378" s="46">
        <v>210.78999300000001</v>
      </c>
      <c r="G2378" s="116">
        <f t="shared" si="75"/>
        <v>-2.0358299307080552E-3</v>
      </c>
    </row>
    <row r="2379" spans="1:7" x14ac:dyDescent="0.3">
      <c r="A2379" s="115">
        <v>40856</v>
      </c>
      <c r="B2379" s="46">
        <v>1229.0999999999999</v>
      </c>
      <c r="C2379" s="116">
        <f t="shared" si="74"/>
        <v>-3.6695090601291724E-2</v>
      </c>
      <c r="E2379" s="115">
        <v>40856</v>
      </c>
      <c r="F2379" s="46">
        <v>211.220001</v>
      </c>
      <c r="G2379" s="116">
        <f t="shared" si="75"/>
        <v>-3.105648811742534E-2</v>
      </c>
    </row>
    <row r="2380" spans="1:7" x14ac:dyDescent="0.3">
      <c r="A2380" s="115">
        <v>40855</v>
      </c>
      <c r="B2380" s="46">
        <v>1275.92</v>
      </c>
      <c r="C2380" s="116">
        <f t="shared" si="74"/>
        <v>1.1735600101497212E-2</v>
      </c>
      <c r="E2380" s="115">
        <v>40855</v>
      </c>
      <c r="F2380" s="46">
        <v>217.990005</v>
      </c>
      <c r="G2380" s="116">
        <f t="shared" si="75"/>
        <v>4.5622350230414277E-3</v>
      </c>
    </row>
    <row r="2381" spans="1:7" x14ac:dyDescent="0.3">
      <c r="A2381" s="115">
        <v>40854</v>
      </c>
      <c r="B2381" s="46">
        <v>1261.1199999999999</v>
      </c>
      <c r="C2381" s="116">
        <f t="shared" si="74"/>
        <v>6.2957318289538211E-3</v>
      </c>
      <c r="E2381" s="115">
        <v>40854</v>
      </c>
      <c r="F2381" s="46">
        <v>217</v>
      </c>
      <c r="G2381" s="116">
        <f t="shared" si="75"/>
        <v>2.4020879970820808E-3</v>
      </c>
    </row>
    <row r="2382" spans="1:7" x14ac:dyDescent="0.3">
      <c r="A2382" s="115">
        <v>40851</v>
      </c>
      <c r="B2382" s="46">
        <v>1253.23</v>
      </c>
      <c r="C2382" s="116">
        <f t="shared" si="74"/>
        <v>-6.2799825556040245E-3</v>
      </c>
      <c r="E2382" s="115">
        <v>40851</v>
      </c>
      <c r="F2382" s="46">
        <v>216.479996</v>
      </c>
      <c r="G2382" s="116">
        <f t="shared" si="75"/>
        <v>-8.2917085438727334E-3</v>
      </c>
    </row>
    <row r="2383" spans="1:7" x14ac:dyDescent="0.3">
      <c r="A2383" s="115">
        <v>40850</v>
      </c>
      <c r="B2383" s="46">
        <v>1261.1500000000001</v>
      </c>
      <c r="C2383" s="116">
        <f t="shared" si="74"/>
        <v>1.8781807900476677E-2</v>
      </c>
      <c r="E2383" s="115">
        <v>40850</v>
      </c>
      <c r="F2383" s="46">
        <v>218.28999300000001</v>
      </c>
      <c r="G2383" s="116">
        <f t="shared" si="75"/>
        <v>1.2382886846834529E-2</v>
      </c>
    </row>
    <row r="2384" spans="1:7" x14ac:dyDescent="0.3">
      <c r="A2384" s="115">
        <v>40849</v>
      </c>
      <c r="B2384" s="46">
        <v>1237.9000000000001</v>
      </c>
      <c r="C2384" s="116">
        <f t="shared" si="74"/>
        <v>1.6104672160751399E-2</v>
      </c>
      <c r="E2384" s="115">
        <v>40849</v>
      </c>
      <c r="F2384" s="46">
        <v>215.61999499999999</v>
      </c>
      <c r="G2384" s="116">
        <f t="shared" si="75"/>
        <v>1.6595892977013804E-2</v>
      </c>
    </row>
    <row r="2385" spans="1:7" x14ac:dyDescent="0.3">
      <c r="A2385" s="115">
        <v>40848</v>
      </c>
      <c r="B2385" s="46">
        <v>1218.28</v>
      </c>
      <c r="C2385" s="116">
        <f t="shared" si="74"/>
        <v>-2.7942232506183662E-2</v>
      </c>
      <c r="E2385" s="115">
        <v>40848</v>
      </c>
      <c r="F2385" s="46">
        <v>212.10000600000001</v>
      </c>
      <c r="G2385" s="116">
        <f t="shared" si="75"/>
        <v>-6.6038547750422172E-3</v>
      </c>
    </row>
    <row r="2386" spans="1:7" x14ac:dyDescent="0.3">
      <c r="A2386" s="115">
        <v>40847</v>
      </c>
      <c r="B2386" s="46">
        <v>1253.3</v>
      </c>
      <c r="C2386" s="116">
        <f t="shared" si="74"/>
        <v>-2.4737567018652373E-2</v>
      </c>
      <c r="E2386" s="115">
        <v>40847</v>
      </c>
      <c r="F2386" s="46">
        <v>213.509995</v>
      </c>
      <c r="G2386" s="116">
        <f t="shared" si="75"/>
        <v>-1.7531805067538042E-2</v>
      </c>
    </row>
    <row r="2387" spans="1:7" x14ac:dyDescent="0.3">
      <c r="A2387" s="115">
        <v>40844</v>
      </c>
      <c r="B2387" s="46">
        <v>1285.0899999999999</v>
      </c>
      <c r="C2387" s="116">
        <f t="shared" si="74"/>
        <v>3.8922924824258409E-4</v>
      </c>
      <c r="E2387" s="115">
        <v>40844</v>
      </c>
      <c r="F2387" s="46">
        <v>217.320007</v>
      </c>
      <c r="G2387" s="116">
        <f t="shared" si="75"/>
        <v>5.0972086521772431E-2</v>
      </c>
    </row>
    <row r="2388" spans="1:7" x14ac:dyDescent="0.3">
      <c r="A2388" s="115">
        <v>40843</v>
      </c>
      <c r="B2388" s="46">
        <v>1284.5899999999999</v>
      </c>
      <c r="C2388" s="116">
        <f t="shared" si="74"/>
        <v>3.429146537842187E-2</v>
      </c>
      <c r="E2388" s="115">
        <v>40843</v>
      </c>
      <c r="F2388" s="46">
        <v>206.779999</v>
      </c>
      <c r="G2388" s="116">
        <f t="shared" si="75"/>
        <v>4.2237929704776134E-2</v>
      </c>
    </row>
    <row r="2389" spans="1:7" x14ac:dyDescent="0.3">
      <c r="A2389" s="115">
        <v>40842</v>
      </c>
      <c r="B2389" s="46">
        <v>1242</v>
      </c>
      <c r="C2389" s="116">
        <f t="shared" si="74"/>
        <v>1.0536593303771324E-2</v>
      </c>
      <c r="E2389" s="115">
        <v>40842</v>
      </c>
      <c r="F2389" s="46">
        <v>198.39999399999999</v>
      </c>
      <c r="G2389" s="116">
        <f t="shared" si="75"/>
        <v>-0.1265683502505397</v>
      </c>
    </row>
    <row r="2390" spans="1:7" x14ac:dyDescent="0.3">
      <c r="A2390" s="115">
        <v>40841</v>
      </c>
      <c r="B2390" s="46">
        <v>1229.05</v>
      </c>
      <c r="C2390" s="116">
        <f t="shared" si="74"/>
        <v>-2.0044809797558627E-2</v>
      </c>
      <c r="E2390" s="115">
        <v>40841</v>
      </c>
      <c r="F2390" s="46">
        <v>227.14999399999999</v>
      </c>
      <c r="G2390" s="116">
        <f t="shared" si="75"/>
        <v>-4.4021745532504042E-2</v>
      </c>
    </row>
    <row r="2391" spans="1:7" x14ac:dyDescent="0.3">
      <c r="A2391" s="115">
        <v>40840</v>
      </c>
      <c r="B2391" s="46">
        <v>1254.19</v>
      </c>
      <c r="C2391" s="116">
        <f t="shared" si="74"/>
        <v>1.2873006258833142E-2</v>
      </c>
      <c r="E2391" s="115">
        <v>40840</v>
      </c>
      <c r="F2391" s="46">
        <v>237.61000100000001</v>
      </c>
      <c r="G2391" s="116">
        <f t="shared" si="75"/>
        <v>1.2053846205187124E-2</v>
      </c>
    </row>
    <row r="2392" spans="1:7" x14ac:dyDescent="0.3">
      <c r="A2392" s="115">
        <v>40837</v>
      </c>
      <c r="B2392" s="46">
        <v>1238.25</v>
      </c>
      <c r="C2392" s="116">
        <f t="shared" si="74"/>
        <v>1.8808777429466961E-2</v>
      </c>
      <c r="E2392" s="115">
        <v>40837</v>
      </c>
      <c r="F2392" s="46">
        <v>234.779999</v>
      </c>
      <c r="G2392" s="116">
        <f t="shared" si="75"/>
        <v>5.0083386626926796E-3</v>
      </c>
    </row>
    <row r="2393" spans="1:7" x14ac:dyDescent="0.3">
      <c r="A2393" s="115">
        <v>40836</v>
      </c>
      <c r="B2393" s="46">
        <v>1215.3900000000001</v>
      </c>
      <c r="C2393" s="116">
        <f t="shared" si="74"/>
        <v>4.5541706615532807E-3</v>
      </c>
      <c r="E2393" s="115">
        <v>40836</v>
      </c>
      <c r="F2393" s="46">
        <v>233.61000100000001</v>
      </c>
      <c r="G2393" s="116">
        <f t="shared" si="75"/>
        <v>8.98372568990502E-3</v>
      </c>
    </row>
    <row r="2394" spans="1:7" x14ac:dyDescent="0.3">
      <c r="A2394" s="115">
        <v>40835</v>
      </c>
      <c r="B2394" s="46">
        <v>1209.8800000000001</v>
      </c>
      <c r="C2394" s="116">
        <f t="shared" si="74"/>
        <v>-1.264913741043594E-2</v>
      </c>
      <c r="E2394" s="115">
        <v>40835</v>
      </c>
      <c r="F2394" s="46">
        <v>231.529999</v>
      </c>
      <c r="G2394" s="116">
        <f t="shared" si="75"/>
        <v>-5.0639682412668474E-2</v>
      </c>
    </row>
    <row r="2395" spans="1:7" x14ac:dyDescent="0.3">
      <c r="A2395" s="115">
        <v>40834</v>
      </c>
      <c r="B2395" s="46">
        <v>1225.3800000000001</v>
      </c>
      <c r="C2395" s="116">
        <f t="shared" si="74"/>
        <v>2.0418699931715745E-2</v>
      </c>
      <c r="E2395" s="115">
        <v>40834</v>
      </c>
      <c r="F2395" s="46">
        <v>243.88000500000001</v>
      </c>
      <c r="G2395" s="116">
        <f t="shared" si="75"/>
        <v>6.3962488639768278E-3</v>
      </c>
    </row>
    <row r="2396" spans="1:7" x14ac:dyDescent="0.3">
      <c r="A2396" s="115">
        <v>40833</v>
      </c>
      <c r="B2396" s="46">
        <v>1200.8599999999999</v>
      </c>
      <c r="C2396" s="116">
        <f t="shared" si="74"/>
        <v>-1.9369906416893956E-2</v>
      </c>
      <c r="E2396" s="115">
        <v>40833</v>
      </c>
      <c r="F2396" s="46">
        <v>242.33000200000001</v>
      </c>
      <c r="G2396" s="116">
        <f t="shared" si="75"/>
        <v>-1.7753657637405773E-2</v>
      </c>
    </row>
    <row r="2397" spans="1:7" x14ac:dyDescent="0.3">
      <c r="A2397" s="115">
        <v>40830</v>
      </c>
      <c r="B2397" s="46">
        <v>1224.58</v>
      </c>
      <c r="C2397" s="116">
        <f t="shared" si="74"/>
        <v>1.7380323347124582E-2</v>
      </c>
      <c r="E2397" s="115">
        <v>40830</v>
      </c>
      <c r="F2397" s="46">
        <v>246.71000699999999</v>
      </c>
      <c r="G2397" s="116">
        <f t="shared" si="75"/>
        <v>4.4717396859218272E-2</v>
      </c>
    </row>
    <row r="2398" spans="1:7" x14ac:dyDescent="0.3">
      <c r="A2398" s="115">
        <v>40829</v>
      </c>
      <c r="B2398" s="46">
        <v>1203.6600000000001</v>
      </c>
      <c r="C2398" s="116">
        <f t="shared" si="74"/>
        <v>-2.973700559121939E-3</v>
      </c>
      <c r="E2398" s="115">
        <v>40829</v>
      </c>
      <c r="F2398" s="46">
        <v>236.14999399999999</v>
      </c>
      <c r="G2398" s="116">
        <f t="shared" si="75"/>
        <v>-2.7870613807446931E-3</v>
      </c>
    </row>
    <row r="2399" spans="1:7" x14ac:dyDescent="0.3">
      <c r="A2399" s="115">
        <v>40828</v>
      </c>
      <c r="B2399" s="46">
        <v>1207.25</v>
      </c>
      <c r="C2399" s="116">
        <f t="shared" si="74"/>
        <v>9.7947371062450106E-3</v>
      </c>
      <c r="E2399" s="115">
        <v>40828</v>
      </c>
      <c r="F2399" s="46">
        <v>236.80999800000001</v>
      </c>
      <c r="G2399" s="116">
        <f t="shared" si="75"/>
        <v>5.6480466391719553E-3</v>
      </c>
    </row>
    <row r="2400" spans="1:7" x14ac:dyDescent="0.3">
      <c r="A2400" s="115">
        <v>40827</v>
      </c>
      <c r="B2400" s="46">
        <v>1195.54</v>
      </c>
      <c r="C2400" s="116">
        <f t="shared" si="74"/>
        <v>5.4398312815395755E-4</v>
      </c>
      <c r="E2400" s="115">
        <v>40827</v>
      </c>
      <c r="F2400" s="46">
        <v>235.479996</v>
      </c>
      <c r="G2400" s="116">
        <f t="shared" si="75"/>
        <v>1.7983697363453732E-2</v>
      </c>
    </row>
    <row r="2401" spans="1:7" x14ac:dyDescent="0.3">
      <c r="A2401" s="115">
        <v>40826</v>
      </c>
      <c r="B2401" s="46">
        <v>1194.8900000000001</v>
      </c>
      <c r="C2401" s="116">
        <f t="shared" si="74"/>
        <v>3.4124937254426779E-2</v>
      </c>
      <c r="E2401" s="115">
        <v>40826</v>
      </c>
      <c r="F2401" s="46">
        <v>231.320007</v>
      </c>
      <c r="G2401" s="116">
        <f t="shared" si="75"/>
        <v>2.9278285368018908E-2</v>
      </c>
    </row>
    <row r="2402" spans="1:7" x14ac:dyDescent="0.3">
      <c r="A2402" s="115">
        <v>40823</v>
      </c>
      <c r="B2402" s="46">
        <v>1155.46</v>
      </c>
      <c r="C2402" s="116">
        <f t="shared" si="74"/>
        <v>-8.1633003424981254E-3</v>
      </c>
      <c r="E2402" s="115">
        <v>40823</v>
      </c>
      <c r="F2402" s="46">
        <v>224.740005</v>
      </c>
      <c r="G2402" s="116">
        <f t="shared" si="75"/>
        <v>1.4581779932774541E-2</v>
      </c>
    </row>
    <row r="2403" spans="1:7" x14ac:dyDescent="0.3">
      <c r="A2403" s="115">
        <v>40822</v>
      </c>
      <c r="B2403" s="46">
        <v>1164.97</v>
      </c>
      <c r="C2403" s="116">
        <f t="shared" si="74"/>
        <v>1.8303715811648358E-2</v>
      </c>
      <c r="E2403" s="115">
        <v>40822</v>
      </c>
      <c r="F2403" s="46">
        <v>221.509995</v>
      </c>
      <c r="G2403" s="116">
        <f t="shared" si="75"/>
        <v>9.1571526195899366E-3</v>
      </c>
    </row>
    <row r="2404" spans="1:7" x14ac:dyDescent="0.3">
      <c r="A2404" s="115">
        <v>40821</v>
      </c>
      <c r="B2404" s="46">
        <v>1144.03</v>
      </c>
      <c r="C2404" s="116">
        <f t="shared" si="74"/>
        <v>1.7865563414742658E-2</v>
      </c>
      <c r="E2404" s="115">
        <v>40821</v>
      </c>
      <c r="F2404" s="46">
        <v>219.5</v>
      </c>
      <c r="G2404" s="116">
        <f t="shared" si="75"/>
        <v>3.2941176470588251E-2</v>
      </c>
    </row>
    <row r="2405" spans="1:7" x14ac:dyDescent="0.3">
      <c r="A2405" s="115">
        <v>40820</v>
      </c>
      <c r="B2405" s="46">
        <v>1123.95</v>
      </c>
      <c r="C2405" s="116">
        <f t="shared" si="74"/>
        <v>2.2488469201168204E-2</v>
      </c>
      <c r="E2405" s="115">
        <v>40820</v>
      </c>
      <c r="F2405" s="46">
        <v>212.5</v>
      </c>
      <c r="G2405" s="116">
        <f t="shared" si="75"/>
        <v>2.4530805255793542E-3</v>
      </c>
    </row>
    <row r="2406" spans="1:7" x14ac:dyDescent="0.3">
      <c r="A2406" s="115">
        <v>40819</v>
      </c>
      <c r="B2406" s="46">
        <v>1099.23</v>
      </c>
      <c r="C2406" s="116">
        <f t="shared" si="74"/>
        <v>-2.8450973113432698E-2</v>
      </c>
      <c r="E2406" s="115">
        <v>40819</v>
      </c>
      <c r="F2406" s="46">
        <v>211.979996</v>
      </c>
      <c r="G2406" s="116">
        <f t="shared" si="75"/>
        <v>-1.9654997357535953E-2</v>
      </c>
    </row>
    <row r="2407" spans="1:7" x14ac:dyDescent="0.3">
      <c r="A2407" s="115">
        <v>40816</v>
      </c>
      <c r="B2407" s="46">
        <v>1131.42</v>
      </c>
      <c r="C2407" s="116">
        <f t="shared" si="74"/>
        <v>-2.4974146845915257E-2</v>
      </c>
      <c r="E2407" s="115">
        <v>40816</v>
      </c>
      <c r="F2407" s="46">
        <v>216.229996</v>
      </c>
      <c r="G2407" s="116">
        <f t="shared" si="75"/>
        <v>-2.7917667434654958E-2</v>
      </c>
    </row>
    <row r="2408" spans="1:7" x14ac:dyDescent="0.3">
      <c r="A2408" s="115">
        <v>40815</v>
      </c>
      <c r="B2408" s="46">
        <v>1160.4000000000001</v>
      </c>
      <c r="C2408" s="116">
        <f t="shared" si="74"/>
        <v>8.1142598995709303E-3</v>
      </c>
      <c r="E2408" s="115">
        <v>40815</v>
      </c>
      <c r="F2408" s="46">
        <v>222.44000199999999</v>
      </c>
      <c r="G2408" s="116">
        <f t="shared" si="75"/>
        <v>-3.1648621211351924E-2</v>
      </c>
    </row>
    <row r="2409" spans="1:7" x14ac:dyDescent="0.3">
      <c r="A2409" s="115">
        <v>40814</v>
      </c>
      <c r="B2409" s="46">
        <v>1151.06</v>
      </c>
      <c r="C2409" s="116">
        <f t="shared" si="74"/>
        <v>-2.0691180724531799E-2</v>
      </c>
      <c r="E2409" s="115">
        <v>40814</v>
      </c>
      <c r="F2409" s="46">
        <v>229.71000699999999</v>
      </c>
      <c r="G2409" s="116">
        <f t="shared" si="75"/>
        <v>2.4530573249569532E-2</v>
      </c>
    </row>
    <row r="2410" spans="1:7" x14ac:dyDescent="0.3">
      <c r="A2410" s="115">
        <v>40813</v>
      </c>
      <c r="B2410" s="46">
        <v>1175.3800000000001</v>
      </c>
      <c r="C2410" s="116">
        <f t="shared" si="74"/>
        <v>1.0688335698009421E-2</v>
      </c>
      <c r="E2410" s="115">
        <v>40813</v>
      </c>
      <c r="F2410" s="46">
        <v>224.21000699999999</v>
      </c>
      <c r="G2410" s="116">
        <f t="shared" si="75"/>
        <v>-2.4537737014459826E-2</v>
      </c>
    </row>
    <row r="2411" spans="1:7" x14ac:dyDescent="0.3">
      <c r="A2411" s="115">
        <v>40812</v>
      </c>
      <c r="B2411" s="46">
        <v>1162.95</v>
      </c>
      <c r="C2411" s="116">
        <f t="shared" si="74"/>
        <v>2.3336237163749551E-2</v>
      </c>
      <c r="E2411" s="115">
        <v>40812</v>
      </c>
      <c r="F2411" s="46">
        <v>229.85000600000001</v>
      </c>
      <c r="G2411" s="116">
        <f t="shared" si="75"/>
        <v>2.7905750959680953E-2</v>
      </c>
    </row>
    <row r="2412" spans="1:7" x14ac:dyDescent="0.3">
      <c r="A2412" s="115">
        <v>40809</v>
      </c>
      <c r="B2412" s="46">
        <v>1136.43</v>
      </c>
      <c r="C2412" s="116">
        <f t="shared" si="74"/>
        <v>6.0820142356317053E-3</v>
      </c>
      <c r="E2412" s="115">
        <v>40809</v>
      </c>
      <c r="F2412" s="46">
        <v>223.61000100000001</v>
      </c>
      <c r="G2412" s="116">
        <f t="shared" si="75"/>
        <v>1.7023025884030929E-3</v>
      </c>
    </row>
    <row r="2413" spans="1:7" x14ac:dyDescent="0.3">
      <c r="A2413" s="115">
        <v>40808</v>
      </c>
      <c r="B2413" s="46">
        <v>1129.56</v>
      </c>
      <c r="C2413" s="116">
        <f t="shared" si="74"/>
        <v>-3.1883163632623668E-2</v>
      </c>
      <c r="E2413" s="115">
        <v>40808</v>
      </c>
      <c r="F2413" s="46">
        <v>223.229996</v>
      </c>
      <c r="G2413" s="116">
        <f t="shared" si="75"/>
        <v>-3.7262255515207898E-2</v>
      </c>
    </row>
    <row r="2414" spans="1:7" x14ac:dyDescent="0.3">
      <c r="A2414" s="115">
        <v>40807</v>
      </c>
      <c r="B2414" s="46">
        <v>1166.76</v>
      </c>
      <c r="C2414" s="116">
        <f t="shared" si="74"/>
        <v>-2.9390478250380547E-2</v>
      </c>
      <c r="E2414" s="115">
        <v>40807</v>
      </c>
      <c r="F2414" s="46">
        <v>231.86999499999999</v>
      </c>
      <c r="G2414" s="116">
        <f t="shared" si="75"/>
        <v>-5.9164201500536695E-3</v>
      </c>
    </row>
    <row r="2415" spans="1:7" x14ac:dyDescent="0.3">
      <c r="A2415" s="115">
        <v>40806</v>
      </c>
      <c r="B2415" s="46">
        <v>1202.0899999999999</v>
      </c>
      <c r="C2415" s="116">
        <f t="shared" si="74"/>
        <v>-1.6610054065725466E-3</v>
      </c>
      <c r="E2415" s="115">
        <v>40806</v>
      </c>
      <c r="F2415" s="46">
        <v>233.25</v>
      </c>
      <c r="G2415" s="116">
        <f t="shared" si="75"/>
        <v>-3.4920774256934295E-2</v>
      </c>
    </row>
    <row r="2416" spans="1:7" x14ac:dyDescent="0.3">
      <c r="A2416" s="115">
        <v>40805</v>
      </c>
      <c r="B2416" s="46">
        <v>1204.0899999999999</v>
      </c>
      <c r="C2416" s="116">
        <f t="shared" si="74"/>
        <v>-9.8025509658637988E-3</v>
      </c>
      <c r="E2416" s="115">
        <v>40805</v>
      </c>
      <c r="F2416" s="46">
        <v>241.69000199999999</v>
      </c>
      <c r="G2416" s="116">
        <f t="shared" si="75"/>
        <v>9.987459130955445E-3</v>
      </c>
    </row>
    <row r="2417" spans="1:7" x14ac:dyDescent="0.3">
      <c r="A2417" s="115">
        <v>40802</v>
      </c>
      <c r="B2417" s="46">
        <v>1216.01</v>
      </c>
      <c r="C2417" s="116">
        <f t="shared" si="74"/>
        <v>5.7066768118698707E-3</v>
      </c>
      <c r="E2417" s="115">
        <v>40802</v>
      </c>
      <c r="F2417" s="46">
        <v>239.300003</v>
      </c>
      <c r="G2417" s="116">
        <f t="shared" si="75"/>
        <v>5.5207708154192181E-2</v>
      </c>
    </row>
    <row r="2418" spans="1:7" x14ac:dyDescent="0.3">
      <c r="A2418" s="115">
        <v>40801</v>
      </c>
      <c r="B2418" s="46">
        <v>1209.1099999999999</v>
      </c>
      <c r="C2418" s="116">
        <f t="shared" si="74"/>
        <v>1.7187131944677914E-2</v>
      </c>
      <c r="E2418" s="115">
        <v>40801</v>
      </c>
      <c r="F2418" s="46">
        <v>226.779999</v>
      </c>
      <c r="G2418" s="116">
        <f t="shared" si="75"/>
        <v>1.8915360864413255E-2</v>
      </c>
    </row>
    <row r="2419" spans="1:7" x14ac:dyDescent="0.3">
      <c r="A2419" s="115">
        <v>40800</v>
      </c>
      <c r="B2419" s="46">
        <v>1188.68</v>
      </c>
      <c r="C2419" s="116">
        <f t="shared" si="74"/>
        <v>1.347975478953356E-2</v>
      </c>
      <c r="E2419" s="115">
        <v>40800</v>
      </c>
      <c r="F2419" s="46">
        <v>222.570007</v>
      </c>
      <c r="G2419" s="116">
        <f t="shared" si="75"/>
        <v>1.3847802185795954E-2</v>
      </c>
    </row>
    <row r="2420" spans="1:7" x14ac:dyDescent="0.3">
      <c r="A2420" s="115">
        <v>40799</v>
      </c>
      <c r="B2420" s="46">
        <v>1172.8699999999999</v>
      </c>
      <c r="C2420" s="116">
        <f t="shared" si="74"/>
        <v>9.1200839736031991E-3</v>
      </c>
      <c r="E2420" s="115">
        <v>40799</v>
      </c>
      <c r="F2420" s="46">
        <v>219.529999</v>
      </c>
      <c r="G2420" s="116">
        <f t="shared" si="75"/>
        <v>1.3714448778301191E-2</v>
      </c>
    </row>
    <row r="2421" spans="1:7" x14ac:dyDescent="0.3">
      <c r="A2421" s="115">
        <v>40798</v>
      </c>
      <c r="B2421" s="46">
        <v>1162.27</v>
      </c>
      <c r="C2421" s="116">
        <f t="shared" si="74"/>
        <v>6.9656827495385709E-3</v>
      </c>
      <c r="E2421" s="115">
        <v>40798</v>
      </c>
      <c r="F2421" s="46">
        <v>216.55999800000001</v>
      </c>
      <c r="G2421" s="116">
        <f t="shared" si="75"/>
        <v>2.4457159867813827E-2</v>
      </c>
    </row>
    <row r="2422" spans="1:7" x14ac:dyDescent="0.3">
      <c r="A2422" s="115">
        <v>40795</v>
      </c>
      <c r="B2422" s="46">
        <v>1154.23</v>
      </c>
      <c r="C2422" s="116">
        <f t="shared" si="74"/>
        <v>-2.6705455771987574E-2</v>
      </c>
      <c r="E2422" s="115">
        <v>40795</v>
      </c>
      <c r="F2422" s="46">
        <v>211.38999899999999</v>
      </c>
      <c r="G2422" s="116">
        <f t="shared" si="75"/>
        <v>-2.7018301275391288E-2</v>
      </c>
    </row>
    <row r="2423" spans="1:7" x14ac:dyDescent="0.3">
      <c r="A2423" s="115">
        <v>40794</v>
      </c>
      <c r="B2423" s="46">
        <v>1185.9000000000001</v>
      </c>
      <c r="C2423" s="116">
        <f t="shared" si="74"/>
        <v>-1.0612204034639694E-2</v>
      </c>
      <c r="E2423" s="115">
        <v>40794</v>
      </c>
      <c r="F2423" s="46">
        <v>217.259995</v>
      </c>
      <c r="G2423" s="116">
        <f t="shared" si="75"/>
        <v>-1.2005452805969541E-2</v>
      </c>
    </row>
    <row r="2424" spans="1:7" x14ac:dyDescent="0.3">
      <c r="A2424" s="115">
        <v>40793</v>
      </c>
      <c r="B2424" s="46">
        <v>1198.6199999999999</v>
      </c>
      <c r="C2424" s="116">
        <f t="shared" si="74"/>
        <v>2.8646459098554677E-2</v>
      </c>
      <c r="E2424" s="115">
        <v>40793</v>
      </c>
      <c r="F2424" s="46">
        <v>219.89999399999999</v>
      </c>
      <c r="G2424" s="116">
        <f t="shared" si="75"/>
        <v>1.7207887503262187E-2</v>
      </c>
    </row>
    <row r="2425" spans="1:7" x14ac:dyDescent="0.3">
      <c r="A2425" s="115">
        <v>40792</v>
      </c>
      <c r="B2425" s="46">
        <v>1165.24</v>
      </c>
      <c r="C2425" s="116">
        <f t="shared" si="74"/>
        <v>-7.4363058681227168E-3</v>
      </c>
      <c r="E2425" s="115">
        <v>40792</v>
      </c>
      <c r="F2425" s="46">
        <v>216.179993</v>
      </c>
      <c r="G2425" s="116">
        <f t="shared" si="75"/>
        <v>2.9428538095238155E-2</v>
      </c>
    </row>
    <row r="2426" spans="1:7" x14ac:dyDescent="0.3">
      <c r="A2426" s="115">
        <v>40788</v>
      </c>
      <c r="B2426" s="46">
        <v>1173.97</v>
      </c>
      <c r="C2426" s="116">
        <f t="shared" si="74"/>
        <v>-2.5281878414506576E-2</v>
      </c>
      <c r="E2426" s="115">
        <v>40788</v>
      </c>
      <c r="F2426" s="46">
        <v>210</v>
      </c>
      <c r="G2426" s="116">
        <f t="shared" si="75"/>
        <v>-1.1950659093133642E-2</v>
      </c>
    </row>
    <row r="2427" spans="1:7" x14ac:dyDescent="0.3">
      <c r="A2427" s="115">
        <v>40787</v>
      </c>
      <c r="B2427" s="46">
        <v>1204.42</v>
      </c>
      <c r="C2427" s="116">
        <f t="shared" si="74"/>
        <v>-1.18714568172682E-2</v>
      </c>
      <c r="E2427" s="115">
        <v>40787</v>
      </c>
      <c r="F2427" s="46">
        <v>212.53999300000001</v>
      </c>
      <c r="G2427" s="116">
        <f t="shared" si="75"/>
        <v>-1.2498271848687792E-2</v>
      </c>
    </row>
    <row r="2428" spans="1:7" x14ac:dyDescent="0.3">
      <c r="A2428" s="115">
        <v>40786</v>
      </c>
      <c r="B2428" s="46">
        <v>1218.8900000000001</v>
      </c>
      <c r="C2428" s="116">
        <f t="shared" si="74"/>
        <v>4.9220063977839512E-3</v>
      </c>
      <c r="E2428" s="115">
        <v>40786</v>
      </c>
      <c r="F2428" s="46">
        <v>215.229996</v>
      </c>
      <c r="G2428" s="116">
        <f t="shared" si="75"/>
        <v>2.0434278593156385E-2</v>
      </c>
    </row>
    <row r="2429" spans="1:7" x14ac:dyDescent="0.3">
      <c r="A2429" s="115">
        <v>40785</v>
      </c>
      <c r="B2429" s="46">
        <v>1212.92</v>
      </c>
      <c r="C2429" s="116">
        <f t="shared" si="74"/>
        <v>2.3469522676187182E-3</v>
      </c>
      <c r="E2429" s="115">
        <v>40785</v>
      </c>
      <c r="F2429" s="46">
        <v>210.91999799999999</v>
      </c>
      <c r="G2429" s="116">
        <f t="shared" si="75"/>
        <v>2.1255987126596487E-2</v>
      </c>
    </row>
    <row r="2430" spans="1:7" x14ac:dyDescent="0.3">
      <c r="A2430" s="115">
        <v>40784</v>
      </c>
      <c r="B2430" s="46">
        <v>1210.08</v>
      </c>
      <c r="C2430" s="116">
        <f t="shared" si="74"/>
        <v>2.8280081577158445E-2</v>
      </c>
      <c r="E2430" s="115">
        <v>40784</v>
      </c>
      <c r="F2430" s="46">
        <v>206.529999</v>
      </c>
      <c r="G2430" s="116">
        <f t="shared" si="75"/>
        <v>3.6432954555468466E-2</v>
      </c>
    </row>
    <row r="2431" spans="1:7" x14ac:dyDescent="0.3">
      <c r="A2431" s="115">
        <v>40781</v>
      </c>
      <c r="B2431" s="46">
        <v>1176.8</v>
      </c>
      <c r="C2431" s="116">
        <f t="shared" si="74"/>
        <v>1.5121585135473126E-2</v>
      </c>
      <c r="E2431" s="115">
        <v>40781</v>
      </c>
      <c r="F2431" s="46">
        <v>199.270004</v>
      </c>
      <c r="G2431" s="116">
        <f t="shared" si="75"/>
        <v>3.7702468560654401E-2</v>
      </c>
    </row>
    <row r="2432" spans="1:7" x14ac:dyDescent="0.3">
      <c r="A2432" s="115">
        <v>40780</v>
      </c>
      <c r="B2432" s="46">
        <v>1159.27</v>
      </c>
      <c r="C2432" s="116">
        <f t="shared" si="74"/>
        <v>-1.5565557065217339E-2</v>
      </c>
      <c r="E2432" s="115">
        <v>40780</v>
      </c>
      <c r="F2432" s="46">
        <v>192.029999</v>
      </c>
      <c r="G2432" s="116">
        <f t="shared" si="75"/>
        <v>-8.7750840608079583E-3</v>
      </c>
    </row>
    <row r="2433" spans="1:7" x14ac:dyDescent="0.3">
      <c r="A2433" s="115">
        <v>40779</v>
      </c>
      <c r="B2433" s="46">
        <v>1177.5999999999999</v>
      </c>
      <c r="C2433" s="116">
        <f t="shared" si="74"/>
        <v>1.3119972469565866E-2</v>
      </c>
      <c r="E2433" s="115">
        <v>40779</v>
      </c>
      <c r="F2433" s="46">
        <v>193.729996</v>
      </c>
      <c r="G2433" s="116">
        <f t="shared" si="75"/>
        <v>9.2995606928503172E-4</v>
      </c>
    </row>
    <row r="2434" spans="1:7" x14ac:dyDescent="0.3">
      <c r="A2434" s="115">
        <v>40778</v>
      </c>
      <c r="B2434" s="46">
        <v>1162.3499999999999</v>
      </c>
      <c r="C2434" s="116">
        <f t="shared" si="74"/>
        <v>3.4284849886992541E-2</v>
      </c>
      <c r="E2434" s="115">
        <v>40778</v>
      </c>
      <c r="F2434" s="46">
        <v>193.550003</v>
      </c>
      <c r="G2434" s="116">
        <f t="shared" si="75"/>
        <v>9.0176921433133161E-2</v>
      </c>
    </row>
    <row r="2435" spans="1:7" x14ac:dyDescent="0.3">
      <c r="A2435" s="115">
        <v>40777</v>
      </c>
      <c r="B2435" s="46">
        <v>1123.82</v>
      </c>
      <c r="C2435" s="116">
        <f t="shared" si="74"/>
        <v>2.5811504810735464E-4</v>
      </c>
      <c r="E2435" s="115">
        <v>40777</v>
      </c>
      <c r="F2435" s="46">
        <v>177.53999300000001</v>
      </c>
      <c r="G2435" s="116">
        <f t="shared" si="75"/>
        <v>-7.7684013546012176E-3</v>
      </c>
    </row>
    <row r="2436" spans="1:7" x14ac:dyDescent="0.3">
      <c r="A2436" s="115">
        <v>40774</v>
      </c>
      <c r="B2436" s="46">
        <v>1123.53</v>
      </c>
      <c r="C2436" s="116">
        <f t="shared" ref="C2436:C2499" si="76">B2436/B2437-1</f>
        <v>-1.5008986104414257E-2</v>
      </c>
      <c r="E2436" s="115">
        <v>40774</v>
      </c>
      <c r="F2436" s="46">
        <v>178.929993</v>
      </c>
      <c r="G2436" s="116">
        <f t="shared" ref="G2436:G2499" si="77">F2436/F2437-1</f>
        <v>-1.9669137197695918E-2</v>
      </c>
    </row>
    <row r="2437" spans="1:7" x14ac:dyDescent="0.3">
      <c r="A2437" s="115">
        <v>40773</v>
      </c>
      <c r="B2437" s="46">
        <v>1140.6500000000001</v>
      </c>
      <c r="C2437" s="116">
        <f t="shared" si="76"/>
        <v>-4.4593723039811017E-2</v>
      </c>
      <c r="E2437" s="115">
        <v>40773</v>
      </c>
      <c r="F2437" s="46">
        <v>182.520004</v>
      </c>
      <c r="G2437" s="116">
        <f t="shared" si="77"/>
        <v>-6.8442757510842167E-2</v>
      </c>
    </row>
    <row r="2438" spans="1:7" x14ac:dyDescent="0.3">
      <c r="A2438" s="115">
        <v>40772</v>
      </c>
      <c r="B2438" s="46">
        <v>1193.8900000000001</v>
      </c>
      <c r="C2438" s="116">
        <f t="shared" si="76"/>
        <v>9.4738254133286404E-4</v>
      </c>
      <c r="E2438" s="115">
        <v>40772</v>
      </c>
      <c r="F2438" s="46">
        <v>195.929993</v>
      </c>
      <c r="G2438" s="116">
        <f t="shared" si="77"/>
        <v>-8.8526915316109456E-3</v>
      </c>
    </row>
    <row r="2439" spans="1:7" x14ac:dyDescent="0.3">
      <c r="A2439" s="115">
        <v>40771</v>
      </c>
      <c r="B2439" s="46">
        <v>1192.76</v>
      </c>
      <c r="C2439" s="116">
        <f t="shared" si="76"/>
        <v>-9.7385615488713162E-3</v>
      </c>
      <c r="E2439" s="115">
        <v>40771</v>
      </c>
      <c r="F2439" s="46">
        <v>197.679993</v>
      </c>
      <c r="G2439" s="116">
        <f t="shared" si="77"/>
        <v>-2.5967007035728074E-2</v>
      </c>
    </row>
    <row r="2440" spans="1:7" x14ac:dyDescent="0.3">
      <c r="A2440" s="115">
        <v>40770</v>
      </c>
      <c r="B2440" s="46">
        <v>1204.49</v>
      </c>
      <c r="C2440" s="116">
        <f t="shared" si="76"/>
        <v>2.1784681161510333E-2</v>
      </c>
      <c r="E2440" s="115">
        <v>40770</v>
      </c>
      <c r="F2440" s="46">
        <v>202.949997</v>
      </c>
      <c r="G2440" s="116">
        <f t="shared" si="77"/>
        <v>3.213020219282825E-3</v>
      </c>
    </row>
    <row r="2441" spans="1:7" x14ac:dyDescent="0.3">
      <c r="A2441" s="115">
        <v>40767</v>
      </c>
      <c r="B2441" s="46">
        <v>1178.81</v>
      </c>
      <c r="C2441" s="116">
        <f t="shared" si="76"/>
        <v>5.2616318733795797E-3</v>
      </c>
      <c r="E2441" s="115">
        <v>40767</v>
      </c>
      <c r="F2441" s="46">
        <v>202.300003</v>
      </c>
      <c r="G2441" s="116">
        <f t="shared" si="77"/>
        <v>1.9862885562296428E-2</v>
      </c>
    </row>
    <row r="2442" spans="1:7" x14ac:dyDescent="0.3">
      <c r="A2442" s="115">
        <v>40766</v>
      </c>
      <c r="B2442" s="46">
        <v>1172.6400000000001</v>
      </c>
      <c r="C2442" s="116">
        <f t="shared" si="76"/>
        <v>4.6290017488133106E-2</v>
      </c>
      <c r="E2442" s="115">
        <v>40766</v>
      </c>
      <c r="F2442" s="46">
        <v>198.36000100000001</v>
      </c>
      <c r="G2442" s="116">
        <f t="shared" si="77"/>
        <v>2.1789501318974391E-2</v>
      </c>
    </row>
    <row r="2443" spans="1:7" x14ac:dyDescent="0.3">
      <c r="A2443" s="115">
        <v>40765</v>
      </c>
      <c r="B2443" s="46">
        <v>1120.76</v>
      </c>
      <c r="C2443" s="116">
        <f t="shared" si="76"/>
        <v>-4.4152388425029665E-2</v>
      </c>
      <c r="E2443" s="115">
        <v>40765</v>
      </c>
      <c r="F2443" s="46">
        <v>194.13000500000001</v>
      </c>
      <c r="G2443" s="116">
        <f t="shared" si="77"/>
        <v>-5.3439910350380981E-2</v>
      </c>
    </row>
    <row r="2444" spans="1:7" x14ac:dyDescent="0.3">
      <c r="A2444" s="115">
        <v>40764</v>
      </c>
      <c r="B2444" s="46">
        <v>1172.53</v>
      </c>
      <c r="C2444" s="116">
        <f t="shared" si="76"/>
        <v>4.7406785414396246E-2</v>
      </c>
      <c r="E2444" s="115">
        <v>40764</v>
      </c>
      <c r="F2444" s="46">
        <v>205.08999600000001</v>
      </c>
      <c r="G2444" s="116">
        <f t="shared" si="77"/>
        <v>5.8802267302048739E-2</v>
      </c>
    </row>
    <row r="2445" spans="1:7" x14ac:dyDescent="0.3">
      <c r="A2445" s="115">
        <v>40763</v>
      </c>
      <c r="B2445" s="46">
        <v>1119.46</v>
      </c>
      <c r="C2445" s="116">
        <f t="shared" si="76"/>
        <v>-6.6634427787690353E-2</v>
      </c>
      <c r="E2445" s="115">
        <v>40763</v>
      </c>
      <c r="F2445" s="46">
        <v>193.699997</v>
      </c>
      <c r="G2445" s="116">
        <f t="shared" si="77"/>
        <v>-4.4400592665030936E-2</v>
      </c>
    </row>
    <row r="2446" spans="1:7" x14ac:dyDescent="0.3">
      <c r="A2446" s="115">
        <v>40760</v>
      </c>
      <c r="B2446" s="46">
        <v>1199.3800000000001</v>
      </c>
      <c r="C2446" s="116">
        <f t="shared" si="76"/>
        <v>-5.7496646028964982E-4</v>
      </c>
      <c r="E2446" s="115">
        <v>40760</v>
      </c>
      <c r="F2446" s="46">
        <v>202.699997</v>
      </c>
      <c r="G2446" s="116">
        <f t="shared" si="77"/>
        <v>6.0551966657771406E-3</v>
      </c>
    </row>
    <row r="2447" spans="1:7" x14ac:dyDescent="0.3">
      <c r="A2447" s="115">
        <v>40759</v>
      </c>
      <c r="B2447" s="46">
        <v>1200.07</v>
      </c>
      <c r="C2447" s="116">
        <f t="shared" si="76"/>
        <v>-4.7820429407937515E-2</v>
      </c>
      <c r="E2447" s="115">
        <v>40759</v>
      </c>
      <c r="F2447" s="46">
        <v>201.479996</v>
      </c>
      <c r="G2447" s="116">
        <f t="shared" si="77"/>
        <v>-4.0388696500662569E-2</v>
      </c>
    </row>
    <row r="2448" spans="1:7" x14ac:dyDescent="0.3">
      <c r="A2448" s="115">
        <v>40758</v>
      </c>
      <c r="B2448" s="46">
        <v>1260.3399999999999</v>
      </c>
      <c r="C2448" s="116">
        <f t="shared" si="76"/>
        <v>5.0157489733264615E-3</v>
      </c>
      <c r="E2448" s="115">
        <v>40758</v>
      </c>
      <c r="F2448" s="46">
        <v>209.96000699999999</v>
      </c>
      <c r="G2448" s="116">
        <f t="shared" si="77"/>
        <v>-8.2191309620094355E-3</v>
      </c>
    </row>
    <row r="2449" spans="1:7" x14ac:dyDescent="0.3">
      <c r="A2449" s="115">
        <v>40757</v>
      </c>
      <c r="B2449" s="46">
        <v>1254.05</v>
      </c>
      <c r="C2449" s="116">
        <f t="shared" si="76"/>
        <v>-2.5556747012292824E-2</v>
      </c>
      <c r="E2449" s="115">
        <v>40757</v>
      </c>
      <c r="F2449" s="46">
        <v>211.699997</v>
      </c>
      <c r="G2449" s="116">
        <f t="shared" si="77"/>
        <v>-4.3466517692636875E-2</v>
      </c>
    </row>
    <row r="2450" spans="1:7" x14ac:dyDescent="0.3">
      <c r="A2450" s="115">
        <v>40756</v>
      </c>
      <c r="B2450" s="46">
        <v>1286.94</v>
      </c>
      <c r="C2450" s="116">
        <f t="shared" si="76"/>
        <v>-4.1322314049586639E-3</v>
      </c>
      <c r="E2450" s="115">
        <v>40756</v>
      </c>
      <c r="F2450" s="46">
        <v>221.320007</v>
      </c>
      <c r="G2450" s="116">
        <f t="shared" si="77"/>
        <v>-5.3927601043903817E-3</v>
      </c>
    </row>
    <row r="2451" spans="1:7" x14ac:dyDescent="0.3">
      <c r="A2451" s="115">
        <v>40753</v>
      </c>
      <c r="B2451" s="46">
        <v>1292.28</v>
      </c>
      <c r="C2451" s="116">
        <f t="shared" si="76"/>
        <v>-6.4505216542244392E-3</v>
      </c>
      <c r="E2451" s="115">
        <v>40753</v>
      </c>
      <c r="F2451" s="46">
        <v>222.520004</v>
      </c>
      <c r="G2451" s="116">
        <f t="shared" si="77"/>
        <v>-6.1634213353305434E-3</v>
      </c>
    </row>
    <row r="2452" spans="1:7" x14ac:dyDescent="0.3">
      <c r="A2452" s="115">
        <v>40752</v>
      </c>
      <c r="B2452" s="46">
        <v>1300.67</v>
      </c>
      <c r="C2452" s="116">
        <f t="shared" si="76"/>
        <v>-3.2339890718757758E-3</v>
      </c>
      <c r="E2452" s="115">
        <v>40752</v>
      </c>
      <c r="F2452" s="46">
        <v>223.89999399999999</v>
      </c>
      <c r="G2452" s="116">
        <f t="shared" si="77"/>
        <v>6.201644684493246E-3</v>
      </c>
    </row>
    <row r="2453" spans="1:7" x14ac:dyDescent="0.3">
      <c r="A2453" s="115">
        <v>40751</v>
      </c>
      <c r="B2453" s="46">
        <v>1304.8900000000001</v>
      </c>
      <c r="C2453" s="116">
        <f t="shared" si="76"/>
        <v>-2.0308722615132724E-2</v>
      </c>
      <c r="E2453" s="115">
        <v>40751</v>
      </c>
      <c r="F2453" s="46">
        <v>222.520004</v>
      </c>
      <c r="G2453" s="116">
        <f t="shared" si="77"/>
        <v>3.893926264158587E-2</v>
      </c>
    </row>
    <row r="2454" spans="1:7" x14ac:dyDescent="0.3">
      <c r="A2454" s="115">
        <v>40750</v>
      </c>
      <c r="B2454" s="46">
        <v>1331.94</v>
      </c>
      <c r="C2454" s="116">
        <f t="shared" si="76"/>
        <v>-4.1048877324421085E-3</v>
      </c>
      <c r="E2454" s="115">
        <v>40750</v>
      </c>
      <c r="F2454" s="46">
        <v>214.179993</v>
      </c>
      <c r="G2454" s="116">
        <f t="shared" si="77"/>
        <v>3.2319452144844441E-3</v>
      </c>
    </row>
    <row r="2455" spans="1:7" x14ac:dyDescent="0.3">
      <c r="A2455" s="115">
        <v>40749</v>
      </c>
      <c r="B2455" s="46">
        <v>1337.43</v>
      </c>
      <c r="C2455" s="116">
        <f t="shared" si="76"/>
        <v>-5.6430387652227632E-3</v>
      </c>
      <c r="E2455" s="115">
        <v>40749</v>
      </c>
      <c r="F2455" s="46">
        <v>213.490005</v>
      </c>
      <c r="G2455" s="116">
        <f t="shared" si="77"/>
        <v>-1.3994083428891857E-2</v>
      </c>
    </row>
    <row r="2456" spans="1:7" x14ac:dyDescent="0.3">
      <c r="A2456" s="115">
        <v>40746</v>
      </c>
      <c r="B2456" s="46">
        <v>1345.02</v>
      </c>
      <c r="C2456" s="116">
        <f t="shared" si="76"/>
        <v>9.0787319541596467E-4</v>
      </c>
      <c r="E2456" s="115">
        <v>40746</v>
      </c>
      <c r="F2456" s="46">
        <v>216.520004</v>
      </c>
      <c r="G2456" s="116">
        <f t="shared" si="77"/>
        <v>1.5524585579137495E-2</v>
      </c>
    </row>
    <row r="2457" spans="1:7" x14ac:dyDescent="0.3">
      <c r="A2457" s="115">
        <v>40745</v>
      </c>
      <c r="B2457" s="46">
        <v>1343.8</v>
      </c>
      <c r="C2457" s="116">
        <f t="shared" si="76"/>
        <v>1.3546129246364558E-2</v>
      </c>
      <c r="E2457" s="115">
        <v>40745</v>
      </c>
      <c r="F2457" s="46">
        <v>213.21000699999999</v>
      </c>
      <c r="G2457" s="116">
        <f t="shared" si="77"/>
        <v>-1.0855931187345069E-2</v>
      </c>
    </row>
    <row r="2458" spans="1:7" x14ac:dyDescent="0.3">
      <c r="A2458" s="115">
        <v>40744</v>
      </c>
      <c r="B2458" s="46">
        <v>1325.84</v>
      </c>
      <c r="C2458" s="116">
        <f t="shared" si="76"/>
        <v>-6.7082224717918137E-4</v>
      </c>
      <c r="E2458" s="115">
        <v>40744</v>
      </c>
      <c r="F2458" s="46">
        <v>215.550003</v>
      </c>
      <c r="G2458" s="116">
        <f t="shared" si="77"/>
        <v>-1.1510570590760105E-2</v>
      </c>
    </row>
    <row r="2459" spans="1:7" x14ac:dyDescent="0.3">
      <c r="A2459" s="115">
        <v>40743</v>
      </c>
      <c r="B2459" s="46">
        <v>1326.73</v>
      </c>
      <c r="C2459" s="116">
        <f t="shared" si="76"/>
        <v>1.6308677534011551E-2</v>
      </c>
      <c r="E2459" s="115">
        <v>40743</v>
      </c>
      <c r="F2459" s="46">
        <v>218.05999800000001</v>
      </c>
      <c r="G2459" s="116">
        <f t="shared" si="77"/>
        <v>3.0870321140596291E-2</v>
      </c>
    </row>
    <row r="2460" spans="1:7" x14ac:dyDescent="0.3">
      <c r="A2460" s="115">
        <v>40742</v>
      </c>
      <c r="B2460" s="46">
        <v>1305.44</v>
      </c>
      <c r="C2460" s="116">
        <f t="shared" si="76"/>
        <v>-8.1298342121659539E-3</v>
      </c>
      <c r="E2460" s="115">
        <v>40742</v>
      </c>
      <c r="F2460" s="46">
        <v>211.529999</v>
      </c>
      <c r="G2460" s="116">
        <f t="shared" si="77"/>
        <v>-6.2949031402945721E-3</v>
      </c>
    </row>
    <row r="2461" spans="1:7" x14ac:dyDescent="0.3">
      <c r="A2461" s="115">
        <v>40739</v>
      </c>
      <c r="B2461" s="46">
        <v>1316.14</v>
      </c>
      <c r="C2461" s="116">
        <f t="shared" si="76"/>
        <v>5.5544095288304618E-3</v>
      </c>
      <c r="E2461" s="115">
        <v>40739</v>
      </c>
      <c r="F2461" s="46">
        <v>212.86999499999999</v>
      </c>
      <c r="G2461" s="116">
        <f t="shared" si="77"/>
        <v>1.1835678015122975E-2</v>
      </c>
    </row>
    <row r="2462" spans="1:7" x14ac:dyDescent="0.3">
      <c r="A2462" s="115">
        <v>40738</v>
      </c>
      <c r="B2462" s="46">
        <v>1308.8699999999999</v>
      </c>
      <c r="C2462" s="116">
        <f t="shared" si="76"/>
        <v>-6.7161460704855402E-3</v>
      </c>
      <c r="E2462" s="115">
        <v>40738</v>
      </c>
      <c r="F2462" s="46">
        <v>210.38000500000001</v>
      </c>
      <c r="G2462" s="116">
        <f t="shared" si="77"/>
        <v>-1.4613559718969493E-2</v>
      </c>
    </row>
    <row r="2463" spans="1:7" x14ac:dyDescent="0.3">
      <c r="A2463" s="115">
        <v>40737</v>
      </c>
      <c r="B2463" s="46">
        <v>1317.72</v>
      </c>
      <c r="C2463" s="116">
        <f t="shared" si="76"/>
        <v>3.1058737553666393E-3</v>
      </c>
      <c r="E2463" s="115">
        <v>40737</v>
      </c>
      <c r="F2463" s="46">
        <v>213.5</v>
      </c>
      <c r="G2463" s="116">
        <f t="shared" si="77"/>
        <v>1.0746598698037291E-2</v>
      </c>
    </row>
    <row r="2464" spans="1:7" x14ac:dyDescent="0.3">
      <c r="A2464" s="115">
        <v>40736</v>
      </c>
      <c r="B2464" s="46">
        <v>1313.64</v>
      </c>
      <c r="C2464" s="116">
        <f t="shared" si="76"/>
        <v>-4.4335311370301556E-3</v>
      </c>
      <c r="E2464" s="115">
        <v>40736</v>
      </c>
      <c r="F2464" s="46">
        <v>211.229996</v>
      </c>
      <c r="G2464" s="116">
        <f t="shared" si="77"/>
        <v>-6.2103363037826487E-3</v>
      </c>
    </row>
    <row r="2465" spans="1:7" x14ac:dyDescent="0.3">
      <c r="A2465" s="115">
        <v>40735</v>
      </c>
      <c r="B2465" s="46">
        <v>1319.49</v>
      </c>
      <c r="C2465" s="116">
        <f t="shared" si="76"/>
        <v>-1.8090489656198749E-2</v>
      </c>
      <c r="E2465" s="115">
        <v>40735</v>
      </c>
      <c r="F2465" s="46">
        <v>212.550003</v>
      </c>
      <c r="G2465" s="116">
        <f t="shared" si="77"/>
        <v>-2.625066898593853E-2</v>
      </c>
    </row>
    <row r="2466" spans="1:7" x14ac:dyDescent="0.3">
      <c r="A2466" s="115">
        <v>40732</v>
      </c>
      <c r="B2466" s="46">
        <v>1343.8</v>
      </c>
      <c r="C2466" s="116">
        <f t="shared" si="76"/>
        <v>-6.9611740884705231E-3</v>
      </c>
      <c r="E2466" s="115">
        <v>40732</v>
      </c>
      <c r="F2466" s="46">
        <v>218.279999</v>
      </c>
      <c r="G2466" s="116">
        <f t="shared" si="77"/>
        <v>7.1052595943237318E-3</v>
      </c>
    </row>
    <row r="2467" spans="1:7" x14ac:dyDescent="0.3">
      <c r="A2467" s="115">
        <v>40731</v>
      </c>
      <c r="B2467" s="46">
        <v>1353.22</v>
      </c>
      <c r="C2467" s="116">
        <f t="shared" si="76"/>
        <v>1.0453846268723588E-2</v>
      </c>
      <c r="E2467" s="115">
        <v>40731</v>
      </c>
      <c r="F2467" s="46">
        <v>216.740005</v>
      </c>
      <c r="G2467" s="116">
        <f t="shared" si="77"/>
        <v>1.190533160366658E-2</v>
      </c>
    </row>
    <row r="2468" spans="1:7" x14ac:dyDescent="0.3">
      <c r="A2468" s="115">
        <v>40730</v>
      </c>
      <c r="B2468" s="46">
        <v>1339.22</v>
      </c>
      <c r="C2468" s="116">
        <f t="shared" si="76"/>
        <v>1.0015845965258841E-3</v>
      </c>
      <c r="E2468" s="115">
        <v>40730</v>
      </c>
      <c r="F2468" s="46">
        <v>214.19000199999999</v>
      </c>
      <c r="G2468" s="116">
        <f t="shared" si="77"/>
        <v>4.6906514874933691E-3</v>
      </c>
    </row>
    <row r="2469" spans="1:7" x14ac:dyDescent="0.3">
      <c r="A2469" s="115">
        <v>40729</v>
      </c>
      <c r="B2469" s="46">
        <v>1337.88</v>
      </c>
      <c r="C2469" s="116">
        <f t="shared" si="76"/>
        <v>-1.336149947375076E-3</v>
      </c>
      <c r="E2469" s="115">
        <v>40729</v>
      </c>
      <c r="F2469" s="46">
        <v>213.19000199999999</v>
      </c>
      <c r="G2469" s="116">
        <f t="shared" si="77"/>
        <v>1.766192616206208E-2</v>
      </c>
    </row>
    <row r="2470" spans="1:7" x14ac:dyDescent="0.3">
      <c r="A2470" s="115">
        <v>40725</v>
      </c>
      <c r="B2470" s="46">
        <v>1339.67</v>
      </c>
      <c r="C2470" s="116">
        <f t="shared" si="76"/>
        <v>1.4409680155076376E-2</v>
      </c>
      <c r="E2470" s="115">
        <v>40725</v>
      </c>
      <c r="F2470" s="46">
        <v>209.490005</v>
      </c>
      <c r="G2470" s="116">
        <f t="shared" si="77"/>
        <v>2.4451072804267282E-2</v>
      </c>
    </row>
    <row r="2471" spans="1:7" x14ac:dyDescent="0.3">
      <c r="A2471" s="115">
        <v>40724</v>
      </c>
      <c r="B2471" s="46">
        <v>1320.64</v>
      </c>
      <c r="C2471" s="116">
        <f t="shared" si="76"/>
        <v>1.0119243389602461E-2</v>
      </c>
      <c r="E2471" s="115">
        <v>40724</v>
      </c>
      <c r="F2471" s="46">
        <v>204.490005</v>
      </c>
      <c r="G2471" s="116">
        <f t="shared" si="77"/>
        <v>1.5183270184557784E-3</v>
      </c>
    </row>
    <row r="2472" spans="1:7" x14ac:dyDescent="0.3">
      <c r="A2472" s="115">
        <v>40723</v>
      </c>
      <c r="B2472" s="46">
        <v>1307.4100000000001</v>
      </c>
      <c r="C2472" s="116">
        <f t="shared" si="76"/>
        <v>8.2827550571848985E-3</v>
      </c>
      <c r="E2472" s="115">
        <v>40723</v>
      </c>
      <c r="F2472" s="46">
        <v>204.179993</v>
      </c>
      <c r="G2472" s="116">
        <f t="shared" si="77"/>
        <v>9.0436715875361617E-3</v>
      </c>
    </row>
    <row r="2473" spans="1:7" x14ac:dyDescent="0.3">
      <c r="A2473" s="115">
        <v>40722</v>
      </c>
      <c r="B2473" s="46">
        <v>1296.67</v>
      </c>
      <c r="C2473" s="116">
        <f t="shared" si="76"/>
        <v>1.2944301226466726E-2</v>
      </c>
      <c r="E2473" s="115">
        <v>40722</v>
      </c>
      <c r="F2473" s="46">
        <v>202.35000600000001</v>
      </c>
      <c r="G2473" s="116">
        <f t="shared" si="77"/>
        <v>5.4658683229813487E-3</v>
      </c>
    </row>
    <row r="2474" spans="1:7" x14ac:dyDescent="0.3">
      <c r="A2474" s="115">
        <v>40721</v>
      </c>
      <c r="B2474" s="46">
        <v>1280.0999999999999</v>
      </c>
      <c r="C2474" s="116">
        <f t="shared" si="76"/>
        <v>9.1844376995544597E-3</v>
      </c>
      <c r="E2474" s="115">
        <v>40721</v>
      </c>
      <c r="F2474" s="46">
        <v>201.25</v>
      </c>
      <c r="G2474" s="116">
        <f t="shared" si="77"/>
        <v>4.5183053048303501E-2</v>
      </c>
    </row>
    <row r="2475" spans="1:7" x14ac:dyDescent="0.3">
      <c r="A2475" s="115">
        <v>40718</v>
      </c>
      <c r="B2475" s="46">
        <v>1268.45</v>
      </c>
      <c r="C2475" s="116">
        <f t="shared" si="76"/>
        <v>-1.1725749902609994E-2</v>
      </c>
      <c r="E2475" s="115">
        <v>40718</v>
      </c>
      <c r="F2475" s="46">
        <v>192.550003</v>
      </c>
      <c r="G2475" s="116">
        <f t="shared" si="77"/>
        <v>-8.2921351814556621E-3</v>
      </c>
    </row>
    <row r="2476" spans="1:7" x14ac:dyDescent="0.3">
      <c r="A2476" s="115">
        <v>40717</v>
      </c>
      <c r="B2476" s="46">
        <v>1283.5</v>
      </c>
      <c r="C2476" s="116">
        <f t="shared" si="76"/>
        <v>-2.8279752008328884E-3</v>
      </c>
      <c r="E2476" s="115">
        <v>40717</v>
      </c>
      <c r="F2476" s="46">
        <v>194.16000399999999</v>
      </c>
      <c r="G2476" s="116">
        <f t="shared" si="77"/>
        <v>1.3202520137699514E-2</v>
      </c>
    </row>
    <row r="2477" spans="1:7" x14ac:dyDescent="0.3">
      <c r="A2477" s="115">
        <v>40716</v>
      </c>
      <c r="B2477" s="46">
        <v>1287.1400000000001</v>
      </c>
      <c r="C2477" s="116">
        <f t="shared" si="76"/>
        <v>-6.4684451031244983E-3</v>
      </c>
      <c r="E2477" s="115">
        <v>40716</v>
      </c>
      <c r="F2477" s="46">
        <v>191.63000500000001</v>
      </c>
      <c r="G2477" s="116">
        <f t="shared" si="77"/>
        <v>-1.3386145567340635E-2</v>
      </c>
    </row>
    <row r="2478" spans="1:7" x14ac:dyDescent="0.3">
      <c r="A2478" s="115">
        <v>40715</v>
      </c>
      <c r="B2478" s="46">
        <v>1295.52</v>
      </c>
      <c r="C2478" s="116">
        <f t="shared" si="76"/>
        <v>1.3423448793767001E-2</v>
      </c>
      <c r="E2478" s="115">
        <v>40715</v>
      </c>
      <c r="F2478" s="46">
        <v>194.229996</v>
      </c>
      <c r="G2478" s="116">
        <f t="shared" si="77"/>
        <v>3.467928278990362E-2</v>
      </c>
    </row>
    <row r="2479" spans="1:7" x14ac:dyDescent="0.3">
      <c r="A2479" s="115">
        <v>40714</v>
      </c>
      <c r="B2479" s="46">
        <v>1278.3599999999999</v>
      </c>
      <c r="C2479" s="116">
        <f t="shared" si="76"/>
        <v>5.3952025167125495E-3</v>
      </c>
      <c r="E2479" s="115">
        <v>40714</v>
      </c>
      <c r="F2479" s="46">
        <v>187.720001</v>
      </c>
      <c r="G2479" s="116">
        <f t="shared" si="77"/>
        <v>7.2436874830630327E-3</v>
      </c>
    </row>
    <row r="2480" spans="1:7" x14ac:dyDescent="0.3">
      <c r="A2480" s="115">
        <v>40711</v>
      </c>
      <c r="B2480" s="46">
        <v>1271.5</v>
      </c>
      <c r="C2480" s="116">
        <f t="shared" si="76"/>
        <v>3.045028557003393E-3</v>
      </c>
      <c r="E2480" s="115">
        <v>40711</v>
      </c>
      <c r="F2480" s="46">
        <v>186.36999499999999</v>
      </c>
      <c r="G2480" s="116">
        <f t="shared" si="77"/>
        <v>1.4810787306641648E-2</v>
      </c>
    </row>
    <row r="2481" spans="1:7" x14ac:dyDescent="0.3">
      <c r="A2481" s="115">
        <v>40710</v>
      </c>
      <c r="B2481" s="46">
        <v>1267.6400000000001</v>
      </c>
      <c r="C2481" s="116">
        <f t="shared" si="76"/>
        <v>1.7543582367909316E-3</v>
      </c>
      <c r="E2481" s="115">
        <v>40710</v>
      </c>
      <c r="F2481" s="46">
        <v>183.64999399999999</v>
      </c>
      <c r="G2481" s="116">
        <f t="shared" si="77"/>
        <v>-1.2528239865108981E-2</v>
      </c>
    </row>
    <row r="2482" spans="1:7" x14ac:dyDescent="0.3">
      <c r="A2482" s="115">
        <v>40709</v>
      </c>
      <c r="B2482" s="46">
        <v>1265.42</v>
      </c>
      <c r="C2482" s="116">
        <f t="shared" si="76"/>
        <v>-1.7431883652852975E-2</v>
      </c>
      <c r="E2482" s="115">
        <v>40709</v>
      </c>
      <c r="F2482" s="46">
        <v>185.979996</v>
      </c>
      <c r="G2482" s="116">
        <f t="shared" si="77"/>
        <v>-2.0951836456817974E-2</v>
      </c>
    </row>
    <row r="2483" spans="1:7" x14ac:dyDescent="0.3">
      <c r="A2483" s="115">
        <v>40708</v>
      </c>
      <c r="B2483" s="46">
        <v>1287.8699999999999</v>
      </c>
      <c r="C2483" s="116">
        <f t="shared" si="76"/>
        <v>1.261174842549706E-2</v>
      </c>
      <c r="E2483" s="115">
        <v>40708</v>
      </c>
      <c r="F2483" s="46">
        <v>189.96000699999999</v>
      </c>
      <c r="G2483" s="116">
        <f t="shared" si="77"/>
        <v>1.9700542905704888E-2</v>
      </c>
    </row>
    <row r="2484" spans="1:7" x14ac:dyDescent="0.3">
      <c r="A2484" s="115">
        <v>40707</v>
      </c>
      <c r="B2484" s="46">
        <v>1271.83</v>
      </c>
      <c r="C2484" s="116">
        <f t="shared" si="76"/>
        <v>6.6877527577147156E-4</v>
      </c>
      <c r="E2484" s="115">
        <v>40707</v>
      </c>
      <c r="F2484" s="46">
        <v>186.28999300000001</v>
      </c>
      <c r="G2484" s="116">
        <f t="shared" si="77"/>
        <v>-1.286688475240938E-3</v>
      </c>
    </row>
    <row r="2485" spans="1:7" x14ac:dyDescent="0.3">
      <c r="A2485" s="115">
        <v>40704</v>
      </c>
      <c r="B2485" s="46">
        <v>1270.98</v>
      </c>
      <c r="C2485" s="116">
        <f t="shared" si="76"/>
        <v>-1.3979829325058146E-2</v>
      </c>
      <c r="E2485" s="115">
        <v>40704</v>
      </c>
      <c r="F2485" s="46">
        <v>186.529999</v>
      </c>
      <c r="G2485" s="116">
        <f t="shared" si="77"/>
        <v>-1.6606885893337142E-2</v>
      </c>
    </row>
    <row r="2486" spans="1:7" x14ac:dyDescent="0.3">
      <c r="A2486" s="115">
        <v>40703</v>
      </c>
      <c r="B2486" s="46">
        <v>1289</v>
      </c>
      <c r="C2486" s="116">
        <f t="shared" si="76"/>
        <v>7.3775360280097235E-3</v>
      </c>
      <c r="E2486" s="115">
        <v>40703</v>
      </c>
      <c r="F2486" s="46">
        <v>189.679993</v>
      </c>
      <c r="G2486" s="116">
        <f t="shared" si="77"/>
        <v>8.667854155790744E-3</v>
      </c>
    </row>
    <row r="2487" spans="1:7" x14ac:dyDescent="0.3">
      <c r="A2487" s="115">
        <v>40702</v>
      </c>
      <c r="B2487" s="46">
        <v>1279.56</v>
      </c>
      <c r="C2487" s="116">
        <f t="shared" si="76"/>
        <v>-4.186965928370312E-3</v>
      </c>
      <c r="E2487" s="115">
        <v>40702</v>
      </c>
      <c r="F2487" s="46">
        <v>188.050003</v>
      </c>
      <c r="G2487" s="116">
        <f t="shared" si="77"/>
        <v>2.6659557024906189E-3</v>
      </c>
    </row>
    <row r="2488" spans="1:7" x14ac:dyDescent="0.3">
      <c r="A2488" s="115">
        <v>40701</v>
      </c>
      <c r="B2488" s="46">
        <v>1284.94</v>
      </c>
      <c r="C2488" s="116">
        <f t="shared" si="76"/>
        <v>-9.5632770162579206E-4</v>
      </c>
      <c r="E2488" s="115">
        <v>40701</v>
      </c>
      <c r="F2488" s="46">
        <v>187.550003</v>
      </c>
      <c r="G2488" s="116">
        <f t="shared" si="77"/>
        <v>1.0016699768251369E-2</v>
      </c>
    </row>
    <row r="2489" spans="1:7" x14ac:dyDescent="0.3">
      <c r="A2489" s="115">
        <v>40700</v>
      </c>
      <c r="B2489" s="46">
        <v>1286.17</v>
      </c>
      <c r="C2489" s="116">
        <f t="shared" si="76"/>
        <v>-1.0760214127492063E-2</v>
      </c>
      <c r="E2489" s="115">
        <v>40700</v>
      </c>
      <c r="F2489" s="46">
        <v>185.69000199999999</v>
      </c>
      <c r="G2489" s="116">
        <f t="shared" si="77"/>
        <v>-1.3965616515721591E-2</v>
      </c>
    </row>
    <row r="2490" spans="1:7" x14ac:dyDescent="0.3">
      <c r="A2490" s="115">
        <v>40697</v>
      </c>
      <c r="B2490" s="46">
        <v>1300.1600000000001</v>
      </c>
      <c r="C2490" s="116">
        <f t="shared" si="76"/>
        <v>-9.733879689856284E-3</v>
      </c>
      <c r="E2490" s="115">
        <v>40697</v>
      </c>
      <c r="F2490" s="46">
        <v>188.320007</v>
      </c>
      <c r="G2490" s="116">
        <f t="shared" si="77"/>
        <v>-2.7523817015971508E-2</v>
      </c>
    </row>
    <row r="2491" spans="1:7" x14ac:dyDescent="0.3">
      <c r="A2491" s="115">
        <v>40696</v>
      </c>
      <c r="B2491" s="46">
        <v>1312.94</v>
      </c>
      <c r="C2491" s="116">
        <f t="shared" si="76"/>
        <v>-1.2247537180022361E-3</v>
      </c>
      <c r="E2491" s="115">
        <v>40696</v>
      </c>
      <c r="F2491" s="46">
        <v>193.64999399999999</v>
      </c>
      <c r="G2491" s="116">
        <f t="shared" si="77"/>
        <v>6.4968816994870338E-3</v>
      </c>
    </row>
    <row r="2492" spans="1:7" x14ac:dyDescent="0.3">
      <c r="A2492" s="115">
        <v>40695</v>
      </c>
      <c r="B2492" s="46">
        <v>1314.55</v>
      </c>
      <c r="C2492" s="116">
        <f t="shared" si="76"/>
        <v>-2.2784716027356544E-2</v>
      </c>
      <c r="E2492" s="115">
        <v>40695</v>
      </c>
      <c r="F2492" s="46">
        <v>192.39999399999999</v>
      </c>
      <c r="G2492" s="116">
        <f t="shared" si="77"/>
        <v>-2.1811012031002996E-2</v>
      </c>
    </row>
    <row r="2493" spans="1:7" x14ac:dyDescent="0.3">
      <c r="A2493" s="115">
        <v>40694</v>
      </c>
      <c r="B2493" s="46">
        <v>1345.2</v>
      </c>
      <c r="C2493" s="116">
        <f t="shared" si="76"/>
        <v>1.0592742844264258E-2</v>
      </c>
      <c r="E2493" s="115">
        <v>40694</v>
      </c>
      <c r="F2493" s="46">
        <v>196.69000199999999</v>
      </c>
      <c r="G2493" s="116">
        <f t="shared" si="77"/>
        <v>1.3187023819424493E-2</v>
      </c>
    </row>
    <row r="2494" spans="1:7" x14ac:dyDescent="0.3">
      <c r="A2494" s="115">
        <v>40690</v>
      </c>
      <c r="B2494" s="46">
        <v>1331.1</v>
      </c>
      <c r="C2494" s="116">
        <f t="shared" si="76"/>
        <v>4.080893723268586E-3</v>
      </c>
      <c r="E2494" s="115">
        <v>40690</v>
      </c>
      <c r="F2494" s="46">
        <v>194.13000500000001</v>
      </c>
      <c r="G2494" s="116">
        <f t="shared" si="77"/>
        <v>-4.4615128205127697E-3</v>
      </c>
    </row>
    <row r="2495" spans="1:7" x14ac:dyDescent="0.3">
      <c r="A2495" s="115">
        <v>40689</v>
      </c>
      <c r="B2495" s="46">
        <v>1325.69</v>
      </c>
      <c r="C2495" s="116">
        <f t="shared" si="76"/>
        <v>3.953137897869663E-3</v>
      </c>
      <c r="E2495" s="115">
        <v>40689</v>
      </c>
      <c r="F2495" s="46">
        <v>195</v>
      </c>
      <c r="G2495" s="116">
        <f t="shared" si="77"/>
        <v>1.4251560757608361E-2</v>
      </c>
    </row>
    <row r="2496" spans="1:7" x14ac:dyDescent="0.3">
      <c r="A2496" s="115">
        <v>40688</v>
      </c>
      <c r="B2496" s="46">
        <v>1320.47</v>
      </c>
      <c r="C2496" s="116">
        <f t="shared" si="76"/>
        <v>3.1832132980824657E-3</v>
      </c>
      <c r="E2496" s="115">
        <v>40688</v>
      </c>
      <c r="F2496" s="46">
        <v>192.259995</v>
      </c>
      <c r="G2496" s="116">
        <f t="shared" si="77"/>
        <v>-5.225896306185196E-3</v>
      </c>
    </row>
    <row r="2497" spans="1:7" x14ac:dyDescent="0.3">
      <c r="A2497" s="115">
        <v>40687</v>
      </c>
      <c r="B2497" s="46">
        <v>1316.28</v>
      </c>
      <c r="C2497" s="116">
        <f t="shared" si="76"/>
        <v>-8.2740611976883649E-4</v>
      </c>
      <c r="E2497" s="115">
        <v>40687</v>
      </c>
      <c r="F2497" s="46">
        <v>193.270004</v>
      </c>
      <c r="G2497" s="116">
        <f t="shared" si="77"/>
        <v>-1.5034129981479238E-2</v>
      </c>
    </row>
    <row r="2498" spans="1:7" x14ac:dyDescent="0.3">
      <c r="A2498" s="115">
        <v>40686</v>
      </c>
      <c r="B2498" s="46">
        <v>1317.37</v>
      </c>
      <c r="C2498" s="116">
        <f t="shared" si="76"/>
        <v>-1.1925566464407122E-2</v>
      </c>
      <c r="E2498" s="115">
        <v>40686</v>
      </c>
      <c r="F2498" s="46">
        <v>196.220001</v>
      </c>
      <c r="G2498" s="116">
        <f t="shared" si="77"/>
        <v>-1.223253497807808E-2</v>
      </c>
    </row>
    <row r="2499" spans="1:7" x14ac:dyDescent="0.3">
      <c r="A2499" s="115">
        <v>40683</v>
      </c>
      <c r="B2499" s="46">
        <v>1333.27</v>
      </c>
      <c r="C2499" s="116">
        <f t="shared" si="76"/>
        <v>-7.6883000893122055E-3</v>
      </c>
      <c r="E2499" s="115">
        <v>40683</v>
      </c>
      <c r="F2499" s="46">
        <v>198.64999399999999</v>
      </c>
      <c r="G2499" s="116">
        <f t="shared" si="77"/>
        <v>-7.5457242322074514E-4</v>
      </c>
    </row>
    <row r="2500" spans="1:7" x14ac:dyDescent="0.3">
      <c r="A2500" s="115">
        <v>40682</v>
      </c>
      <c r="B2500" s="46">
        <v>1343.6</v>
      </c>
      <c r="C2500" s="116">
        <f t="shared" ref="C2500:C2563" si="78">B2500/B2501-1</f>
        <v>2.1779992242740853E-3</v>
      </c>
      <c r="E2500" s="115">
        <v>40682</v>
      </c>
      <c r="F2500" s="46">
        <v>198.800003</v>
      </c>
      <c r="G2500" s="116">
        <f t="shared" ref="G2500:G2563" si="79">F2500/F2501-1</f>
        <v>8.6762749744029311E-3</v>
      </c>
    </row>
    <row r="2501" spans="1:7" x14ac:dyDescent="0.3">
      <c r="A2501" s="115">
        <v>40681</v>
      </c>
      <c r="B2501" s="46">
        <v>1340.68</v>
      </c>
      <c r="C2501" s="116">
        <f t="shared" si="78"/>
        <v>8.8037442248942721E-3</v>
      </c>
      <c r="E2501" s="115">
        <v>40681</v>
      </c>
      <c r="F2501" s="46">
        <v>197.08999600000001</v>
      </c>
      <c r="G2501" s="116">
        <f t="shared" si="79"/>
        <v>1.1703701162196101E-2</v>
      </c>
    </row>
    <row r="2502" spans="1:7" x14ac:dyDescent="0.3">
      <c r="A2502" s="115">
        <v>40680</v>
      </c>
      <c r="B2502" s="46">
        <v>1328.98</v>
      </c>
      <c r="C2502" s="116">
        <f t="shared" si="78"/>
        <v>-3.685679255642782E-4</v>
      </c>
      <c r="E2502" s="115">
        <v>40680</v>
      </c>
      <c r="F2502" s="46">
        <v>194.80999800000001</v>
      </c>
      <c r="G2502" s="116">
        <f t="shared" si="79"/>
        <v>1.1947447196183347E-2</v>
      </c>
    </row>
    <row r="2503" spans="1:7" x14ac:dyDescent="0.3">
      <c r="A2503" s="115">
        <v>40679</v>
      </c>
      <c r="B2503" s="46">
        <v>1329.47</v>
      </c>
      <c r="C2503" s="116">
        <f t="shared" si="78"/>
        <v>-6.2043550087085286E-3</v>
      </c>
      <c r="E2503" s="115">
        <v>40679</v>
      </c>
      <c r="F2503" s="46">
        <v>192.509995</v>
      </c>
      <c r="G2503" s="116">
        <f t="shared" si="79"/>
        <v>-4.9614944210258138E-2</v>
      </c>
    </row>
    <row r="2504" spans="1:7" x14ac:dyDescent="0.3">
      <c r="A2504" s="115">
        <v>40676</v>
      </c>
      <c r="B2504" s="46">
        <v>1337.77</v>
      </c>
      <c r="C2504" s="116">
        <f t="shared" si="78"/>
        <v>-8.0673265858451915E-3</v>
      </c>
      <c r="E2504" s="115">
        <v>40676</v>
      </c>
      <c r="F2504" s="46">
        <v>202.55999800000001</v>
      </c>
      <c r="G2504" s="116">
        <f t="shared" si="79"/>
        <v>-1.7033090118738103E-2</v>
      </c>
    </row>
    <row r="2505" spans="1:7" x14ac:dyDescent="0.3">
      <c r="A2505" s="115">
        <v>40675</v>
      </c>
      <c r="B2505" s="46">
        <v>1348.65</v>
      </c>
      <c r="C2505" s="116">
        <f t="shared" si="78"/>
        <v>4.8953862660945369E-3</v>
      </c>
      <c r="E2505" s="115">
        <v>40675</v>
      </c>
      <c r="F2505" s="46">
        <v>206.070007</v>
      </c>
      <c r="G2505" s="116">
        <f t="shared" si="79"/>
        <v>8.2689204357344614E-3</v>
      </c>
    </row>
    <row r="2506" spans="1:7" x14ac:dyDescent="0.3">
      <c r="A2506" s="115">
        <v>40674</v>
      </c>
      <c r="B2506" s="46">
        <v>1342.08</v>
      </c>
      <c r="C2506" s="116">
        <f t="shared" si="78"/>
        <v>-1.111143859235475E-2</v>
      </c>
      <c r="E2506" s="115">
        <v>40674</v>
      </c>
      <c r="F2506" s="46">
        <v>204.38000500000001</v>
      </c>
      <c r="G2506" s="116">
        <f t="shared" si="79"/>
        <v>2.157511992179062E-3</v>
      </c>
    </row>
    <row r="2507" spans="1:7" x14ac:dyDescent="0.3">
      <c r="A2507" s="115">
        <v>40673</v>
      </c>
      <c r="B2507" s="46">
        <v>1357.16</v>
      </c>
      <c r="C2507" s="116">
        <f t="shared" si="78"/>
        <v>8.0740405113313152E-3</v>
      </c>
      <c r="E2507" s="115">
        <v>40673</v>
      </c>
      <c r="F2507" s="46">
        <v>203.94000199999999</v>
      </c>
      <c r="G2507" s="116">
        <f t="shared" si="79"/>
        <v>1.5637444985496352E-2</v>
      </c>
    </row>
    <row r="2508" spans="1:7" x14ac:dyDescent="0.3">
      <c r="A2508" s="115">
        <v>40672</v>
      </c>
      <c r="B2508" s="46">
        <v>1346.29</v>
      </c>
      <c r="C2508" s="116">
        <f t="shared" si="78"/>
        <v>4.5440978958364298E-3</v>
      </c>
      <c r="E2508" s="115">
        <v>40672</v>
      </c>
      <c r="F2508" s="46">
        <v>200.800003</v>
      </c>
      <c r="G2508" s="116">
        <f t="shared" si="79"/>
        <v>1.6194316309889212E-2</v>
      </c>
    </row>
    <row r="2509" spans="1:7" x14ac:dyDescent="0.3">
      <c r="A2509" s="115">
        <v>40669</v>
      </c>
      <c r="B2509" s="46">
        <v>1340.2</v>
      </c>
      <c r="C2509" s="116">
        <f t="shared" si="78"/>
        <v>3.8199385813797448E-3</v>
      </c>
      <c r="E2509" s="115">
        <v>40669</v>
      </c>
      <c r="F2509" s="46">
        <v>197.60000600000001</v>
      </c>
      <c r="G2509" s="116">
        <f t="shared" si="79"/>
        <v>2.4859469205724682E-3</v>
      </c>
    </row>
    <row r="2510" spans="1:7" x14ac:dyDescent="0.3">
      <c r="A2510" s="115">
        <v>40668</v>
      </c>
      <c r="B2510" s="46">
        <v>1335.1</v>
      </c>
      <c r="C2510" s="116">
        <f t="shared" si="78"/>
        <v>-9.0698571979930254E-3</v>
      </c>
      <c r="E2510" s="115">
        <v>40668</v>
      </c>
      <c r="F2510" s="46">
        <v>197.11000100000001</v>
      </c>
      <c r="G2510" s="116">
        <f t="shared" si="79"/>
        <v>-1.4302145250276732E-2</v>
      </c>
    </row>
    <row r="2511" spans="1:7" x14ac:dyDescent="0.3">
      <c r="A2511" s="115">
        <v>40667</v>
      </c>
      <c r="B2511" s="46">
        <v>1347.32</v>
      </c>
      <c r="C2511" s="116">
        <f t="shared" si="78"/>
        <v>-6.8552726629417249E-3</v>
      </c>
      <c r="E2511" s="115">
        <v>40667</v>
      </c>
      <c r="F2511" s="46">
        <v>199.970001</v>
      </c>
      <c r="G2511" s="116">
        <f t="shared" si="79"/>
        <v>7.6593803123110593E-3</v>
      </c>
    </row>
    <row r="2512" spans="1:7" x14ac:dyDescent="0.3">
      <c r="A2512" s="115">
        <v>40666</v>
      </c>
      <c r="B2512" s="46">
        <v>1356.62</v>
      </c>
      <c r="C2512" s="116">
        <f t="shared" si="78"/>
        <v>-3.3793214910154967E-3</v>
      </c>
      <c r="E2512" s="115">
        <v>40666</v>
      </c>
      <c r="F2512" s="46">
        <v>198.449997</v>
      </c>
      <c r="G2512" s="116">
        <f t="shared" si="79"/>
        <v>-1.3618991862229812E-2</v>
      </c>
    </row>
    <row r="2513" spans="1:7" x14ac:dyDescent="0.3">
      <c r="A2513" s="115">
        <v>40665</v>
      </c>
      <c r="B2513" s="46">
        <v>1361.22</v>
      </c>
      <c r="C2513" s="116">
        <f t="shared" si="78"/>
        <v>-1.752700552210551E-3</v>
      </c>
      <c r="E2513" s="115">
        <v>40665</v>
      </c>
      <c r="F2513" s="46">
        <v>201.19000199999999</v>
      </c>
      <c r="G2513" s="116">
        <f t="shared" si="79"/>
        <v>2.7475634824325912E-2</v>
      </c>
    </row>
    <row r="2514" spans="1:7" x14ac:dyDescent="0.3">
      <c r="A2514" s="115">
        <v>40662</v>
      </c>
      <c r="B2514" s="46">
        <v>1363.61</v>
      </c>
      <c r="C2514" s="116">
        <f t="shared" si="78"/>
        <v>2.3006585910854138E-3</v>
      </c>
      <c r="E2514" s="115">
        <v>40662</v>
      </c>
      <c r="F2514" s="46">
        <v>195.80999800000001</v>
      </c>
      <c r="G2514" s="116">
        <f t="shared" si="79"/>
        <v>3.7934637486325418E-3</v>
      </c>
    </row>
    <row r="2515" spans="1:7" x14ac:dyDescent="0.3">
      <c r="A2515" s="115">
        <v>40661</v>
      </c>
      <c r="B2515" s="46">
        <v>1360.48</v>
      </c>
      <c r="C2515" s="116">
        <f t="shared" si="78"/>
        <v>3.5554637593495642E-3</v>
      </c>
      <c r="E2515" s="115">
        <v>40661</v>
      </c>
      <c r="F2515" s="46">
        <v>195.070007</v>
      </c>
      <c r="G2515" s="116">
        <f t="shared" si="79"/>
        <v>-7.9336721778551222E-3</v>
      </c>
    </row>
    <row r="2516" spans="1:7" x14ac:dyDescent="0.3">
      <c r="A2516" s="115">
        <v>40660</v>
      </c>
      <c r="B2516" s="46">
        <v>1355.66</v>
      </c>
      <c r="C2516" s="116">
        <f t="shared" si="78"/>
        <v>6.2498144354383722E-3</v>
      </c>
      <c r="E2516" s="115">
        <v>40660</v>
      </c>
      <c r="F2516" s="46">
        <v>196.63000500000001</v>
      </c>
      <c r="G2516" s="116">
        <f t="shared" si="79"/>
        <v>7.8606701942840917E-2</v>
      </c>
    </row>
    <row r="2517" spans="1:7" x14ac:dyDescent="0.3">
      <c r="A2517" s="115">
        <v>40659</v>
      </c>
      <c r="B2517" s="46">
        <v>1347.24</v>
      </c>
      <c r="C2517" s="116">
        <f t="shared" si="78"/>
        <v>8.9795918367348015E-3</v>
      </c>
      <c r="E2517" s="115">
        <v>40659</v>
      </c>
      <c r="F2517" s="46">
        <v>182.300003</v>
      </c>
      <c r="G2517" s="116">
        <f t="shared" si="79"/>
        <v>-1.6826637006003953E-2</v>
      </c>
    </row>
    <row r="2518" spans="1:7" x14ac:dyDescent="0.3">
      <c r="A2518" s="115">
        <v>40658</v>
      </c>
      <c r="B2518" s="46">
        <v>1335.25</v>
      </c>
      <c r="C2518" s="116">
        <f t="shared" si="78"/>
        <v>-1.592666257907327E-3</v>
      </c>
      <c r="E2518" s="115">
        <v>40658</v>
      </c>
      <c r="F2518" s="46">
        <v>185.41999799999999</v>
      </c>
      <c r="G2518" s="116">
        <f t="shared" si="79"/>
        <v>-2.5283823902758629E-3</v>
      </c>
    </row>
    <row r="2519" spans="1:7" x14ac:dyDescent="0.3">
      <c r="A2519" s="115">
        <v>40654</v>
      </c>
      <c r="B2519" s="46">
        <v>1337.38</v>
      </c>
      <c r="C2519" s="116">
        <f t="shared" si="78"/>
        <v>5.2767671908358071E-3</v>
      </c>
      <c r="E2519" s="115">
        <v>40654</v>
      </c>
      <c r="F2519" s="46">
        <v>185.88999899999999</v>
      </c>
      <c r="G2519" s="116">
        <f t="shared" si="79"/>
        <v>1.098604478669829E-2</v>
      </c>
    </row>
    <row r="2520" spans="1:7" x14ac:dyDescent="0.3">
      <c r="A2520" s="115">
        <v>40653</v>
      </c>
      <c r="B2520" s="46">
        <v>1330.36</v>
      </c>
      <c r="C2520" s="116">
        <f t="shared" si="78"/>
        <v>1.3514954823178105E-2</v>
      </c>
      <c r="E2520" s="115">
        <v>40653</v>
      </c>
      <c r="F2520" s="46">
        <v>183.86999499999999</v>
      </c>
      <c r="G2520" s="116">
        <f t="shared" si="79"/>
        <v>2.8240620748885226E-2</v>
      </c>
    </row>
    <row r="2521" spans="1:7" x14ac:dyDescent="0.3">
      <c r="A2521" s="115">
        <v>40652</v>
      </c>
      <c r="B2521" s="46">
        <v>1312.62</v>
      </c>
      <c r="C2521" s="116">
        <f t="shared" si="78"/>
        <v>5.7311859264139731E-3</v>
      </c>
      <c r="E2521" s="115">
        <v>40652</v>
      </c>
      <c r="F2521" s="46">
        <v>178.820007</v>
      </c>
      <c r="G2521" s="116">
        <f t="shared" si="79"/>
        <v>2.6915499089728012E-3</v>
      </c>
    </row>
    <row r="2522" spans="1:7" x14ac:dyDescent="0.3">
      <c r="A2522" s="115">
        <v>40651</v>
      </c>
      <c r="B2522" s="46">
        <v>1305.1400000000001</v>
      </c>
      <c r="C2522" s="116">
        <f t="shared" si="78"/>
        <v>-1.1017822502424779E-2</v>
      </c>
      <c r="E2522" s="115">
        <v>40651</v>
      </c>
      <c r="F2522" s="46">
        <v>178.33999600000001</v>
      </c>
      <c r="G2522" s="116">
        <f t="shared" si="79"/>
        <v>-9.277257076752865E-3</v>
      </c>
    </row>
    <row r="2523" spans="1:7" x14ac:dyDescent="0.3">
      <c r="A2523" s="115">
        <v>40648</v>
      </c>
      <c r="B2523" s="46">
        <v>1319.68</v>
      </c>
      <c r="C2523" s="116">
        <f t="shared" si="78"/>
        <v>3.9253872135838197E-3</v>
      </c>
      <c r="E2523" s="115">
        <v>40648</v>
      </c>
      <c r="F2523" s="46">
        <v>180.009995</v>
      </c>
      <c r="G2523" s="116">
        <f t="shared" si="79"/>
        <v>-9.9549660670731344E-3</v>
      </c>
    </row>
    <row r="2524" spans="1:7" x14ac:dyDescent="0.3">
      <c r="A2524" s="115">
        <v>40647</v>
      </c>
      <c r="B2524" s="46">
        <v>1314.52</v>
      </c>
      <c r="C2524" s="116">
        <f t="shared" si="78"/>
        <v>8.3687738224647035E-5</v>
      </c>
      <c r="E2524" s="115">
        <v>40647</v>
      </c>
      <c r="F2524" s="46">
        <v>181.820007</v>
      </c>
      <c r="G2524" s="116">
        <f t="shared" si="79"/>
        <v>-2.5782325857021116E-3</v>
      </c>
    </row>
    <row r="2525" spans="1:7" x14ac:dyDescent="0.3">
      <c r="A2525" s="115">
        <v>40646</v>
      </c>
      <c r="B2525" s="46">
        <v>1314.41</v>
      </c>
      <c r="C2525" s="116">
        <f t="shared" si="78"/>
        <v>1.9023558775188576E-4</v>
      </c>
      <c r="E2525" s="115">
        <v>40646</v>
      </c>
      <c r="F2525" s="46">
        <v>182.28999300000001</v>
      </c>
      <c r="G2525" s="116">
        <f t="shared" si="79"/>
        <v>1.00287956566667E-2</v>
      </c>
    </row>
    <row r="2526" spans="1:7" x14ac:dyDescent="0.3">
      <c r="A2526" s="115">
        <v>40645</v>
      </c>
      <c r="B2526" s="46">
        <v>1314.16</v>
      </c>
      <c r="C2526" s="116">
        <f t="shared" si="78"/>
        <v>-7.7767542998655736E-3</v>
      </c>
      <c r="E2526" s="115">
        <v>40645</v>
      </c>
      <c r="F2526" s="46">
        <v>180.479996</v>
      </c>
      <c r="G2526" s="116">
        <f t="shared" si="79"/>
        <v>-1.9343605386900942E-2</v>
      </c>
    </row>
    <row r="2527" spans="1:7" x14ac:dyDescent="0.3">
      <c r="A2527" s="115">
        <v>40644</v>
      </c>
      <c r="B2527" s="46">
        <v>1324.46</v>
      </c>
      <c r="C2527" s="116">
        <f t="shared" si="78"/>
        <v>-2.7933171205493101E-3</v>
      </c>
      <c r="E2527" s="115">
        <v>40644</v>
      </c>
      <c r="F2527" s="46">
        <v>184.03999300000001</v>
      </c>
      <c r="G2527" s="116">
        <f t="shared" si="79"/>
        <v>-3.6273833285057622E-3</v>
      </c>
    </row>
    <row r="2528" spans="1:7" x14ac:dyDescent="0.3">
      <c r="A2528" s="115">
        <v>40641</v>
      </c>
      <c r="B2528" s="46">
        <v>1328.17</v>
      </c>
      <c r="C2528" s="116">
        <f t="shared" si="78"/>
        <v>-4.0044694078034127E-3</v>
      </c>
      <c r="E2528" s="115">
        <v>40641</v>
      </c>
      <c r="F2528" s="46">
        <v>184.71000699999999</v>
      </c>
      <c r="G2528" s="116">
        <f t="shared" si="79"/>
        <v>-1.0815910208946677E-3</v>
      </c>
    </row>
    <row r="2529" spans="1:7" x14ac:dyDescent="0.3">
      <c r="A2529" s="115">
        <v>40640</v>
      </c>
      <c r="B2529" s="46">
        <v>1333.51</v>
      </c>
      <c r="C2529" s="116">
        <f t="shared" si="78"/>
        <v>-1.5199844257752781E-3</v>
      </c>
      <c r="E2529" s="115">
        <v>40640</v>
      </c>
      <c r="F2529" s="46">
        <v>184.91000399999999</v>
      </c>
      <c r="G2529" s="116">
        <f t="shared" si="79"/>
        <v>1.1764111724778648E-2</v>
      </c>
    </row>
    <row r="2530" spans="1:7" x14ac:dyDescent="0.3">
      <c r="A2530" s="115">
        <v>40639</v>
      </c>
      <c r="B2530" s="46">
        <v>1335.54</v>
      </c>
      <c r="C2530" s="116">
        <f t="shared" si="78"/>
        <v>2.1836518763647117E-3</v>
      </c>
      <c r="E2530" s="115">
        <v>40639</v>
      </c>
      <c r="F2530" s="46">
        <v>182.759995</v>
      </c>
      <c r="G2530" s="116">
        <f t="shared" si="79"/>
        <v>-1.365426140417636E-2</v>
      </c>
    </row>
    <row r="2531" spans="1:7" x14ac:dyDescent="0.3">
      <c r="A2531" s="115">
        <v>40638</v>
      </c>
      <c r="B2531" s="46">
        <v>1332.63</v>
      </c>
      <c r="C2531" s="116">
        <f t="shared" si="78"/>
        <v>-1.8006257174352225E-4</v>
      </c>
      <c r="E2531" s="115">
        <v>40638</v>
      </c>
      <c r="F2531" s="46">
        <v>185.28999300000001</v>
      </c>
      <c r="G2531" s="116">
        <f t="shared" si="79"/>
        <v>1.284569243636513E-2</v>
      </c>
    </row>
    <row r="2532" spans="1:7" x14ac:dyDescent="0.3">
      <c r="A2532" s="115">
        <v>40637</v>
      </c>
      <c r="B2532" s="46">
        <v>1332.87</v>
      </c>
      <c r="C2532" s="116">
        <f t="shared" si="78"/>
        <v>3.4523907806138787E-4</v>
      </c>
      <c r="E2532" s="115">
        <v>40637</v>
      </c>
      <c r="F2532" s="46">
        <v>182.94000199999999</v>
      </c>
      <c r="G2532" s="116">
        <f t="shared" si="79"/>
        <v>1.559982746905475E-2</v>
      </c>
    </row>
    <row r="2533" spans="1:7" x14ac:dyDescent="0.3">
      <c r="A2533" s="115">
        <v>40634</v>
      </c>
      <c r="B2533" s="46">
        <v>1332.41</v>
      </c>
      <c r="C2533" s="116">
        <f t="shared" si="78"/>
        <v>4.9629288822852224E-3</v>
      </c>
      <c r="E2533" s="115">
        <v>40634</v>
      </c>
      <c r="F2533" s="46">
        <v>180.13000500000001</v>
      </c>
      <c r="G2533" s="116">
        <f t="shared" si="79"/>
        <v>0</v>
      </c>
    </row>
    <row r="2534" spans="1:7" x14ac:dyDescent="0.3">
      <c r="A2534" s="115">
        <v>40633</v>
      </c>
      <c r="B2534" s="46">
        <v>1325.83</v>
      </c>
      <c r="C2534" s="116">
        <f t="shared" si="78"/>
        <v>-1.8294610994835647E-3</v>
      </c>
      <c r="E2534" s="115">
        <v>40633</v>
      </c>
      <c r="F2534" s="46">
        <v>180.13000500000001</v>
      </c>
      <c r="G2534" s="116">
        <f t="shared" si="79"/>
        <v>3.9572344661380487E-3</v>
      </c>
    </row>
    <row r="2535" spans="1:7" x14ac:dyDescent="0.3">
      <c r="A2535" s="115">
        <v>40632</v>
      </c>
      <c r="B2535" s="46">
        <v>1328.26</v>
      </c>
      <c r="C2535" s="116">
        <f t="shared" si="78"/>
        <v>6.6846540956768674E-3</v>
      </c>
      <c r="E2535" s="115">
        <v>40632</v>
      </c>
      <c r="F2535" s="46">
        <v>179.41999799999999</v>
      </c>
      <c r="G2535" s="116">
        <f t="shared" si="79"/>
        <v>2.7488278189447879E-2</v>
      </c>
    </row>
    <row r="2536" spans="1:7" x14ac:dyDescent="0.3">
      <c r="A2536" s="115">
        <v>40631</v>
      </c>
      <c r="B2536" s="46">
        <v>1319.44</v>
      </c>
      <c r="C2536" s="116">
        <f t="shared" si="78"/>
        <v>7.0600447263373667E-3</v>
      </c>
      <c r="E2536" s="115">
        <v>40631</v>
      </c>
      <c r="F2536" s="46">
        <v>174.61999499999999</v>
      </c>
      <c r="G2536" s="116">
        <f t="shared" si="79"/>
        <v>3.1118918295166553E-2</v>
      </c>
    </row>
    <row r="2537" spans="1:7" x14ac:dyDescent="0.3">
      <c r="A2537" s="115">
        <v>40630</v>
      </c>
      <c r="B2537" s="46">
        <v>1310.19</v>
      </c>
      <c r="C2537" s="116">
        <f t="shared" si="78"/>
        <v>-2.7477546049626822E-3</v>
      </c>
      <c r="E2537" s="115">
        <v>40630</v>
      </c>
      <c r="F2537" s="46">
        <v>169.35000600000001</v>
      </c>
      <c r="G2537" s="116">
        <f t="shared" si="79"/>
        <v>-9.533220482704885E-3</v>
      </c>
    </row>
    <row r="2538" spans="1:7" x14ac:dyDescent="0.3">
      <c r="A2538" s="115">
        <v>40627</v>
      </c>
      <c r="B2538" s="46">
        <v>1313.8</v>
      </c>
      <c r="C2538" s="116">
        <f t="shared" si="78"/>
        <v>3.1611257883723543E-3</v>
      </c>
      <c r="E2538" s="115">
        <v>40627</v>
      </c>
      <c r="F2538" s="46">
        <v>170.979996</v>
      </c>
      <c r="G2538" s="116">
        <f t="shared" si="79"/>
        <v>-7.0140266389007166E-4</v>
      </c>
    </row>
    <row r="2539" spans="1:7" x14ac:dyDescent="0.3">
      <c r="A2539" s="115">
        <v>40626</v>
      </c>
      <c r="B2539" s="46">
        <v>1309.6600000000001</v>
      </c>
      <c r="C2539" s="116">
        <f t="shared" si="78"/>
        <v>9.3407525008863956E-3</v>
      </c>
      <c r="E2539" s="115">
        <v>40626</v>
      </c>
      <c r="F2539" s="46">
        <v>171.10000600000001</v>
      </c>
      <c r="G2539" s="116">
        <f t="shared" si="79"/>
        <v>3.4962489446301648E-2</v>
      </c>
    </row>
    <row r="2540" spans="1:7" x14ac:dyDescent="0.3">
      <c r="A2540" s="115">
        <v>40625</v>
      </c>
      <c r="B2540" s="46">
        <v>1297.54</v>
      </c>
      <c r="C2540" s="116">
        <f t="shared" si="78"/>
        <v>2.913964615039788E-3</v>
      </c>
      <c r="E2540" s="115">
        <v>40625</v>
      </c>
      <c r="F2540" s="46">
        <v>165.320007</v>
      </c>
      <c r="G2540" s="116">
        <f t="shared" si="79"/>
        <v>1.6728172814458597E-2</v>
      </c>
    </row>
    <row r="2541" spans="1:7" x14ac:dyDescent="0.3">
      <c r="A2541" s="115">
        <v>40624</v>
      </c>
      <c r="B2541" s="46">
        <v>1293.77</v>
      </c>
      <c r="C2541" s="116">
        <f t="shared" si="78"/>
        <v>-3.55057841309947E-3</v>
      </c>
      <c r="E2541" s="115">
        <v>40624</v>
      </c>
      <c r="F2541" s="46">
        <v>162.60000600000001</v>
      </c>
      <c r="G2541" s="116">
        <f t="shared" si="79"/>
        <v>-1.1670301199360522E-2</v>
      </c>
    </row>
    <row r="2542" spans="1:7" x14ac:dyDescent="0.3">
      <c r="A2542" s="115">
        <v>40623</v>
      </c>
      <c r="B2542" s="46">
        <v>1298.3800000000001</v>
      </c>
      <c r="C2542" s="116">
        <f t="shared" si="78"/>
        <v>1.4993746091307214E-2</v>
      </c>
      <c r="E2542" s="115">
        <v>40623</v>
      </c>
      <c r="F2542" s="46">
        <v>164.520004</v>
      </c>
      <c r="G2542" s="116">
        <f t="shared" si="79"/>
        <v>1.6685186523320406E-2</v>
      </c>
    </row>
    <row r="2543" spans="1:7" x14ac:dyDescent="0.3">
      <c r="A2543" s="115">
        <v>40620</v>
      </c>
      <c r="B2543" s="46">
        <v>1279.2</v>
      </c>
      <c r="C2543" s="116">
        <f t="shared" si="78"/>
        <v>4.3023584461263642E-3</v>
      </c>
      <c r="E2543" s="115">
        <v>40620</v>
      </c>
      <c r="F2543" s="46">
        <v>161.820007</v>
      </c>
      <c r="G2543" s="116">
        <f t="shared" si="79"/>
        <v>5.2805242884976789E-3</v>
      </c>
    </row>
    <row r="2544" spans="1:7" x14ac:dyDescent="0.3">
      <c r="A2544" s="115">
        <v>40619</v>
      </c>
      <c r="B2544" s="46">
        <v>1273.72</v>
      </c>
      <c r="C2544" s="116">
        <f t="shared" si="78"/>
        <v>1.339825599898159E-2</v>
      </c>
      <c r="E2544" s="115">
        <v>40619</v>
      </c>
      <c r="F2544" s="46">
        <v>160.970001</v>
      </c>
      <c r="G2544" s="116">
        <f t="shared" si="79"/>
        <v>-2.2647213527271615E-2</v>
      </c>
    </row>
    <row r="2545" spans="1:7" x14ac:dyDescent="0.3">
      <c r="A2545" s="115">
        <v>40618</v>
      </c>
      <c r="B2545" s="46">
        <v>1256.8800000000001</v>
      </c>
      <c r="C2545" s="116">
        <f t="shared" si="78"/>
        <v>-1.9494956586861178E-2</v>
      </c>
      <c r="E2545" s="115">
        <v>40618</v>
      </c>
      <c r="F2545" s="46">
        <v>164.699997</v>
      </c>
      <c r="G2545" s="116">
        <f t="shared" si="79"/>
        <v>-2.3019444838631165E-3</v>
      </c>
    </row>
    <row r="2546" spans="1:7" x14ac:dyDescent="0.3">
      <c r="A2546" s="115">
        <v>40617</v>
      </c>
      <c r="B2546" s="46">
        <v>1281.8699999999999</v>
      </c>
      <c r="C2546" s="116">
        <f t="shared" si="78"/>
        <v>-1.1200333233055026E-2</v>
      </c>
      <c r="E2546" s="115">
        <v>40617</v>
      </c>
      <c r="F2546" s="46">
        <v>165.08000200000001</v>
      </c>
      <c r="G2546" s="116">
        <f t="shared" si="79"/>
        <v>-9.8962036801103492E-3</v>
      </c>
    </row>
    <row r="2547" spans="1:7" x14ac:dyDescent="0.3">
      <c r="A2547" s="115">
        <v>40616</v>
      </c>
      <c r="B2547" s="46">
        <v>1296.3900000000001</v>
      </c>
      <c r="C2547" s="116">
        <f t="shared" si="78"/>
        <v>-6.0493145643571999E-3</v>
      </c>
      <c r="E2547" s="115">
        <v>40616</v>
      </c>
      <c r="F2547" s="46">
        <v>166.729996</v>
      </c>
      <c r="G2547" s="116">
        <f t="shared" si="79"/>
        <v>-7.9729335645235544E-3</v>
      </c>
    </row>
    <row r="2548" spans="1:7" x14ac:dyDescent="0.3">
      <c r="A2548" s="115">
        <v>40613</v>
      </c>
      <c r="B2548" s="46">
        <v>1304.28</v>
      </c>
      <c r="C2548" s="116">
        <f t="shared" si="78"/>
        <v>7.0804796503771694E-3</v>
      </c>
      <c r="E2548" s="115">
        <v>40613</v>
      </c>
      <c r="F2548" s="46">
        <v>168.070007</v>
      </c>
      <c r="G2548" s="116">
        <f t="shared" si="79"/>
        <v>1.1616757021889912E-2</v>
      </c>
    </row>
    <row r="2549" spans="1:7" x14ac:dyDescent="0.3">
      <c r="A2549" s="115">
        <v>40612</v>
      </c>
      <c r="B2549" s="46">
        <v>1295.1099999999999</v>
      </c>
      <c r="C2549" s="116">
        <f t="shared" si="78"/>
        <v>-1.8870926198087945E-2</v>
      </c>
      <c r="E2549" s="115">
        <v>40612</v>
      </c>
      <c r="F2549" s="46">
        <v>166.13999899999999</v>
      </c>
      <c r="G2549" s="116">
        <f t="shared" si="79"/>
        <v>-1.7213865414720031E-2</v>
      </c>
    </row>
    <row r="2550" spans="1:7" x14ac:dyDescent="0.3">
      <c r="A2550" s="115">
        <v>40611</v>
      </c>
      <c r="B2550" s="46">
        <v>1320.02</v>
      </c>
      <c r="C2550" s="116">
        <f t="shared" si="78"/>
        <v>-1.3617587871268544E-3</v>
      </c>
      <c r="E2550" s="115">
        <v>40611</v>
      </c>
      <c r="F2550" s="46">
        <v>169.050003</v>
      </c>
      <c r="G2550" s="116">
        <f t="shared" si="79"/>
        <v>1.2942680885269953E-2</v>
      </c>
    </row>
    <row r="2551" spans="1:7" x14ac:dyDescent="0.3">
      <c r="A2551" s="115">
        <v>40610</v>
      </c>
      <c r="B2551" s="46">
        <v>1321.82</v>
      </c>
      <c r="C2551" s="116">
        <f t="shared" si="78"/>
        <v>8.9227786555532429E-3</v>
      </c>
      <c r="E2551" s="115">
        <v>40610</v>
      </c>
      <c r="F2551" s="46">
        <v>166.88999899999999</v>
      </c>
      <c r="G2551" s="116">
        <f t="shared" si="79"/>
        <v>-1.2952466134936613E-2</v>
      </c>
    </row>
    <row r="2552" spans="1:7" x14ac:dyDescent="0.3">
      <c r="A2552" s="115">
        <v>40609</v>
      </c>
      <c r="B2552" s="46">
        <v>1310.1300000000001</v>
      </c>
      <c r="C2552" s="116">
        <f t="shared" si="78"/>
        <v>-8.3412178783635049E-3</v>
      </c>
      <c r="E2552" s="115">
        <v>40609</v>
      </c>
      <c r="F2552" s="46">
        <v>169.08000200000001</v>
      </c>
      <c r="G2552" s="116">
        <f t="shared" si="79"/>
        <v>-1.5087062562906262E-2</v>
      </c>
    </row>
    <row r="2553" spans="1:7" x14ac:dyDescent="0.3">
      <c r="A2553" s="115">
        <v>40606</v>
      </c>
      <c r="B2553" s="46">
        <v>1321.15</v>
      </c>
      <c r="C2553" s="116">
        <f t="shared" si="78"/>
        <v>-7.37807764262155E-3</v>
      </c>
      <c r="E2553" s="115">
        <v>40606</v>
      </c>
      <c r="F2553" s="46">
        <v>171.66999799999999</v>
      </c>
      <c r="G2553" s="116">
        <f t="shared" si="79"/>
        <v>-6.4818279146525715E-3</v>
      </c>
    </row>
    <row r="2554" spans="1:7" x14ac:dyDescent="0.3">
      <c r="A2554" s="115">
        <v>40605</v>
      </c>
      <c r="B2554" s="46">
        <v>1330.97</v>
      </c>
      <c r="C2554" s="116">
        <f t="shared" si="78"/>
        <v>1.7218978325334033E-2</v>
      </c>
      <c r="E2554" s="115">
        <v>40605</v>
      </c>
      <c r="F2554" s="46">
        <v>172.78999300000001</v>
      </c>
      <c r="G2554" s="116">
        <f t="shared" si="79"/>
        <v>4.4761596447817631E-3</v>
      </c>
    </row>
    <row r="2555" spans="1:7" x14ac:dyDescent="0.3">
      <c r="A2555" s="115">
        <v>40604</v>
      </c>
      <c r="B2555" s="46">
        <v>1308.44</v>
      </c>
      <c r="C2555" s="116">
        <f t="shared" si="78"/>
        <v>1.6152120827050975E-3</v>
      </c>
      <c r="E2555" s="115">
        <v>40604</v>
      </c>
      <c r="F2555" s="46">
        <v>172.020004</v>
      </c>
      <c r="G2555" s="116">
        <f t="shared" si="79"/>
        <v>1.5226640519043544E-2</v>
      </c>
    </row>
    <row r="2556" spans="1:7" x14ac:dyDescent="0.3">
      <c r="A2556" s="115">
        <v>40603</v>
      </c>
      <c r="B2556" s="46">
        <v>1306.33</v>
      </c>
      <c r="C2556" s="116">
        <f t="shared" si="78"/>
        <v>-1.5739666370307992E-2</v>
      </c>
      <c r="E2556" s="115">
        <v>40603</v>
      </c>
      <c r="F2556" s="46">
        <v>169.44000199999999</v>
      </c>
      <c r="G2556" s="116">
        <f t="shared" si="79"/>
        <v>-2.2217041696112383E-2</v>
      </c>
    </row>
    <row r="2557" spans="1:7" x14ac:dyDescent="0.3">
      <c r="A2557" s="115">
        <v>40602</v>
      </c>
      <c r="B2557" s="46">
        <v>1327.22</v>
      </c>
      <c r="C2557" s="116">
        <f t="shared" si="78"/>
        <v>5.5611116162075369E-3</v>
      </c>
      <c r="E2557" s="115">
        <v>40602</v>
      </c>
      <c r="F2557" s="46">
        <v>173.28999300000001</v>
      </c>
      <c r="G2557" s="116">
        <f t="shared" si="79"/>
        <v>-2.2286232727199429E-2</v>
      </c>
    </row>
    <row r="2558" spans="1:7" x14ac:dyDescent="0.3">
      <c r="A2558" s="115">
        <v>40599</v>
      </c>
      <c r="B2558" s="46">
        <v>1319.88</v>
      </c>
      <c r="C2558" s="116">
        <f t="shared" si="78"/>
        <v>1.0550493836612995E-2</v>
      </c>
      <c r="E2558" s="115">
        <v>40599</v>
      </c>
      <c r="F2558" s="46">
        <v>177.240005</v>
      </c>
      <c r="G2558" s="116">
        <f t="shared" si="79"/>
        <v>-2.8691701828410521E-3</v>
      </c>
    </row>
    <row r="2559" spans="1:7" x14ac:dyDescent="0.3">
      <c r="A2559" s="115">
        <v>40598</v>
      </c>
      <c r="B2559" s="46">
        <v>1306.0999999999999</v>
      </c>
      <c r="C2559" s="116">
        <f t="shared" si="78"/>
        <v>-9.9433991127440002E-4</v>
      </c>
      <c r="E2559" s="115">
        <v>40598</v>
      </c>
      <c r="F2559" s="46">
        <v>177.75</v>
      </c>
      <c r="G2559" s="116">
        <f t="shared" si="79"/>
        <v>6.05618656550444E-3</v>
      </c>
    </row>
    <row r="2560" spans="1:7" x14ac:dyDescent="0.3">
      <c r="A2560" s="115">
        <v>40597</v>
      </c>
      <c r="B2560" s="46">
        <v>1307.4000000000001</v>
      </c>
      <c r="C2560" s="116">
        <f t="shared" si="78"/>
        <v>-6.1120233534026625E-3</v>
      </c>
      <c r="E2560" s="115">
        <v>40597</v>
      </c>
      <c r="F2560" s="46">
        <v>176.679993</v>
      </c>
      <c r="G2560" s="116">
        <f t="shared" si="79"/>
        <v>-2.0729437099317516E-2</v>
      </c>
    </row>
    <row r="2561" spans="1:7" x14ac:dyDescent="0.3">
      <c r="A2561" s="115">
        <v>40596</v>
      </c>
      <c r="B2561" s="46">
        <v>1315.44</v>
      </c>
      <c r="C2561" s="116">
        <f t="shared" si="78"/>
        <v>-2.052851430741387E-2</v>
      </c>
      <c r="E2561" s="115">
        <v>40596</v>
      </c>
      <c r="F2561" s="46">
        <v>180.41999799999999</v>
      </c>
      <c r="G2561" s="116">
        <f t="shared" si="79"/>
        <v>-3.2600546916890072E-2</v>
      </c>
    </row>
    <row r="2562" spans="1:7" x14ac:dyDescent="0.3">
      <c r="A2562" s="115">
        <v>40592</v>
      </c>
      <c r="B2562" s="46">
        <v>1343.01</v>
      </c>
      <c r="C2562" s="116">
        <f t="shared" si="78"/>
        <v>1.9247554889101348E-3</v>
      </c>
      <c r="E2562" s="115">
        <v>40592</v>
      </c>
      <c r="F2562" s="46">
        <v>186.5</v>
      </c>
      <c r="G2562" s="116">
        <f t="shared" si="79"/>
        <v>-6.7106680525849116E-3</v>
      </c>
    </row>
    <row r="2563" spans="1:7" x14ac:dyDescent="0.3">
      <c r="A2563" s="115">
        <v>40591</v>
      </c>
      <c r="B2563" s="46">
        <v>1340.43</v>
      </c>
      <c r="C2563" s="116">
        <f t="shared" si="78"/>
        <v>3.0756106321840893E-3</v>
      </c>
      <c r="E2563" s="115">
        <v>40591</v>
      </c>
      <c r="F2563" s="46">
        <v>187.759995</v>
      </c>
      <c r="G2563" s="116">
        <f t="shared" si="79"/>
        <v>6.1086701883150685E-3</v>
      </c>
    </row>
    <row r="2564" spans="1:7" x14ac:dyDescent="0.3">
      <c r="A2564" s="115">
        <v>40590</v>
      </c>
      <c r="B2564" s="46">
        <v>1336.32</v>
      </c>
      <c r="C2564" s="116">
        <f t="shared" ref="C2564:C2594" si="80">B2564/B2565-1</f>
        <v>6.2574830008810256E-3</v>
      </c>
      <c r="E2564" s="115">
        <v>40590</v>
      </c>
      <c r="F2564" s="46">
        <v>186.61999499999999</v>
      </c>
      <c r="G2564" s="116">
        <f t="shared" ref="G2564:G2594" si="81">F2564/F2565-1</f>
        <v>-1.2749320281168819E-2</v>
      </c>
    </row>
    <row r="2565" spans="1:7" x14ac:dyDescent="0.3">
      <c r="A2565" s="115">
        <v>40589</v>
      </c>
      <c r="B2565" s="46">
        <v>1328.01</v>
      </c>
      <c r="C2565" s="116">
        <f t="shared" si="80"/>
        <v>-3.2349585685120807E-3</v>
      </c>
      <c r="E2565" s="115">
        <v>40589</v>
      </c>
      <c r="F2565" s="46">
        <v>189.029999</v>
      </c>
      <c r="G2565" s="116">
        <f t="shared" si="81"/>
        <v>-7.2996482228719906E-3</v>
      </c>
    </row>
    <row r="2566" spans="1:7" x14ac:dyDescent="0.3">
      <c r="A2566" s="115">
        <v>40588</v>
      </c>
      <c r="B2566" s="46">
        <v>1332.32</v>
      </c>
      <c r="C2566" s="116">
        <f t="shared" si="80"/>
        <v>2.3849828837978482E-3</v>
      </c>
      <c r="E2566" s="115">
        <v>40588</v>
      </c>
      <c r="F2566" s="46">
        <v>190.41999799999999</v>
      </c>
      <c r="G2566" s="116">
        <f t="shared" si="81"/>
        <v>6.1822879788639984E-3</v>
      </c>
    </row>
    <row r="2567" spans="1:7" x14ac:dyDescent="0.3">
      <c r="A2567" s="115">
        <v>40585</v>
      </c>
      <c r="B2567" s="46">
        <v>1329.15</v>
      </c>
      <c r="C2567" s="116">
        <f t="shared" si="80"/>
        <v>5.5073494367829934E-3</v>
      </c>
      <c r="E2567" s="115">
        <v>40585</v>
      </c>
      <c r="F2567" s="46">
        <v>189.25</v>
      </c>
      <c r="G2567" s="116">
        <f t="shared" si="81"/>
        <v>1.632561562601742E-2</v>
      </c>
    </row>
    <row r="2568" spans="1:7" x14ac:dyDescent="0.3">
      <c r="A2568" s="115">
        <v>40584</v>
      </c>
      <c r="B2568" s="46">
        <v>1321.87</v>
      </c>
      <c r="C2568" s="116">
        <f t="shared" si="80"/>
        <v>7.495003331110528E-4</v>
      </c>
      <c r="E2568" s="115">
        <v>40584</v>
      </c>
      <c r="F2568" s="46">
        <v>186.21000699999999</v>
      </c>
      <c r="G2568" s="116">
        <f t="shared" si="81"/>
        <v>4.9109767148789452E-3</v>
      </c>
    </row>
    <row r="2569" spans="1:7" x14ac:dyDescent="0.3">
      <c r="A2569" s="115">
        <v>40583</v>
      </c>
      <c r="B2569" s="46">
        <v>1320.88</v>
      </c>
      <c r="C2569" s="116">
        <f t="shared" si="80"/>
        <v>-2.7858097344797272E-3</v>
      </c>
      <c r="E2569" s="115">
        <v>40583</v>
      </c>
      <c r="F2569" s="46">
        <v>185.300003</v>
      </c>
      <c r="G2569" s="116">
        <f t="shared" si="81"/>
        <v>1.2236452662913289E-2</v>
      </c>
    </row>
    <row r="2570" spans="1:7" x14ac:dyDescent="0.3">
      <c r="A2570" s="115">
        <v>40582</v>
      </c>
      <c r="B2570" s="46">
        <v>1324.57</v>
      </c>
      <c r="C2570" s="116">
        <f t="shared" si="80"/>
        <v>4.1848299912816689E-3</v>
      </c>
      <c r="E2570" s="115">
        <v>40582</v>
      </c>
      <c r="F2570" s="46">
        <v>183.05999800000001</v>
      </c>
      <c r="G2570" s="116">
        <f t="shared" si="81"/>
        <v>3.7578672918725298E-2</v>
      </c>
    </row>
    <row r="2571" spans="1:7" x14ac:dyDescent="0.3">
      <c r="A2571" s="115">
        <v>40581</v>
      </c>
      <c r="B2571" s="46">
        <v>1319.05</v>
      </c>
      <c r="C2571" s="116">
        <f t="shared" si="80"/>
        <v>6.240130600288385E-3</v>
      </c>
      <c r="E2571" s="115">
        <v>40581</v>
      </c>
      <c r="F2571" s="46">
        <v>176.429993</v>
      </c>
      <c r="G2571" s="116">
        <f t="shared" si="81"/>
        <v>2.8420395605881499E-3</v>
      </c>
    </row>
    <row r="2572" spans="1:7" x14ac:dyDescent="0.3">
      <c r="A2572" s="115">
        <v>40578</v>
      </c>
      <c r="B2572" s="46">
        <v>1310.87</v>
      </c>
      <c r="C2572" s="116">
        <f t="shared" si="80"/>
        <v>2.8842475709585091E-3</v>
      </c>
      <c r="E2572" s="115">
        <v>40578</v>
      </c>
      <c r="F2572" s="46">
        <v>175.929993</v>
      </c>
      <c r="G2572" s="116">
        <f t="shared" si="81"/>
        <v>1.2779839448167296E-2</v>
      </c>
    </row>
    <row r="2573" spans="1:7" x14ac:dyDescent="0.3">
      <c r="A2573" s="115">
        <v>40577</v>
      </c>
      <c r="B2573" s="46">
        <v>1307.0999999999999</v>
      </c>
      <c r="C2573" s="116">
        <f t="shared" si="80"/>
        <v>2.3542403165570658E-3</v>
      </c>
      <c r="E2573" s="115">
        <v>40577</v>
      </c>
      <c r="F2573" s="46">
        <v>173.71000699999999</v>
      </c>
      <c r="G2573" s="116">
        <f t="shared" si="81"/>
        <v>1.0373307268904952E-3</v>
      </c>
    </row>
    <row r="2574" spans="1:7" x14ac:dyDescent="0.3">
      <c r="A2574" s="115">
        <v>40576</v>
      </c>
      <c r="B2574" s="46">
        <v>1304.03</v>
      </c>
      <c r="C2574" s="116">
        <f t="shared" si="80"/>
        <v>-2.7225659419236603E-3</v>
      </c>
      <c r="E2574" s="115">
        <v>40576</v>
      </c>
      <c r="F2574" s="46">
        <v>173.529999</v>
      </c>
      <c r="G2574" s="116">
        <f t="shared" si="81"/>
        <v>8.2505257785687736E-3</v>
      </c>
    </row>
    <row r="2575" spans="1:7" x14ac:dyDescent="0.3">
      <c r="A2575" s="115">
        <v>40575</v>
      </c>
      <c r="B2575" s="46">
        <v>1307.5899999999999</v>
      </c>
      <c r="C2575" s="116">
        <f t="shared" si="80"/>
        <v>1.6693621124000968E-2</v>
      </c>
      <c r="E2575" s="115">
        <v>40575</v>
      </c>
      <c r="F2575" s="46">
        <v>172.11000100000001</v>
      </c>
      <c r="G2575" s="116">
        <f t="shared" si="81"/>
        <v>1.4560257100685536E-2</v>
      </c>
    </row>
    <row r="2576" spans="1:7" x14ac:dyDescent="0.3">
      <c r="A2576" s="115">
        <v>40574</v>
      </c>
      <c r="B2576" s="46">
        <v>1286.1199999999999</v>
      </c>
      <c r="C2576" s="116">
        <f t="shared" si="80"/>
        <v>7.662535061190523E-3</v>
      </c>
      <c r="E2576" s="115">
        <v>40574</v>
      </c>
      <c r="F2576" s="46">
        <v>169.63999899999999</v>
      </c>
      <c r="G2576" s="116">
        <f t="shared" si="81"/>
        <v>-8.7647540537849622E-3</v>
      </c>
    </row>
    <row r="2577" spans="1:7" x14ac:dyDescent="0.3">
      <c r="A2577" s="115">
        <v>40571</v>
      </c>
      <c r="B2577" s="46">
        <v>1276.3399999999999</v>
      </c>
      <c r="C2577" s="116">
        <f t="shared" si="80"/>
        <v>-1.7852470874309412E-2</v>
      </c>
      <c r="E2577" s="115">
        <v>40571</v>
      </c>
      <c r="F2577" s="46">
        <v>171.13999899999999</v>
      </c>
      <c r="G2577" s="116">
        <f t="shared" si="81"/>
        <v>-7.2160467424675523E-2</v>
      </c>
    </row>
    <row r="2578" spans="1:7" x14ac:dyDescent="0.3">
      <c r="A2578" s="115">
        <v>40570</v>
      </c>
      <c r="B2578" s="46">
        <v>1299.54</v>
      </c>
      <c r="C2578" s="116">
        <f t="shared" si="80"/>
        <v>2.2442794012169642E-3</v>
      </c>
      <c r="E2578" s="115">
        <v>40570</v>
      </c>
      <c r="F2578" s="46">
        <v>184.449997</v>
      </c>
      <c r="G2578" s="116">
        <f t="shared" si="81"/>
        <v>5.1656297688900787E-2</v>
      </c>
    </row>
    <row r="2579" spans="1:7" x14ac:dyDescent="0.3">
      <c r="A2579" s="115">
        <v>40569</v>
      </c>
      <c r="B2579" s="46">
        <v>1296.6300000000001</v>
      </c>
      <c r="C2579" s="116">
        <f t="shared" si="80"/>
        <v>4.2209451819266164E-3</v>
      </c>
      <c r="E2579" s="115">
        <v>40569</v>
      </c>
      <c r="F2579" s="46">
        <v>175.38999899999999</v>
      </c>
      <c r="G2579" s="116">
        <f t="shared" si="81"/>
        <v>-7.413684336395332E-3</v>
      </c>
    </row>
    <row r="2580" spans="1:7" x14ac:dyDescent="0.3">
      <c r="A2580" s="115">
        <v>40568</v>
      </c>
      <c r="B2580" s="46">
        <v>1291.18</v>
      </c>
      <c r="C2580" s="116">
        <f t="shared" si="80"/>
        <v>2.6339437885414263E-4</v>
      </c>
      <c r="E2580" s="115">
        <v>40568</v>
      </c>
      <c r="F2580" s="46">
        <v>176.699997</v>
      </c>
      <c r="G2580" s="116">
        <f t="shared" si="81"/>
        <v>-8.4822728250300017E-4</v>
      </c>
    </row>
    <row r="2581" spans="1:7" x14ac:dyDescent="0.3">
      <c r="A2581" s="115">
        <v>40567</v>
      </c>
      <c r="B2581" s="46">
        <v>1290.8399999999999</v>
      </c>
      <c r="C2581" s="116">
        <f t="shared" si="80"/>
        <v>5.8362878404176755E-3</v>
      </c>
      <c r="E2581" s="115">
        <v>40567</v>
      </c>
      <c r="F2581" s="46">
        <v>176.85000600000001</v>
      </c>
      <c r="G2581" s="116">
        <f t="shared" si="81"/>
        <v>-3.2126705355953744E-3</v>
      </c>
    </row>
    <row r="2582" spans="1:7" x14ac:dyDescent="0.3">
      <c r="A2582" s="115">
        <v>40564</v>
      </c>
      <c r="B2582" s="46">
        <v>1283.3499999999999</v>
      </c>
      <c r="C2582" s="116">
        <f t="shared" si="80"/>
        <v>2.4135722431379847E-3</v>
      </c>
      <c r="E2582" s="115">
        <v>40564</v>
      </c>
      <c r="F2582" s="46">
        <v>177.41999799999999</v>
      </c>
      <c r="G2582" s="116">
        <f t="shared" si="81"/>
        <v>-2.4950587081478792E-2</v>
      </c>
    </row>
    <row r="2583" spans="1:7" x14ac:dyDescent="0.3">
      <c r="A2583" s="115">
        <v>40563</v>
      </c>
      <c r="B2583" s="46">
        <v>1280.26</v>
      </c>
      <c r="C2583" s="116">
        <f t="shared" si="80"/>
        <v>-1.2949326010983642E-3</v>
      </c>
      <c r="E2583" s="115">
        <v>40563</v>
      </c>
      <c r="F2583" s="46">
        <v>181.96000699999999</v>
      </c>
      <c r="G2583" s="116">
        <f t="shared" si="81"/>
        <v>-2.6274886987608714E-2</v>
      </c>
    </row>
    <row r="2584" spans="1:7" x14ac:dyDescent="0.3">
      <c r="A2584" s="115">
        <v>40562</v>
      </c>
      <c r="B2584" s="46">
        <v>1281.92</v>
      </c>
      <c r="C2584" s="116">
        <f t="shared" si="80"/>
        <v>-1.0115673889206311E-2</v>
      </c>
      <c r="E2584" s="115">
        <v>40562</v>
      </c>
      <c r="F2584" s="46">
        <v>186.86999499999999</v>
      </c>
      <c r="G2584" s="116">
        <f t="shared" si="81"/>
        <v>-2.2901986928104634E-2</v>
      </c>
    </row>
    <row r="2585" spans="1:7" x14ac:dyDescent="0.3">
      <c r="A2585" s="115">
        <v>40561</v>
      </c>
      <c r="B2585" s="46">
        <v>1295.02</v>
      </c>
      <c r="C2585" s="116">
        <f t="shared" si="80"/>
        <v>1.3763879867618733E-3</v>
      </c>
      <c r="E2585" s="115">
        <v>40561</v>
      </c>
      <c r="F2585" s="46">
        <v>191.25</v>
      </c>
      <c r="G2585" s="116">
        <f t="shared" si="81"/>
        <v>1.3245033112582849E-2</v>
      </c>
    </row>
    <row r="2586" spans="1:7" x14ac:dyDescent="0.3">
      <c r="A2586" s="115">
        <v>40557</v>
      </c>
      <c r="B2586" s="46">
        <v>1293.24</v>
      </c>
      <c r="C2586" s="116">
        <f t="shared" si="80"/>
        <v>7.3845578612825591E-3</v>
      </c>
      <c r="E2586" s="115">
        <v>40557</v>
      </c>
      <c r="F2586" s="46">
        <v>188.75</v>
      </c>
      <c r="G2586" s="116">
        <f t="shared" si="81"/>
        <v>1.7355689200429403E-2</v>
      </c>
    </row>
    <row r="2587" spans="1:7" x14ac:dyDescent="0.3">
      <c r="A2587" s="115">
        <v>40556</v>
      </c>
      <c r="B2587" s="46">
        <v>1283.76</v>
      </c>
      <c r="C2587" s="116">
        <f t="shared" si="80"/>
        <v>-1.7107841612492569E-3</v>
      </c>
      <c r="E2587" s="115">
        <v>40556</v>
      </c>
      <c r="F2587" s="46">
        <v>185.529999</v>
      </c>
      <c r="G2587" s="116">
        <f t="shared" si="81"/>
        <v>7.8769936128098017E-3</v>
      </c>
    </row>
    <row r="2588" spans="1:7" x14ac:dyDescent="0.3">
      <c r="A2588" s="115">
        <v>40555</v>
      </c>
      <c r="B2588" s="46">
        <v>1285.96</v>
      </c>
      <c r="C2588" s="116">
        <f t="shared" si="80"/>
        <v>9.0075952545352056E-3</v>
      </c>
      <c r="E2588" s="115">
        <v>40555</v>
      </c>
      <c r="F2588" s="46">
        <v>184.08000200000001</v>
      </c>
      <c r="G2588" s="116">
        <f t="shared" si="81"/>
        <v>-1.4104047175959034E-3</v>
      </c>
    </row>
    <row r="2589" spans="1:7" x14ac:dyDescent="0.3">
      <c r="A2589" s="115">
        <v>40554</v>
      </c>
      <c r="B2589" s="46">
        <v>1274.48</v>
      </c>
      <c r="C2589" s="116">
        <f t="shared" si="80"/>
        <v>3.7251427446347574E-3</v>
      </c>
      <c r="E2589" s="115">
        <v>40554</v>
      </c>
      <c r="F2589" s="46">
        <v>184.33999600000001</v>
      </c>
      <c r="G2589" s="116">
        <f t="shared" si="81"/>
        <v>-1.8410061343243633E-3</v>
      </c>
    </row>
    <row r="2590" spans="1:7" x14ac:dyDescent="0.3">
      <c r="A2590" s="115">
        <v>40553</v>
      </c>
      <c r="B2590" s="46">
        <v>1269.75</v>
      </c>
      <c r="C2590" s="116">
        <f t="shared" si="80"/>
        <v>-1.376327172630698E-3</v>
      </c>
      <c r="E2590" s="115">
        <v>40553</v>
      </c>
      <c r="F2590" s="46">
        <v>184.679993</v>
      </c>
      <c r="G2590" s="116">
        <f t="shared" si="81"/>
        <v>-4.3668768028768401E-3</v>
      </c>
    </row>
    <row r="2591" spans="1:7" x14ac:dyDescent="0.3">
      <c r="A2591" s="115">
        <v>40550</v>
      </c>
      <c r="B2591" s="46">
        <v>1271.5</v>
      </c>
      <c r="C2591" s="116">
        <f t="shared" si="80"/>
        <v>-1.8448011932330477E-3</v>
      </c>
      <c r="E2591" s="115">
        <v>40550</v>
      </c>
      <c r="F2591" s="46">
        <v>185.490005</v>
      </c>
      <c r="G2591" s="116">
        <f t="shared" si="81"/>
        <v>-1.9907241903006634E-3</v>
      </c>
    </row>
    <row r="2592" spans="1:7" x14ac:dyDescent="0.3">
      <c r="A2592" s="115">
        <v>40549</v>
      </c>
      <c r="B2592" s="46">
        <v>1273.8499999999999</v>
      </c>
      <c r="C2592" s="116">
        <f t="shared" si="80"/>
        <v>-2.1228927743310866E-3</v>
      </c>
      <c r="E2592" s="115">
        <v>40549</v>
      </c>
      <c r="F2592" s="46">
        <v>185.86000100000001</v>
      </c>
      <c r="G2592" s="116">
        <f t="shared" si="81"/>
        <v>-8.3235354639155101E-3</v>
      </c>
    </row>
    <row r="2593" spans="1:7" x14ac:dyDescent="0.3">
      <c r="A2593" s="115">
        <v>40548</v>
      </c>
      <c r="B2593" s="46">
        <v>1276.56</v>
      </c>
      <c r="C2593" s="116">
        <f t="shared" si="80"/>
        <v>5.0070854983466084E-3</v>
      </c>
      <c r="E2593" s="115">
        <v>40548</v>
      </c>
      <c r="F2593" s="46">
        <v>187.41999799999999</v>
      </c>
      <c r="G2593" s="116">
        <f t="shared" si="81"/>
        <v>1.3026339468848569E-2</v>
      </c>
    </row>
    <row r="2594" spans="1:7" x14ac:dyDescent="0.3">
      <c r="A2594" s="115">
        <v>40547</v>
      </c>
      <c r="B2594" s="46">
        <v>1270.2</v>
      </c>
      <c r="C2594" s="116">
        <f t="shared" si="80"/>
        <v>-1.3130272747999827E-3</v>
      </c>
      <c r="E2594" s="115">
        <v>40547</v>
      </c>
      <c r="F2594" s="46">
        <v>185.009995</v>
      </c>
      <c r="G2594" s="116">
        <f t="shared" si="81"/>
        <v>4.2883182917798912E-3</v>
      </c>
    </row>
    <row r="2595" spans="1:7" x14ac:dyDescent="0.3">
      <c r="A2595" s="115">
        <v>40546</v>
      </c>
      <c r="B2595" s="46">
        <v>1271.8699999999999</v>
      </c>
      <c r="C2595" s="116"/>
      <c r="E2595" s="115">
        <v>40546</v>
      </c>
      <c r="F2595" s="46">
        <v>184.220001</v>
      </c>
      <c r="G2595" s="116"/>
    </row>
  </sheetData>
  <sortState xmlns:xlrd2="http://schemas.microsoft.com/office/spreadsheetml/2017/richdata2" ref="E1:F2595">
    <sortCondition descending="1" ref="E1:E2595"/>
  </sortState>
  <mergeCells count="2">
    <mergeCell ref="A1:C1"/>
    <mergeCell ref="E1:G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2011-29BA-42C2-B058-709E19E62789}">
  <dimension ref="A1:G259"/>
  <sheetViews>
    <sheetView workbookViewId="0">
      <selection activeCell="G3" sqref="G3"/>
    </sheetView>
  </sheetViews>
  <sheetFormatPr defaultRowHeight="14.4" x14ac:dyDescent="0.3"/>
  <cols>
    <col min="6" max="6" width="20.33203125" bestFit="1" customWidth="1"/>
  </cols>
  <sheetData>
    <row r="1" spans="1:7" x14ac:dyDescent="0.3">
      <c r="A1" s="186" t="s">
        <v>229</v>
      </c>
      <c r="B1" s="186"/>
    </row>
    <row r="2" spans="1:7" x14ac:dyDescent="0.3">
      <c r="A2" t="s">
        <v>226</v>
      </c>
      <c r="B2" t="s">
        <v>266</v>
      </c>
      <c r="F2" t="s">
        <v>267</v>
      </c>
      <c r="G2" s="132">
        <f>AVERAGE(C4:C259)</f>
        <v>4.9118942447579248E-3</v>
      </c>
    </row>
    <row r="3" spans="1:7" x14ac:dyDescent="0.3">
      <c r="A3" s="130">
        <v>36526</v>
      </c>
      <c r="B3" s="131">
        <v>1425.59</v>
      </c>
      <c r="F3" t="s">
        <v>268</v>
      </c>
      <c r="G3" s="133">
        <f>G2*12</f>
        <v>5.8942730937095095E-2</v>
      </c>
    </row>
    <row r="4" spans="1:7" x14ac:dyDescent="0.3">
      <c r="A4" s="130">
        <v>36557</v>
      </c>
      <c r="B4" s="131">
        <v>1388.87</v>
      </c>
      <c r="C4" s="15">
        <f>(B4/B3)-1</f>
        <v>-2.5757756437685519E-2</v>
      </c>
    </row>
    <row r="5" spans="1:7" x14ac:dyDescent="0.3">
      <c r="A5" s="130">
        <v>36586</v>
      </c>
      <c r="B5" s="131">
        <v>1442.21</v>
      </c>
      <c r="C5" s="15">
        <f t="shared" ref="C5:C68" si="0">(B5/B4)-1</f>
        <v>3.8405322312383472E-2</v>
      </c>
    </row>
    <row r="6" spans="1:7" x14ac:dyDescent="0.3">
      <c r="A6" s="130">
        <v>36617</v>
      </c>
      <c r="B6" s="131">
        <v>1461.36</v>
      </c>
      <c r="C6" s="15">
        <f t="shared" si="0"/>
        <v>1.3278232712295557E-2</v>
      </c>
    </row>
    <row r="7" spans="1:7" x14ac:dyDescent="0.3">
      <c r="A7" s="130">
        <v>36647</v>
      </c>
      <c r="B7" s="131">
        <v>1418.48</v>
      </c>
      <c r="C7" s="15">
        <f t="shared" si="0"/>
        <v>-2.9342530245798359E-2</v>
      </c>
    </row>
    <row r="8" spans="1:7" x14ac:dyDescent="0.3">
      <c r="A8" s="130">
        <v>36678</v>
      </c>
      <c r="B8" s="131">
        <v>1461.96</v>
      </c>
      <c r="C8" s="15">
        <f t="shared" si="0"/>
        <v>3.0652529468163214E-2</v>
      </c>
    </row>
    <row r="9" spans="1:7" x14ac:dyDescent="0.3">
      <c r="A9" s="130">
        <v>36708</v>
      </c>
      <c r="B9" s="131">
        <v>1473</v>
      </c>
      <c r="C9" s="15">
        <f t="shared" si="0"/>
        <v>7.5515061971600517E-3</v>
      </c>
    </row>
    <row r="10" spans="1:7" x14ac:dyDescent="0.3">
      <c r="A10" s="130">
        <v>36739</v>
      </c>
      <c r="B10" s="131">
        <v>1485.46</v>
      </c>
      <c r="C10" s="15">
        <f t="shared" si="0"/>
        <v>8.4589273591311187E-3</v>
      </c>
    </row>
    <row r="11" spans="1:7" x14ac:dyDescent="0.3">
      <c r="A11" s="130">
        <v>36770</v>
      </c>
      <c r="B11" s="131">
        <v>1468.05</v>
      </c>
      <c r="C11" s="15">
        <f t="shared" si="0"/>
        <v>-1.1720275200947872E-2</v>
      </c>
    </row>
    <row r="12" spans="1:7" x14ac:dyDescent="0.3">
      <c r="A12" s="130">
        <v>36800</v>
      </c>
      <c r="B12" s="131">
        <v>1390.14</v>
      </c>
      <c r="C12" s="15">
        <f t="shared" si="0"/>
        <v>-5.307039950955339E-2</v>
      </c>
    </row>
    <row r="13" spans="1:7" x14ac:dyDescent="0.3">
      <c r="A13" s="130">
        <v>36831</v>
      </c>
      <c r="B13" s="131">
        <v>1378.04</v>
      </c>
      <c r="C13" s="15">
        <f t="shared" si="0"/>
        <v>-8.7041592933086998E-3</v>
      </c>
    </row>
    <row r="14" spans="1:7" x14ac:dyDescent="0.3">
      <c r="A14" s="130">
        <v>36861</v>
      </c>
      <c r="B14" s="131">
        <v>1330.93</v>
      </c>
      <c r="C14" s="15">
        <f t="shared" si="0"/>
        <v>-3.4186235522916553E-2</v>
      </c>
    </row>
    <row r="15" spans="1:7" x14ac:dyDescent="0.3">
      <c r="A15" s="130">
        <v>36892</v>
      </c>
      <c r="B15" s="131">
        <v>1335.63</v>
      </c>
      <c r="C15" s="15">
        <f t="shared" si="0"/>
        <v>3.531365285927901E-3</v>
      </c>
    </row>
    <row r="16" spans="1:7" x14ac:dyDescent="0.3">
      <c r="A16" s="130">
        <v>36923</v>
      </c>
      <c r="B16" s="131">
        <v>1305.75</v>
      </c>
      <c r="C16" s="15">
        <f t="shared" si="0"/>
        <v>-2.237146515127697E-2</v>
      </c>
    </row>
    <row r="17" spans="1:3" x14ac:dyDescent="0.3">
      <c r="A17" s="130">
        <v>36951</v>
      </c>
      <c r="B17" s="131">
        <v>1185.8499999999999</v>
      </c>
      <c r="C17" s="15">
        <f t="shared" si="0"/>
        <v>-9.1824621864828759E-2</v>
      </c>
    </row>
    <row r="18" spans="1:3" x14ac:dyDescent="0.3">
      <c r="A18" s="130">
        <v>36982</v>
      </c>
      <c r="B18" s="131">
        <v>1189.8399999999999</v>
      </c>
      <c r="C18" s="15">
        <f t="shared" si="0"/>
        <v>3.3646751275455689E-3</v>
      </c>
    </row>
    <row r="19" spans="1:3" x14ac:dyDescent="0.3">
      <c r="A19" s="130">
        <v>37012</v>
      </c>
      <c r="B19" s="131">
        <v>1270.3699999999999</v>
      </c>
      <c r="C19" s="15">
        <f t="shared" si="0"/>
        <v>6.7681368923552698E-2</v>
      </c>
    </row>
    <row r="20" spans="1:3" x14ac:dyDescent="0.3">
      <c r="A20" s="130">
        <v>37043</v>
      </c>
      <c r="B20" s="131">
        <v>1238.71</v>
      </c>
      <c r="C20" s="15">
        <f t="shared" si="0"/>
        <v>-2.4921873155065E-2</v>
      </c>
    </row>
    <row r="21" spans="1:3" x14ac:dyDescent="0.3">
      <c r="A21" s="130">
        <v>37073</v>
      </c>
      <c r="B21" s="131">
        <v>1204.45</v>
      </c>
      <c r="C21" s="15">
        <f t="shared" si="0"/>
        <v>-2.7657805297446547E-2</v>
      </c>
    </row>
    <row r="22" spans="1:3" x14ac:dyDescent="0.3">
      <c r="A22" s="130">
        <v>37104</v>
      </c>
      <c r="B22" s="131">
        <v>1178.5</v>
      </c>
      <c r="C22" s="15">
        <f t="shared" si="0"/>
        <v>-2.154510357424555E-2</v>
      </c>
    </row>
    <row r="23" spans="1:3" x14ac:dyDescent="0.3">
      <c r="A23" s="130">
        <v>37135</v>
      </c>
      <c r="B23" s="131">
        <v>1044.6400000000001</v>
      </c>
      <c r="C23" s="15">
        <f t="shared" si="0"/>
        <v>-0.11358506576156124</v>
      </c>
    </row>
    <row r="24" spans="1:3" x14ac:dyDescent="0.3">
      <c r="A24" s="130">
        <v>37165</v>
      </c>
      <c r="B24" s="131">
        <v>1076.5899999999999</v>
      </c>
      <c r="C24" s="15">
        <f t="shared" si="0"/>
        <v>3.0584699035074214E-2</v>
      </c>
    </row>
    <row r="25" spans="1:3" x14ac:dyDescent="0.3">
      <c r="A25" s="130">
        <v>37196</v>
      </c>
      <c r="B25" s="131">
        <v>1129.68</v>
      </c>
      <c r="C25" s="15">
        <f t="shared" si="0"/>
        <v>4.9313108982992793E-2</v>
      </c>
    </row>
    <row r="26" spans="1:3" x14ac:dyDescent="0.3">
      <c r="A26" s="130">
        <v>37226</v>
      </c>
      <c r="B26" s="131">
        <v>1144.93</v>
      </c>
      <c r="C26" s="15">
        <f t="shared" si="0"/>
        <v>1.349939805962741E-2</v>
      </c>
    </row>
    <row r="27" spans="1:3" x14ac:dyDescent="0.3">
      <c r="A27" s="130">
        <v>37257</v>
      </c>
      <c r="B27" s="131">
        <v>1140.21</v>
      </c>
      <c r="C27" s="15">
        <f t="shared" si="0"/>
        <v>-4.122522774318127E-3</v>
      </c>
    </row>
    <row r="28" spans="1:3" x14ac:dyDescent="0.3">
      <c r="A28" s="130">
        <v>37288</v>
      </c>
      <c r="B28" s="131">
        <v>1100.67</v>
      </c>
      <c r="C28" s="15">
        <f t="shared" si="0"/>
        <v>-3.4677822506380407E-2</v>
      </c>
    </row>
    <row r="29" spans="1:3" x14ac:dyDescent="0.3">
      <c r="A29" s="130">
        <v>37316</v>
      </c>
      <c r="B29" s="131">
        <v>1153.79</v>
      </c>
      <c r="C29" s="15">
        <f t="shared" si="0"/>
        <v>4.8261513441812509E-2</v>
      </c>
    </row>
    <row r="30" spans="1:3" x14ac:dyDescent="0.3">
      <c r="A30" s="130">
        <v>37347</v>
      </c>
      <c r="B30" s="131">
        <v>1111.93</v>
      </c>
      <c r="C30" s="15">
        <f t="shared" si="0"/>
        <v>-3.6280432314372502E-2</v>
      </c>
    </row>
    <row r="31" spans="1:3" x14ac:dyDescent="0.3">
      <c r="A31" s="130">
        <v>37377</v>
      </c>
      <c r="B31" s="131">
        <v>1079.25</v>
      </c>
      <c r="C31" s="15">
        <f t="shared" si="0"/>
        <v>-2.9390339319921299E-2</v>
      </c>
    </row>
    <row r="32" spans="1:3" x14ac:dyDescent="0.3">
      <c r="A32" s="130">
        <v>37408</v>
      </c>
      <c r="B32" s="131">
        <v>1014.02</v>
      </c>
      <c r="C32" s="15">
        <f t="shared" si="0"/>
        <v>-6.0440120454019031E-2</v>
      </c>
    </row>
    <row r="33" spans="1:3" x14ac:dyDescent="0.3">
      <c r="A33" s="130">
        <v>37438</v>
      </c>
      <c r="B33" s="46">
        <v>903.59</v>
      </c>
      <c r="C33" s="15">
        <f t="shared" si="0"/>
        <v>-0.10890317745212119</v>
      </c>
    </row>
    <row r="34" spans="1:3" x14ac:dyDescent="0.3">
      <c r="A34" s="130">
        <v>37469</v>
      </c>
      <c r="B34" s="46">
        <v>912.55</v>
      </c>
      <c r="C34" s="15">
        <f t="shared" si="0"/>
        <v>9.9160017264465772E-3</v>
      </c>
    </row>
    <row r="35" spans="1:3" x14ac:dyDescent="0.3">
      <c r="A35" s="130">
        <v>37500</v>
      </c>
      <c r="B35" s="46">
        <v>867.81</v>
      </c>
      <c r="C35" s="15">
        <f t="shared" si="0"/>
        <v>-4.9027450550654716E-2</v>
      </c>
    </row>
    <row r="36" spans="1:3" x14ac:dyDescent="0.3">
      <c r="A36" s="130">
        <v>37530</v>
      </c>
      <c r="B36" s="46">
        <v>854.63</v>
      </c>
      <c r="C36" s="15">
        <f t="shared" si="0"/>
        <v>-1.5187656284209594E-2</v>
      </c>
    </row>
    <row r="37" spans="1:3" x14ac:dyDescent="0.3">
      <c r="A37" s="130">
        <v>37561</v>
      </c>
      <c r="B37" s="46">
        <v>909.93</v>
      </c>
      <c r="C37" s="15">
        <f t="shared" si="0"/>
        <v>6.4706364157588681E-2</v>
      </c>
    </row>
    <row r="38" spans="1:3" x14ac:dyDescent="0.3">
      <c r="A38" s="130">
        <v>37591</v>
      </c>
      <c r="B38" s="46">
        <v>899.18</v>
      </c>
      <c r="C38" s="15">
        <f t="shared" si="0"/>
        <v>-1.1814095589770646E-2</v>
      </c>
    </row>
    <row r="39" spans="1:3" x14ac:dyDescent="0.3">
      <c r="A39" s="130">
        <v>37622</v>
      </c>
      <c r="B39" s="46">
        <v>895.84</v>
      </c>
      <c r="C39" s="15">
        <f t="shared" si="0"/>
        <v>-3.7144954291686849E-3</v>
      </c>
    </row>
    <row r="40" spans="1:3" x14ac:dyDescent="0.3">
      <c r="A40" s="130">
        <v>37653</v>
      </c>
      <c r="B40" s="46">
        <v>837.03</v>
      </c>
      <c r="C40" s="15">
        <f t="shared" si="0"/>
        <v>-6.5647883550634112E-2</v>
      </c>
    </row>
    <row r="41" spans="1:3" x14ac:dyDescent="0.3">
      <c r="A41" s="130">
        <v>37681</v>
      </c>
      <c r="B41" s="46">
        <v>846.63</v>
      </c>
      <c r="C41" s="15">
        <f t="shared" si="0"/>
        <v>1.1469122970502843E-2</v>
      </c>
    </row>
    <row r="42" spans="1:3" x14ac:dyDescent="0.3">
      <c r="A42" s="130">
        <v>37712</v>
      </c>
      <c r="B42" s="46">
        <v>890.03</v>
      </c>
      <c r="C42" s="15">
        <f t="shared" si="0"/>
        <v>5.1262062530267105E-2</v>
      </c>
    </row>
    <row r="43" spans="1:3" x14ac:dyDescent="0.3">
      <c r="A43" s="130">
        <v>37742</v>
      </c>
      <c r="B43" s="46">
        <v>935.96</v>
      </c>
      <c r="C43" s="15">
        <f t="shared" si="0"/>
        <v>5.1605002078581652E-2</v>
      </c>
    </row>
    <row r="44" spans="1:3" x14ac:dyDescent="0.3">
      <c r="A44" s="130">
        <v>37773</v>
      </c>
      <c r="B44" s="46">
        <v>988</v>
      </c>
      <c r="C44" s="15">
        <f t="shared" si="0"/>
        <v>5.5600666695157841E-2</v>
      </c>
    </row>
    <row r="45" spans="1:3" x14ac:dyDescent="0.3">
      <c r="A45" s="130">
        <v>37803</v>
      </c>
      <c r="B45" s="46">
        <v>992.54</v>
      </c>
      <c r="C45" s="15">
        <f t="shared" si="0"/>
        <v>4.59514170040487E-3</v>
      </c>
    </row>
    <row r="46" spans="1:3" x14ac:dyDescent="0.3">
      <c r="A46" s="130">
        <v>37834</v>
      </c>
      <c r="B46" s="46">
        <v>989.53</v>
      </c>
      <c r="C46" s="15">
        <f t="shared" si="0"/>
        <v>-3.032623370342713E-3</v>
      </c>
    </row>
    <row r="47" spans="1:3" x14ac:dyDescent="0.3">
      <c r="A47" s="130">
        <v>37865</v>
      </c>
      <c r="B47" s="131">
        <v>1019.44</v>
      </c>
      <c r="C47" s="15">
        <f t="shared" si="0"/>
        <v>3.0226471152971612E-2</v>
      </c>
    </row>
    <row r="48" spans="1:3" x14ac:dyDescent="0.3">
      <c r="A48" s="130">
        <v>37895</v>
      </c>
      <c r="B48" s="131">
        <v>1038.73</v>
      </c>
      <c r="C48" s="15">
        <f t="shared" si="0"/>
        <v>1.8922153339088199E-2</v>
      </c>
    </row>
    <row r="49" spans="1:3" x14ac:dyDescent="0.3">
      <c r="A49" s="130">
        <v>37926</v>
      </c>
      <c r="B49" s="131">
        <v>1049.9000000000001</v>
      </c>
      <c r="C49" s="15">
        <f t="shared" si="0"/>
        <v>1.0753516313190215E-2</v>
      </c>
    </row>
    <row r="50" spans="1:3" x14ac:dyDescent="0.3">
      <c r="A50" s="130">
        <v>37956</v>
      </c>
      <c r="B50" s="131">
        <v>1080.6400000000001</v>
      </c>
      <c r="C50" s="15">
        <f t="shared" si="0"/>
        <v>2.9278978950376233E-2</v>
      </c>
    </row>
    <row r="51" spans="1:3" x14ac:dyDescent="0.3">
      <c r="A51" s="130">
        <v>37987</v>
      </c>
      <c r="B51" s="131">
        <v>1132.52</v>
      </c>
      <c r="C51" s="15">
        <f t="shared" si="0"/>
        <v>4.8008587503701294E-2</v>
      </c>
    </row>
    <row r="52" spans="1:3" x14ac:dyDescent="0.3">
      <c r="A52" s="130">
        <v>38018</v>
      </c>
      <c r="B52" s="131">
        <v>1143.3599999999999</v>
      </c>
      <c r="C52" s="15">
        <f t="shared" si="0"/>
        <v>9.5715748949245505E-3</v>
      </c>
    </row>
    <row r="53" spans="1:3" x14ac:dyDescent="0.3">
      <c r="A53" s="130">
        <v>38047</v>
      </c>
      <c r="B53" s="131">
        <v>1123.98</v>
      </c>
      <c r="C53" s="15">
        <f t="shared" si="0"/>
        <v>-1.6950041981528052E-2</v>
      </c>
    </row>
    <row r="54" spans="1:3" x14ac:dyDescent="0.3">
      <c r="A54" s="130">
        <v>38078</v>
      </c>
      <c r="B54" s="131">
        <v>1133.3599999999999</v>
      </c>
      <c r="C54" s="15">
        <f t="shared" si="0"/>
        <v>8.3453442232066521E-3</v>
      </c>
    </row>
    <row r="55" spans="1:3" x14ac:dyDescent="0.3">
      <c r="A55" s="130">
        <v>38108</v>
      </c>
      <c r="B55" s="131">
        <v>1102.78</v>
      </c>
      <c r="C55" s="15">
        <f t="shared" si="0"/>
        <v>-2.6981718077221606E-2</v>
      </c>
    </row>
    <row r="56" spans="1:3" x14ac:dyDescent="0.3">
      <c r="A56" s="130">
        <v>38139</v>
      </c>
      <c r="B56" s="131">
        <v>1132.76</v>
      </c>
      <c r="C56" s="15">
        <f t="shared" si="0"/>
        <v>2.7185839424001212E-2</v>
      </c>
    </row>
    <row r="57" spans="1:3" x14ac:dyDescent="0.3">
      <c r="A57" s="130">
        <v>38169</v>
      </c>
      <c r="B57" s="131">
        <v>1105.8499999999999</v>
      </c>
      <c r="C57" s="15">
        <f t="shared" si="0"/>
        <v>-2.3756135456760585E-2</v>
      </c>
    </row>
    <row r="58" spans="1:3" x14ac:dyDescent="0.3">
      <c r="A58" s="130">
        <v>38200</v>
      </c>
      <c r="B58" s="131">
        <v>1088.94</v>
      </c>
      <c r="C58" s="15">
        <f t="shared" si="0"/>
        <v>-1.5291404801736075E-2</v>
      </c>
    </row>
    <row r="59" spans="1:3" x14ac:dyDescent="0.3">
      <c r="A59" s="130">
        <v>38231</v>
      </c>
      <c r="B59" s="131">
        <v>1117.6600000000001</v>
      </c>
      <c r="C59" s="15">
        <f t="shared" si="0"/>
        <v>2.6374272228038231E-2</v>
      </c>
    </row>
    <row r="60" spans="1:3" x14ac:dyDescent="0.3">
      <c r="A60" s="130">
        <v>38261</v>
      </c>
      <c r="B60" s="131">
        <v>1117.21</v>
      </c>
      <c r="C60" s="15">
        <f t="shared" si="0"/>
        <v>-4.0262691695147623E-4</v>
      </c>
    </row>
    <row r="61" spans="1:3" x14ac:dyDescent="0.3">
      <c r="A61" s="130">
        <v>38292</v>
      </c>
      <c r="B61" s="131">
        <v>1168.94</v>
      </c>
      <c r="C61" s="15">
        <f t="shared" si="0"/>
        <v>4.6302843690980255E-2</v>
      </c>
    </row>
    <row r="62" spans="1:3" x14ac:dyDescent="0.3">
      <c r="A62" s="130">
        <v>38322</v>
      </c>
      <c r="B62" s="131">
        <v>1199.21</v>
      </c>
      <c r="C62" s="15">
        <f t="shared" si="0"/>
        <v>2.5895255530651751E-2</v>
      </c>
    </row>
    <row r="63" spans="1:3" x14ac:dyDescent="0.3">
      <c r="A63" s="130">
        <v>38353</v>
      </c>
      <c r="B63" s="131">
        <v>1181.4100000000001</v>
      </c>
      <c r="C63" s="15">
        <f t="shared" si="0"/>
        <v>-1.4843105044153981E-2</v>
      </c>
    </row>
    <row r="64" spans="1:3" x14ac:dyDescent="0.3">
      <c r="A64" s="130">
        <v>38384</v>
      </c>
      <c r="B64" s="131">
        <v>1199.6300000000001</v>
      </c>
      <c r="C64" s="15">
        <f t="shared" si="0"/>
        <v>1.5422249684698741E-2</v>
      </c>
    </row>
    <row r="65" spans="1:3" x14ac:dyDescent="0.3">
      <c r="A65" s="130">
        <v>38412</v>
      </c>
      <c r="B65" s="131">
        <v>1194.9000000000001</v>
      </c>
      <c r="C65" s="15">
        <f t="shared" si="0"/>
        <v>-3.9428823887365239E-3</v>
      </c>
    </row>
    <row r="66" spans="1:3" x14ac:dyDescent="0.3">
      <c r="A66" s="130">
        <v>38443</v>
      </c>
      <c r="B66" s="131">
        <v>1164.43</v>
      </c>
      <c r="C66" s="15">
        <f t="shared" si="0"/>
        <v>-2.5500041844505827E-2</v>
      </c>
    </row>
    <row r="67" spans="1:3" x14ac:dyDescent="0.3">
      <c r="A67" s="130">
        <v>38473</v>
      </c>
      <c r="B67" s="131">
        <v>1178.28</v>
      </c>
      <c r="C67" s="15">
        <f t="shared" si="0"/>
        <v>1.1894231512413755E-2</v>
      </c>
    </row>
    <row r="68" spans="1:3" x14ac:dyDescent="0.3">
      <c r="A68" s="130">
        <v>38504</v>
      </c>
      <c r="B68" s="131">
        <v>1202.25</v>
      </c>
      <c r="C68" s="15">
        <f t="shared" si="0"/>
        <v>2.0343212139729117E-2</v>
      </c>
    </row>
    <row r="69" spans="1:3" x14ac:dyDescent="0.3">
      <c r="A69" s="130">
        <v>38534</v>
      </c>
      <c r="B69" s="131">
        <v>1222.24</v>
      </c>
      <c r="C69" s="15">
        <f t="shared" ref="C69:C132" si="1">(B69/B68)-1</f>
        <v>1.6627157413183546E-2</v>
      </c>
    </row>
    <row r="70" spans="1:3" x14ac:dyDescent="0.3">
      <c r="A70" s="130">
        <v>38565</v>
      </c>
      <c r="B70" s="131">
        <v>1224.27</v>
      </c>
      <c r="C70" s="15">
        <f t="shared" si="1"/>
        <v>1.6608849325827624E-3</v>
      </c>
    </row>
    <row r="71" spans="1:3" x14ac:dyDescent="0.3">
      <c r="A71" s="130">
        <v>38596</v>
      </c>
      <c r="B71" s="131">
        <v>1225.92</v>
      </c>
      <c r="C71" s="15">
        <f t="shared" si="1"/>
        <v>1.3477419196745721E-3</v>
      </c>
    </row>
    <row r="72" spans="1:3" x14ac:dyDescent="0.3">
      <c r="A72" s="130">
        <v>38626</v>
      </c>
      <c r="B72" s="131">
        <v>1191.96</v>
      </c>
      <c r="C72" s="15">
        <f t="shared" si="1"/>
        <v>-2.7701644479248277E-2</v>
      </c>
    </row>
    <row r="73" spans="1:3" x14ac:dyDescent="0.3">
      <c r="A73" s="130">
        <v>38657</v>
      </c>
      <c r="B73" s="131">
        <v>1237.3699999999999</v>
      </c>
      <c r="C73" s="15">
        <f t="shared" si="1"/>
        <v>3.8096916003892645E-2</v>
      </c>
    </row>
    <row r="74" spans="1:3" x14ac:dyDescent="0.3">
      <c r="A74" s="130">
        <v>38687</v>
      </c>
      <c r="B74" s="131">
        <v>1262.07</v>
      </c>
      <c r="C74" s="15">
        <f t="shared" si="1"/>
        <v>1.9961692945521525E-2</v>
      </c>
    </row>
    <row r="75" spans="1:3" x14ac:dyDescent="0.3">
      <c r="A75" s="130">
        <v>38718</v>
      </c>
      <c r="B75" s="131">
        <v>1278.73</v>
      </c>
      <c r="C75" s="15">
        <f t="shared" si="1"/>
        <v>1.3200535627976295E-2</v>
      </c>
    </row>
    <row r="76" spans="1:3" x14ac:dyDescent="0.3">
      <c r="A76" s="130">
        <v>38749</v>
      </c>
      <c r="B76" s="131">
        <v>1276.6500000000001</v>
      </c>
      <c r="C76" s="15">
        <f t="shared" si="1"/>
        <v>-1.6266139059848417E-3</v>
      </c>
    </row>
    <row r="77" spans="1:3" x14ac:dyDescent="0.3">
      <c r="A77" s="130">
        <v>38777</v>
      </c>
      <c r="B77" s="131">
        <v>1293.74</v>
      </c>
      <c r="C77" s="15">
        <f t="shared" si="1"/>
        <v>1.3386597736262829E-2</v>
      </c>
    </row>
    <row r="78" spans="1:3" x14ac:dyDescent="0.3">
      <c r="A78" s="130">
        <v>38808</v>
      </c>
      <c r="B78" s="131">
        <v>1302.17</v>
      </c>
      <c r="C78" s="15">
        <f t="shared" si="1"/>
        <v>6.5159923941442432E-3</v>
      </c>
    </row>
    <row r="79" spans="1:3" x14ac:dyDescent="0.3">
      <c r="A79" s="130">
        <v>38838</v>
      </c>
      <c r="B79" s="131">
        <v>1290.01</v>
      </c>
      <c r="C79" s="15">
        <f t="shared" si="1"/>
        <v>-9.338258445517944E-3</v>
      </c>
    </row>
    <row r="80" spans="1:3" x14ac:dyDescent="0.3">
      <c r="A80" s="130">
        <v>38869</v>
      </c>
      <c r="B80" s="131">
        <v>1253.17</v>
      </c>
      <c r="C80" s="15">
        <f t="shared" si="1"/>
        <v>-2.8557918155673101E-2</v>
      </c>
    </row>
    <row r="81" spans="1:3" x14ac:dyDescent="0.3">
      <c r="A81" s="130">
        <v>38899</v>
      </c>
      <c r="B81" s="131">
        <v>1260.24</v>
      </c>
      <c r="C81" s="15">
        <f t="shared" si="1"/>
        <v>5.6416926673954482E-3</v>
      </c>
    </row>
    <row r="82" spans="1:3" x14ac:dyDescent="0.3">
      <c r="A82" s="130">
        <v>38930</v>
      </c>
      <c r="B82" s="131">
        <v>1287.1500000000001</v>
      </c>
      <c r="C82" s="15">
        <f t="shared" si="1"/>
        <v>2.1353075604646721E-2</v>
      </c>
    </row>
    <row r="83" spans="1:3" x14ac:dyDescent="0.3">
      <c r="A83" s="130">
        <v>38961</v>
      </c>
      <c r="B83" s="131">
        <v>1317.74</v>
      </c>
      <c r="C83" s="15">
        <f t="shared" si="1"/>
        <v>2.3765683875228261E-2</v>
      </c>
    </row>
    <row r="84" spans="1:3" x14ac:dyDescent="0.3">
      <c r="A84" s="130">
        <v>38991</v>
      </c>
      <c r="B84" s="131">
        <v>1363.38</v>
      </c>
      <c r="C84" s="15">
        <f t="shared" si="1"/>
        <v>3.4635056991515922E-2</v>
      </c>
    </row>
    <row r="85" spans="1:3" x14ac:dyDescent="0.3">
      <c r="A85" s="130">
        <v>39022</v>
      </c>
      <c r="B85" s="131">
        <v>1388.64</v>
      </c>
      <c r="C85" s="15">
        <f t="shared" si="1"/>
        <v>1.852748316683539E-2</v>
      </c>
    </row>
    <row r="86" spans="1:3" x14ac:dyDescent="0.3">
      <c r="A86" s="130">
        <v>39052</v>
      </c>
      <c r="B86" s="131">
        <v>1416.42</v>
      </c>
      <c r="C86" s="15">
        <f t="shared" si="1"/>
        <v>2.0005184929139386E-2</v>
      </c>
    </row>
    <row r="87" spans="1:3" x14ac:dyDescent="0.3">
      <c r="A87" s="130">
        <v>39083</v>
      </c>
      <c r="B87" s="131">
        <v>1424.16</v>
      </c>
      <c r="C87" s="15">
        <f t="shared" si="1"/>
        <v>5.464480874316946E-3</v>
      </c>
    </row>
    <row r="88" spans="1:3" x14ac:dyDescent="0.3">
      <c r="A88" s="130">
        <v>39114</v>
      </c>
      <c r="B88" s="131">
        <v>1444.8</v>
      </c>
      <c r="C88" s="15">
        <f t="shared" si="1"/>
        <v>1.4492753623188248E-2</v>
      </c>
    </row>
    <row r="89" spans="1:3" x14ac:dyDescent="0.3">
      <c r="A89" s="130">
        <v>39142</v>
      </c>
      <c r="B89" s="131">
        <v>1406.95</v>
      </c>
      <c r="C89" s="15">
        <f t="shared" si="1"/>
        <v>-2.6197397563676561E-2</v>
      </c>
    </row>
    <row r="90" spans="1:3" x14ac:dyDescent="0.3">
      <c r="A90" s="130">
        <v>39173</v>
      </c>
      <c r="B90" s="131">
        <v>1463.64</v>
      </c>
      <c r="C90" s="15">
        <f t="shared" si="1"/>
        <v>4.0292832012509328E-2</v>
      </c>
    </row>
    <row r="91" spans="1:3" x14ac:dyDescent="0.3">
      <c r="A91" s="130">
        <v>39203</v>
      </c>
      <c r="B91" s="131">
        <v>1511.14</v>
      </c>
      <c r="C91" s="15">
        <f t="shared" si="1"/>
        <v>3.2453335519663229E-2</v>
      </c>
    </row>
    <row r="92" spans="1:3" x14ac:dyDescent="0.3">
      <c r="A92" s="130">
        <v>39234</v>
      </c>
      <c r="B92" s="131">
        <v>1514.19</v>
      </c>
      <c r="C92" s="15">
        <f t="shared" si="1"/>
        <v>2.01834376695742E-3</v>
      </c>
    </row>
    <row r="93" spans="1:3" x14ac:dyDescent="0.3">
      <c r="A93" s="130">
        <v>39264</v>
      </c>
      <c r="B93" s="131">
        <v>1520.71</v>
      </c>
      <c r="C93" s="15">
        <f t="shared" si="1"/>
        <v>4.3059325447929453E-3</v>
      </c>
    </row>
    <row r="94" spans="1:3" x14ac:dyDescent="0.3">
      <c r="A94" s="130">
        <v>39295</v>
      </c>
      <c r="B94" s="131">
        <v>1454.62</v>
      </c>
      <c r="C94" s="15">
        <f t="shared" si="1"/>
        <v>-4.3459962780543426E-2</v>
      </c>
    </row>
    <row r="95" spans="1:3" x14ac:dyDescent="0.3">
      <c r="A95" s="130">
        <v>39326</v>
      </c>
      <c r="B95" s="131">
        <v>1497.12</v>
      </c>
      <c r="C95" s="15">
        <f t="shared" si="1"/>
        <v>2.9217252615803435E-2</v>
      </c>
    </row>
    <row r="96" spans="1:3" x14ac:dyDescent="0.3">
      <c r="A96" s="130">
        <v>39356</v>
      </c>
      <c r="B96" s="131">
        <v>1539.66</v>
      </c>
      <c r="C96" s="15">
        <f t="shared" si="1"/>
        <v>2.8414555947419151E-2</v>
      </c>
    </row>
    <row r="97" spans="1:3" x14ac:dyDescent="0.3">
      <c r="A97" s="130">
        <v>39387</v>
      </c>
      <c r="B97" s="131">
        <v>1463.39</v>
      </c>
      <c r="C97" s="15">
        <f t="shared" si="1"/>
        <v>-4.953691074652844E-2</v>
      </c>
    </row>
    <row r="98" spans="1:3" x14ac:dyDescent="0.3">
      <c r="A98" s="130">
        <v>39417</v>
      </c>
      <c r="B98" s="131">
        <v>1479.22</v>
      </c>
      <c r="C98" s="15">
        <f t="shared" si="1"/>
        <v>1.0817348758703993E-2</v>
      </c>
    </row>
    <row r="99" spans="1:3" x14ac:dyDescent="0.3">
      <c r="A99" s="130">
        <v>39448</v>
      </c>
      <c r="B99" s="131">
        <v>1378.76</v>
      </c>
      <c r="C99" s="15">
        <f t="shared" si="1"/>
        <v>-6.791417098200403E-2</v>
      </c>
    </row>
    <row r="100" spans="1:3" x14ac:dyDescent="0.3">
      <c r="A100" s="130">
        <v>39479</v>
      </c>
      <c r="B100" s="131">
        <v>1354.87</v>
      </c>
      <c r="C100" s="15">
        <f t="shared" si="1"/>
        <v>-1.7327163538251811E-2</v>
      </c>
    </row>
    <row r="101" spans="1:3" x14ac:dyDescent="0.3">
      <c r="A101" s="130">
        <v>39508</v>
      </c>
      <c r="B101" s="131">
        <v>1316.94</v>
      </c>
      <c r="C101" s="15">
        <f t="shared" si="1"/>
        <v>-2.7995305822698713E-2</v>
      </c>
    </row>
    <row r="102" spans="1:3" x14ac:dyDescent="0.3">
      <c r="A102" s="130">
        <v>39539</v>
      </c>
      <c r="B102" s="131">
        <v>1370.47</v>
      </c>
      <c r="C102" s="15">
        <f t="shared" si="1"/>
        <v>4.0647258037571854E-2</v>
      </c>
    </row>
    <row r="103" spans="1:3" x14ac:dyDescent="0.3">
      <c r="A103" s="130">
        <v>39569</v>
      </c>
      <c r="B103" s="131">
        <v>1403.22</v>
      </c>
      <c r="C103" s="15">
        <f t="shared" si="1"/>
        <v>2.3896911278612487E-2</v>
      </c>
    </row>
    <row r="104" spans="1:3" x14ac:dyDescent="0.3">
      <c r="A104" s="130">
        <v>39600</v>
      </c>
      <c r="B104" s="131">
        <v>1341.25</v>
      </c>
      <c r="C104" s="15">
        <f t="shared" si="1"/>
        <v>-4.416271147788664E-2</v>
      </c>
    </row>
    <row r="105" spans="1:3" x14ac:dyDescent="0.3">
      <c r="A105" s="130">
        <v>39630</v>
      </c>
      <c r="B105" s="131">
        <v>1257.33</v>
      </c>
      <c r="C105" s="15">
        <f t="shared" si="1"/>
        <v>-6.2568499534016775E-2</v>
      </c>
    </row>
    <row r="106" spans="1:3" x14ac:dyDescent="0.3">
      <c r="A106" s="130">
        <v>39661</v>
      </c>
      <c r="B106" s="131">
        <v>1281.47</v>
      </c>
      <c r="C106" s="15">
        <f t="shared" si="1"/>
        <v>1.9199414632594447E-2</v>
      </c>
    </row>
    <row r="107" spans="1:3" x14ac:dyDescent="0.3">
      <c r="A107" s="130">
        <v>39692</v>
      </c>
      <c r="B107" s="131">
        <v>1216.95</v>
      </c>
      <c r="C107" s="15">
        <f t="shared" si="1"/>
        <v>-5.0348427977244814E-2</v>
      </c>
    </row>
    <row r="108" spans="1:3" x14ac:dyDescent="0.3">
      <c r="A108" s="130">
        <v>39722</v>
      </c>
      <c r="B108" s="46">
        <v>968.8</v>
      </c>
      <c r="C108" s="15">
        <f t="shared" si="1"/>
        <v>-0.20391141788898481</v>
      </c>
    </row>
    <row r="109" spans="1:3" x14ac:dyDescent="0.3">
      <c r="A109" s="130">
        <v>39753</v>
      </c>
      <c r="B109" s="46">
        <v>883.04</v>
      </c>
      <c r="C109" s="15">
        <f t="shared" si="1"/>
        <v>-8.852188274153594E-2</v>
      </c>
    </row>
    <row r="110" spans="1:3" x14ac:dyDescent="0.3">
      <c r="A110" s="130">
        <v>39783</v>
      </c>
      <c r="B110" s="46">
        <v>877.56</v>
      </c>
      <c r="C110" s="15">
        <f t="shared" si="1"/>
        <v>-6.2058343902881008E-3</v>
      </c>
    </row>
    <row r="111" spans="1:3" x14ac:dyDescent="0.3">
      <c r="A111" s="130">
        <v>39814</v>
      </c>
      <c r="B111" s="46">
        <v>865.58</v>
      </c>
      <c r="C111" s="15">
        <f t="shared" si="1"/>
        <v>-1.3651488217329755E-2</v>
      </c>
    </row>
    <row r="112" spans="1:3" x14ac:dyDescent="0.3">
      <c r="A112" s="130">
        <v>39845</v>
      </c>
      <c r="B112" s="46">
        <v>805.23</v>
      </c>
      <c r="C112" s="15">
        <f t="shared" si="1"/>
        <v>-6.9722036091406925E-2</v>
      </c>
    </row>
    <row r="113" spans="1:3" x14ac:dyDescent="0.3">
      <c r="A113" s="130">
        <v>39873</v>
      </c>
      <c r="B113" s="46">
        <v>757.13</v>
      </c>
      <c r="C113" s="15">
        <f t="shared" si="1"/>
        <v>-5.9734485799088466E-2</v>
      </c>
    </row>
    <row r="114" spans="1:3" x14ac:dyDescent="0.3">
      <c r="A114" s="130">
        <v>39904</v>
      </c>
      <c r="B114" s="46">
        <v>848.15</v>
      </c>
      <c r="C114" s="15">
        <f t="shared" si="1"/>
        <v>0.12021713576268267</v>
      </c>
    </row>
    <row r="115" spans="1:3" x14ac:dyDescent="0.3">
      <c r="A115" s="130">
        <v>39934</v>
      </c>
      <c r="B115" s="46">
        <v>902.41</v>
      </c>
      <c r="C115" s="15">
        <f t="shared" si="1"/>
        <v>6.397453280669696E-2</v>
      </c>
    </row>
    <row r="116" spans="1:3" x14ac:dyDescent="0.3">
      <c r="A116" s="130">
        <v>39965</v>
      </c>
      <c r="B116" s="46">
        <v>926.12</v>
      </c>
      <c r="C116" s="15">
        <f t="shared" si="1"/>
        <v>2.6274088274730989E-2</v>
      </c>
    </row>
    <row r="117" spans="1:3" x14ac:dyDescent="0.3">
      <c r="A117" s="130">
        <v>39995</v>
      </c>
      <c r="B117" s="46">
        <v>935.82</v>
      </c>
      <c r="C117" s="15">
        <f t="shared" si="1"/>
        <v>1.0473804690536825E-2</v>
      </c>
    </row>
    <row r="118" spans="1:3" x14ac:dyDescent="0.3">
      <c r="A118" s="130">
        <v>40026</v>
      </c>
      <c r="B118" s="131">
        <v>1009.73</v>
      </c>
      <c r="C118" s="15">
        <f t="shared" si="1"/>
        <v>7.8978863456647508E-2</v>
      </c>
    </row>
    <row r="119" spans="1:3" x14ac:dyDescent="0.3">
      <c r="A119" s="130">
        <v>40057</v>
      </c>
      <c r="B119" s="131">
        <v>1044.55</v>
      </c>
      <c r="C119" s="15">
        <f t="shared" si="1"/>
        <v>3.4484466144414805E-2</v>
      </c>
    </row>
    <row r="120" spans="1:3" x14ac:dyDescent="0.3">
      <c r="A120" s="130">
        <v>40087</v>
      </c>
      <c r="B120" s="131">
        <v>1067.6600000000001</v>
      </c>
      <c r="C120" s="15">
        <f t="shared" si="1"/>
        <v>2.212435977215077E-2</v>
      </c>
    </row>
    <row r="121" spans="1:3" x14ac:dyDescent="0.3">
      <c r="A121" s="130">
        <v>40118</v>
      </c>
      <c r="B121" s="131">
        <v>1088.07</v>
      </c>
      <c r="C121" s="15">
        <f t="shared" si="1"/>
        <v>1.9116572691680656E-2</v>
      </c>
    </row>
    <row r="122" spans="1:3" x14ac:dyDescent="0.3">
      <c r="A122" s="130">
        <v>40148</v>
      </c>
      <c r="B122" s="131">
        <v>1110.3800000000001</v>
      </c>
      <c r="C122" s="15">
        <f t="shared" si="1"/>
        <v>2.0504195502127676E-2</v>
      </c>
    </row>
    <row r="123" spans="1:3" x14ac:dyDescent="0.3">
      <c r="A123" s="130">
        <v>40179</v>
      </c>
      <c r="B123" s="131">
        <v>1123.58</v>
      </c>
      <c r="C123" s="15">
        <f t="shared" si="1"/>
        <v>1.1887822186998909E-2</v>
      </c>
    </row>
    <row r="124" spans="1:3" x14ac:dyDescent="0.3">
      <c r="A124" s="130">
        <v>40210</v>
      </c>
      <c r="B124" s="131">
        <v>1089.1600000000001</v>
      </c>
      <c r="C124" s="15">
        <f t="shared" si="1"/>
        <v>-3.0634222752273899E-2</v>
      </c>
    </row>
    <row r="125" spans="1:3" x14ac:dyDescent="0.3">
      <c r="A125" s="130">
        <v>40238</v>
      </c>
      <c r="B125" s="131">
        <v>1152.05</v>
      </c>
      <c r="C125" s="15">
        <f t="shared" si="1"/>
        <v>5.774174593264525E-2</v>
      </c>
    </row>
    <row r="126" spans="1:3" x14ac:dyDescent="0.3">
      <c r="A126" s="130">
        <v>40269</v>
      </c>
      <c r="B126" s="131">
        <v>1197.32</v>
      </c>
      <c r="C126" s="15">
        <f t="shared" si="1"/>
        <v>3.9295169480491277E-2</v>
      </c>
    </row>
    <row r="127" spans="1:3" x14ac:dyDescent="0.3">
      <c r="A127" s="130">
        <v>40299</v>
      </c>
      <c r="B127" s="131">
        <v>1125.06</v>
      </c>
      <c r="C127" s="15">
        <f t="shared" si="1"/>
        <v>-6.0351451575184623E-2</v>
      </c>
    </row>
    <row r="128" spans="1:3" x14ac:dyDescent="0.3">
      <c r="A128" s="130">
        <v>40330</v>
      </c>
      <c r="B128" s="131">
        <v>1083.3599999999999</v>
      </c>
      <c r="C128" s="15">
        <f t="shared" si="1"/>
        <v>-3.7064689883206325E-2</v>
      </c>
    </row>
    <row r="129" spans="1:3" x14ac:dyDescent="0.3">
      <c r="A129" s="130">
        <v>40360</v>
      </c>
      <c r="B129" s="131">
        <v>1079.8</v>
      </c>
      <c r="C129" s="15">
        <f t="shared" si="1"/>
        <v>-3.2860729582040449E-3</v>
      </c>
    </row>
    <row r="130" spans="1:3" x14ac:dyDescent="0.3">
      <c r="A130" s="130">
        <v>40391</v>
      </c>
      <c r="B130" s="131">
        <v>1087.28</v>
      </c>
      <c r="C130" s="15">
        <f t="shared" si="1"/>
        <v>6.9272087423597473E-3</v>
      </c>
    </row>
    <row r="131" spans="1:3" x14ac:dyDescent="0.3">
      <c r="A131" s="130">
        <v>40422</v>
      </c>
      <c r="B131" s="131">
        <v>1122.08</v>
      </c>
      <c r="C131" s="15">
        <f t="shared" si="1"/>
        <v>3.2006474873077728E-2</v>
      </c>
    </row>
    <row r="132" spans="1:3" x14ac:dyDescent="0.3">
      <c r="A132" s="130">
        <v>40452</v>
      </c>
      <c r="B132" s="131">
        <v>1171.58</v>
      </c>
      <c r="C132" s="15">
        <f t="shared" si="1"/>
        <v>4.4114501639811676E-2</v>
      </c>
    </row>
    <row r="133" spans="1:3" x14ac:dyDescent="0.3">
      <c r="A133" s="130">
        <v>40483</v>
      </c>
      <c r="B133" s="131">
        <v>1198.8900000000001</v>
      </c>
      <c r="C133" s="15">
        <f t="shared" ref="C133:C196" si="2">(B133/B132)-1</f>
        <v>2.3310401338363818E-2</v>
      </c>
    </row>
    <row r="134" spans="1:3" x14ac:dyDescent="0.3">
      <c r="A134" s="130">
        <v>40513</v>
      </c>
      <c r="B134" s="131">
        <v>1241.53</v>
      </c>
      <c r="C134" s="15">
        <f t="shared" si="2"/>
        <v>3.5566232098023898E-2</v>
      </c>
    </row>
    <row r="135" spans="1:3" x14ac:dyDescent="0.3">
      <c r="A135" s="130">
        <v>40544</v>
      </c>
      <c r="B135" s="131">
        <v>1282.6199999999999</v>
      </c>
      <c r="C135" s="15">
        <f t="shared" si="2"/>
        <v>3.3096260259518395E-2</v>
      </c>
    </row>
    <row r="136" spans="1:3" x14ac:dyDescent="0.3">
      <c r="A136" s="130">
        <v>40575</v>
      </c>
      <c r="B136" s="131">
        <v>1321.12</v>
      </c>
      <c r="C136" s="15">
        <f t="shared" si="2"/>
        <v>3.0016684598711985E-2</v>
      </c>
    </row>
    <row r="137" spans="1:3" x14ac:dyDescent="0.3">
      <c r="A137" s="130">
        <v>40603</v>
      </c>
      <c r="B137" s="131">
        <v>1304.49</v>
      </c>
      <c r="C137" s="15">
        <f t="shared" si="2"/>
        <v>-1.2587804287271354E-2</v>
      </c>
    </row>
    <row r="138" spans="1:3" x14ac:dyDescent="0.3">
      <c r="A138" s="130">
        <v>40634</v>
      </c>
      <c r="B138" s="131">
        <v>1331.51</v>
      </c>
      <c r="C138" s="15">
        <f t="shared" si="2"/>
        <v>2.0713075608091991E-2</v>
      </c>
    </row>
    <row r="139" spans="1:3" x14ac:dyDescent="0.3">
      <c r="A139" s="130">
        <v>40664</v>
      </c>
      <c r="B139" s="131">
        <v>1338.31</v>
      </c>
      <c r="C139" s="15">
        <f t="shared" si="2"/>
        <v>5.1069838003470203E-3</v>
      </c>
    </row>
    <row r="140" spans="1:3" x14ac:dyDescent="0.3">
      <c r="A140" s="130">
        <v>40695</v>
      </c>
      <c r="B140" s="131">
        <v>1287.29</v>
      </c>
      <c r="C140" s="15">
        <f t="shared" si="2"/>
        <v>-3.8122706996136957E-2</v>
      </c>
    </row>
    <row r="141" spans="1:3" x14ac:dyDescent="0.3">
      <c r="A141" s="130">
        <v>40725</v>
      </c>
      <c r="B141" s="131">
        <v>1325.19</v>
      </c>
      <c r="C141" s="15">
        <f t="shared" si="2"/>
        <v>2.9441695344483376E-2</v>
      </c>
    </row>
    <row r="142" spans="1:3" x14ac:dyDescent="0.3">
      <c r="A142" s="130">
        <v>40756</v>
      </c>
      <c r="B142" s="131">
        <v>1185.31</v>
      </c>
      <c r="C142" s="15">
        <f t="shared" si="2"/>
        <v>-0.10555467517865369</v>
      </c>
    </row>
    <row r="143" spans="1:3" x14ac:dyDescent="0.3">
      <c r="A143" s="130">
        <v>40787</v>
      </c>
      <c r="B143" s="131">
        <v>1173.8800000000001</v>
      </c>
      <c r="C143" s="15">
        <f t="shared" si="2"/>
        <v>-9.64304696661622E-3</v>
      </c>
    </row>
    <row r="144" spans="1:3" x14ac:dyDescent="0.3">
      <c r="A144" s="130">
        <v>40817</v>
      </c>
      <c r="B144" s="131">
        <v>1207.22</v>
      </c>
      <c r="C144" s="15">
        <f t="shared" si="2"/>
        <v>2.8401540191501651E-2</v>
      </c>
    </row>
    <row r="145" spans="1:3" x14ac:dyDescent="0.3">
      <c r="A145" s="130">
        <v>40848</v>
      </c>
      <c r="B145" s="131">
        <v>1226.42</v>
      </c>
      <c r="C145" s="15">
        <f t="shared" si="2"/>
        <v>1.5904309073739631E-2</v>
      </c>
    </row>
    <row r="146" spans="1:3" x14ac:dyDescent="0.3">
      <c r="A146" s="130">
        <v>40878</v>
      </c>
      <c r="B146" s="131">
        <v>1243.32</v>
      </c>
      <c r="C146" s="15">
        <f t="shared" si="2"/>
        <v>1.3779944880220274E-2</v>
      </c>
    </row>
    <row r="147" spans="1:3" x14ac:dyDescent="0.3">
      <c r="A147" s="130">
        <v>40909</v>
      </c>
      <c r="B147" s="131">
        <v>1300.58</v>
      </c>
      <c r="C147" s="15">
        <f t="shared" si="2"/>
        <v>4.6054113180838296E-2</v>
      </c>
    </row>
    <row r="148" spans="1:3" x14ac:dyDescent="0.3">
      <c r="A148" s="130">
        <v>40940</v>
      </c>
      <c r="B148" s="131">
        <v>1352.49</v>
      </c>
      <c r="C148" s="15">
        <f t="shared" si="2"/>
        <v>3.9912961909302158E-2</v>
      </c>
    </row>
    <row r="149" spans="1:3" x14ac:dyDescent="0.3">
      <c r="A149" s="130">
        <v>40969</v>
      </c>
      <c r="B149" s="131">
        <v>1389.24</v>
      </c>
      <c r="C149" s="15">
        <f t="shared" si="2"/>
        <v>2.7172104784508599E-2</v>
      </c>
    </row>
    <row r="150" spans="1:3" x14ac:dyDescent="0.3">
      <c r="A150" s="130">
        <v>41000</v>
      </c>
      <c r="B150" s="131">
        <v>1386.43</v>
      </c>
      <c r="C150" s="15">
        <f t="shared" si="2"/>
        <v>-2.0226886643056607E-3</v>
      </c>
    </row>
    <row r="151" spans="1:3" x14ac:dyDescent="0.3">
      <c r="A151" s="130">
        <v>41030</v>
      </c>
      <c r="B151" s="131">
        <v>1341.27</v>
      </c>
      <c r="C151" s="15">
        <f t="shared" si="2"/>
        <v>-3.2572867003743511E-2</v>
      </c>
    </row>
    <row r="152" spans="1:3" x14ac:dyDescent="0.3">
      <c r="A152" s="130">
        <v>41061</v>
      </c>
      <c r="B152" s="131">
        <v>1323.48</v>
      </c>
      <c r="C152" s="15">
        <f t="shared" si="2"/>
        <v>-1.3263548726207275E-2</v>
      </c>
    </row>
    <row r="153" spans="1:3" x14ac:dyDescent="0.3">
      <c r="A153" s="130">
        <v>41091</v>
      </c>
      <c r="B153" s="131">
        <v>1359.78</v>
      </c>
      <c r="C153" s="15">
        <f t="shared" si="2"/>
        <v>2.7427690633783586E-2</v>
      </c>
    </row>
    <row r="154" spans="1:3" x14ac:dyDescent="0.3">
      <c r="A154" s="130">
        <v>41122</v>
      </c>
      <c r="B154" s="131">
        <v>1403.45</v>
      </c>
      <c r="C154" s="15">
        <f t="shared" si="2"/>
        <v>3.2115489270323261E-2</v>
      </c>
    </row>
    <row r="155" spans="1:3" x14ac:dyDescent="0.3">
      <c r="A155" s="130">
        <v>41153</v>
      </c>
      <c r="B155" s="131">
        <v>1443.42</v>
      </c>
      <c r="C155" s="15">
        <f t="shared" si="2"/>
        <v>2.8479817592361734E-2</v>
      </c>
    </row>
    <row r="156" spans="1:3" x14ac:dyDescent="0.3">
      <c r="A156" s="130">
        <v>41183</v>
      </c>
      <c r="B156" s="131">
        <v>1437.82</v>
      </c>
      <c r="C156" s="15">
        <f t="shared" si="2"/>
        <v>-3.8796746615678002E-3</v>
      </c>
    </row>
    <row r="157" spans="1:3" x14ac:dyDescent="0.3">
      <c r="A157" s="130">
        <v>41214</v>
      </c>
      <c r="B157" s="131">
        <v>1394.51</v>
      </c>
      <c r="C157" s="15">
        <f t="shared" si="2"/>
        <v>-3.0121990235217222E-2</v>
      </c>
    </row>
    <row r="158" spans="1:3" x14ac:dyDescent="0.3">
      <c r="A158" s="130">
        <v>41244</v>
      </c>
      <c r="B158" s="131">
        <v>1422.29</v>
      </c>
      <c r="C158" s="15">
        <f t="shared" si="2"/>
        <v>1.9920975826634324E-2</v>
      </c>
    </row>
    <row r="159" spans="1:3" x14ac:dyDescent="0.3">
      <c r="A159" s="130">
        <v>41275</v>
      </c>
      <c r="B159" s="131">
        <v>1480.4</v>
      </c>
      <c r="C159" s="15">
        <f t="shared" si="2"/>
        <v>4.0856646675431874E-2</v>
      </c>
    </row>
    <row r="160" spans="1:3" x14ac:dyDescent="0.3">
      <c r="A160" s="130">
        <v>41306</v>
      </c>
      <c r="B160" s="131">
        <v>1512.31</v>
      </c>
      <c r="C160" s="15">
        <f t="shared" si="2"/>
        <v>2.1554985139151439E-2</v>
      </c>
    </row>
    <row r="161" spans="1:3" x14ac:dyDescent="0.3">
      <c r="A161" s="130">
        <v>41334</v>
      </c>
      <c r="B161" s="131">
        <v>1550.83</v>
      </c>
      <c r="C161" s="15">
        <f t="shared" si="2"/>
        <v>2.5470968253863191E-2</v>
      </c>
    </row>
    <row r="162" spans="1:3" x14ac:dyDescent="0.3">
      <c r="A162" s="130">
        <v>41365</v>
      </c>
      <c r="B162" s="131">
        <v>1570.7</v>
      </c>
      <c r="C162" s="15">
        <f t="shared" si="2"/>
        <v>1.2812493954849957E-2</v>
      </c>
    </row>
    <row r="163" spans="1:3" x14ac:dyDescent="0.3">
      <c r="A163" s="130">
        <v>41395</v>
      </c>
      <c r="B163" s="131">
        <v>1639.84</v>
      </c>
      <c r="C163" s="15">
        <f t="shared" si="2"/>
        <v>4.4018590437384431E-2</v>
      </c>
    </row>
    <row r="164" spans="1:3" x14ac:dyDescent="0.3">
      <c r="A164" s="130">
        <v>41426</v>
      </c>
      <c r="B164" s="131">
        <v>1618.77</v>
      </c>
      <c r="C164" s="15">
        <f t="shared" si="2"/>
        <v>-1.2848814518489515E-2</v>
      </c>
    </row>
    <row r="165" spans="1:3" x14ac:dyDescent="0.3">
      <c r="A165" s="130">
        <v>41456</v>
      </c>
      <c r="B165" s="131">
        <v>1668.68</v>
      </c>
      <c r="C165" s="15">
        <f t="shared" si="2"/>
        <v>3.0832051495888857E-2</v>
      </c>
    </row>
    <row r="166" spans="1:3" x14ac:dyDescent="0.3">
      <c r="A166" s="130">
        <v>41487</v>
      </c>
      <c r="B166" s="131">
        <v>1670.09</v>
      </c>
      <c r="C166" s="15">
        <f t="shared" si="2"/>
        <v>8.4497926504778498E-4</v>
      </c>
    </row>
    <row r="167" spans="1:3" x14ac:dyDescent="0.3">
      <c r="A167" s="130">
        <v>41518</v>
      </c>
      <c r="B167" s="131">
        <v>1687.17</v>
      </c>
      <c r="C167" s="15">
        <f t="shared" si="2"/>
        <v>1.0226993754827607E-2</v>
      </c>
    </row>
    <row r="168" spans="1:3" x14ac:dyDescent="0.3">
      <c r="A168" s="130">
        <v>41548</v>
      </c>
      <c r="B168" s="131">
        <v>1720.03</v>
      </c>
      <c r="C168" s="15">
        <f t="shared" si="2"/>
        <v>1.947640131107109E-2</v>
      </c>
    </row>
    <row r="169" spans="1:3" x14ac:dyDescent="0.3">
      <c r="A169" s="130">
        <v>41579</v>
      </c>
      <c r="B169" s="131">
        <v>1783.54</v>
      </c>
      <c r="C169" s="15">
        <f t="shared" si="2"/>
        <v>3.6923774585327029E-2</v>
      </c>
    </row>
    <row r="170" spans="1:3" x14ac:dyDescent="0.3">
      <c r="A170" s="130">
        <v>41609</v>
      </c>
      <c r="B170" s="131">
        <v>1807.78</v>
      </c>
      <c r="C170" s="15">
        <f t="shared" si="2"/>
        <v>1.3590948338697117E-2</v>
      </c>
    </row>
    <row r="171" spans="1:3" x14ac:dyDescent="0.3">
      <c r="A171" s="130">
        <v>41640</v>
      </c>
      <c r="B171" s="131">
        <v>1822.36</v>
      </c>
      <c r="C171" s="15">
        <f t="shared" si="2"/>
        <v>8.0651406697718198E-3</v>
      </c>
    </row>
    <row r="172" spans="1:3" x14ac:dyDescent="0.3">
      <c r="A172" s="130">
        <v>41671</v>
      </c>
      <c r="B172" s="131">
        <v>1817.04</v>
      </c>
      <c r="C172" s="15">
        <f t="shared" si="2"/>
        <v>-2.91929146820602E-3</v>
      </c>
    </row>
    <row r="173" spans="1:3" x14ac:dyDescent="0.3">
      <c r="A173" s="130">
        <v>41699</v>
      </c>
      <c r="B173" s="131">
        <v>1863.52</v>
      </c>
      <c r="C173" s="15">
        <f t="shared" si="2"/>
        <v>2.5580064280368076E-2</v>
      </c>
    </row>
    <row r="174" spans="1:3" x14ac:dyDescent="0.3">
      <c r="A174" s="130">
        <v>41730</v>
      </c>
      <c r="B174" s="131">
        <v>1864.26</v>
      </c>
      <c r="C174" s="15">
        <f t="shared" si="2"/>
        <v>3.9709796514131313E-4</v>
      </c>
    </row>
    <row r="175" spans="1:3" x14ac:dyDescent="0.3">
      <c r="A175" s="130">
        <v>41760</v>
      </c>
      <c r="B175" s="131">
        <v>1889.77</v>
      </c>
      <c r="C175" s="15">
        <f t="shared" si="2"/>
        <v>1.3683713645092466E-2</v>
      </c>
    </row>
    <row r="176" spans="1:3" x14ac:dyDescent="0.3">
      <c r="A176" s="130">
        <v>41791</v>
      </c>
      <c r="B176" s="131">
        <v>1947.09</v>
      </c>
      <c r="C176" s="15">
        <f t="shared" si="2"/>
        <v>3.03317334913773E-2</v>
      </c>
    </row>
    <row r="177" spans="1:3" x14ac:dyDescent="0.3">
      <c r="A177" s="130">
        <v>41821</v>
      </c>
      <c r="B177" s="131">
        <v>1973.1</v>
      </c>
      <c r="C177" s="15">
        <f t="shared" si="2"/>
        <v>1.3358396376130566E-2</v>
      </c>
    </row>
    <row r="178" spans="1:3" x14ac:dyDescent="0.3">
      <c r="A178" s="130">
        <v>41852</v>
      </c>
      <c r="B178" s="131">
        <v>1961.53</v>
      </c>
      <c r="C178" s="15">
        <f t="shared" si="2"/>
        <v>-5.8638690385687253E-3</v>
      </c>
    </row>
    <row r="179" spans="1:3" x14ac:dyDescent="0.3">
      <c r="A179" s="130">
        <v>41883</v>
      </c>
      <c r="B179" s="131">
        <v>1993.23</v>
      </c>
      <c r="C179" s="15">
        <f t="shared" si="2"/>
        <v>1.6160854027213567E-2</v>
      </c>
    </row>
    <row r="180" spans="1:3" x14ac:dyDescent="0.3">
      <c r="A180" s="130">
        <v>41913</v>
      </c>
      <c r="B180" s="131">
        <v>1937.27</v>
      </c>
      <c r="C180" s="15">
        <f t="shared" si="2"/>
        <v>-2.8075033990056397E-2</v>
      </c>
    </row>
    <row r="181" spans="1:3" x14ac:dyDescent="0.3">
      <c r="A181" s="130">
        <v>41944</v>
      </c>
      <c r="B181" s="131">
        <v>2044.57</v>
      </c>
      <c r="C181" s="15">
        <f t="shared" si="2"/>
        <v>5.538722016032871E-2</v>
      </c>
    </row>
    <row r="182" spans="1:3" x14ac:dyDescent="0.3">
      <c r="A182" s="130">
        <v>41974</v>
      </c>
      <c r="B182" s="131">
        <v>2054.27</v>
      </c>
      <c r="C182" s="15">
        <f t="shared" si="2"/>
        <v>4.7442738570946386E-3</v>
      </c>
    </row>
    <row r="183" spans="1:3" x14ac:dyDescent="0.3">
      <c r="A183" s="130">
        <v>42005</v>
      </c>
      <c r="B183" s="131">
        <v>2028.18</v>
      </c>
      <c r="C183" s="15">
        <f t="shared" si="2"/>
        <v>-1.270037531580559E-2</v>
      </c>
    </row>
    <row r="184" spans="1:3" x14ac:dyDescent="0.3">
      <c r="A184" s="130">
        <v>42036</v>
      </c>
      <c r="B184" s="131">
        <v>2082.1999999999998</v>
      </c>
      <c r="C184" s="15">
        <f t="shared" si="2"/>
        <v>2.6634716839728068E-2</v>
      </c>
    </row>
    <row r="185" spans="1:3" x14ac:dyDescent="0.3">
      <c r="A185" s="130">
        <v>42064</v>
      </c>
      <c r="B185" s="131">
        <v>2079.9899999999998</v>
      </c>
      <c r="C185" s="15">
        <f t="shared" si="2"/>
        <v>-1.0613773892997891E-3</v>
      </c>
    </row>
    <row r="186" spans="1:3" x14ac:dyDescent="0.3">
      <c r="A186" s="130">
        <v>42095</v>
      </c>
      <c r="B186" s="131">
        <v>2094.86</v>
      </c>
      <c r="C186" s="15">
        <f t="shared" si="2"/>
        <v>7.1490728320811048E-3</v>
      </c>
    </row>
    <row r="187" spans="1:3" x14ac:dyDescent="0.3">
      <c r="A187" s="130">
        <v>42125</v>
      </c>
      <c r="B187" s="131">
        <v>2111.94</v>
      </c>
      <c r="C187" s="15">
        <f t="shared" si="2"/>
        <v>8.1532894799651867E-3</v>
      </c>
    </row>
    <row r="188" spans="1:3" x14ac:dyDescent="0.3">
      <c r="A188" s="130">
        <v>42156</v>
      </c>
      <c r="B188" s="131">
        <v>2099.29</v>
      </c>
      <c r="C188" s="15">
        <f t="shared" si="2"/>
        <v>-5.9897534967849886E-3</v>
      </c>
    </row>
    <row r="189" spans="1:3" x14ac:dyDescent="0.3">
      <c r="A189" s="130">
        <v>42186</v>
      </c>
      <c r="B189" s="131">
        <v>2094.14</v>
      </c>
      <c r="C189" s="15">
        <f t="shared" si="2"/>
        <v>-2.4532103711255582E-3</v>
      </c>
    </row>
    <row r="190" spans="1:3" x14ac:dyDescent="0.3">
      <c r="A190" s="130">
        <v>42217</v>
      </c>
      <c r="B190" s="131">
        <v>2039.87</v>
      </c>
      <c r="C190" s="15">
        <f t="shared" si="2"/>
        <v>-2.5915172815571097E-2</v>
      </c>
    </row>
    <row r="191" spans="1:3" x14ac:dyDescent="0.3">
      <c r="A191" s="130">
        <v>42248</v>
      </c>
      <c r="B191" s="131">
        <v>1944.41</v>
      </c>
      <c r="C191" s="15">
        <f t="shared" si="2"/>
        <v>-4.6797099815184207E-2</v>
      </c>
    </row>
    <row r="192" spans="1:3" x14ac:dyDescent="0.3">
      <c r="A192" s="130">
        <v>42278</v>
      </c>
      <c r="B192" s="131">
        <v>2024.81</v>
      </c>
      <c r="C192" s="15">
        <f t="shared" si="2"/>
        <v>4.1349303901954793E-2</v>
      </c>
    </row>
    <row r="193" spans="1:3" x14ac:dyDescent="0.3">
      <c r="A193" s="130">
        <v>42309</v>
      </c>
      <c r="B193" s="131">
        <v>2080.62</v>
      </c>
      <c r="C193" s="15">
        <f t="shared" si="2"/>
        <v>2.7563079992690698E-2</v>
      </c>
    </row>
    <row r="194" spans="1:3" x14ac:dyDescent="0.3">
      <c r="A194" s="130">
        <v>42339</v>
      </c>
      <c r="B194" s="131">
        <v>2054.08</v>
      </c>
      <c r="C194" s="15">
        <f t="shared" si="2"/>
        <v>-1.2755813171073993E-2</v>
      </c>
    </row>
    <row r="195" spans="1:3" x14ac:dyDescent="0.3">
      <c r="A195" s="130">
        <v>42370</v>
      </c>
      <c r="B195" s="131">
        <v>1918.6</v>
      </c>
      <c r="C195" s="15">
        <f t="shared" si="2"/>
        <v>-6.5956535285870088E-2</v>
      </c>
    </row>
    <row r="196" spans="1:3" x14ac:dyDescent="0.3">
      <c r="A196" s="130">
        <v>42401</v>
      </c>
      <c r="B196" s="131">
        <v>1904.42</v>
      </c>
      <c r="C196" s="15">
        <f t="shared" si="2"/>
        <v>-7.3908057958927964E-3</v>
      </c>
    </row>
    <row r="197" spans="1:3" x14ac:dyDescent="0.3">
      <c r="A197" s="130">
        <v>42430</v>
      </c>
      <c r="B197" s="131">
        <v>2021.95</v>
      </c>
      <c r="C197" s="15">
        <f t="shared" ref="C197:C259" si="3">(B197/B196)-1</f>
        <v>6.1714327721825946E-2</v>
      </c>
    </row>
    <row r="198" spans="1:3" x14ac:dyDescent="0.3">
      <c r="A198" s="130">
        <v>42461</v>
      </c>
      <c r="B198" s="131">
        <v>2075.54</v>
      </c>
      <c r="C198" s="15">
        <f t="shared" si="3"/>
        <v>2.6504117312495357E-2</v>
      </c>
    </row>
    <row r="199" spans="1:3" x14ac:dyDescent="0.3">
      <c r="A199" s="130">
        <v>42491</v>
      </c>
      <c r="B199" s="131">
        <v>2065.5500000000002</v>
      </c>
      <c r="C199" s="15">
        <f t="shared" si="3"/>
        <v>-4.8132052381547608E-3</v>
      </c>
    </row>
    <row r="200" spans="1:3" x14ac:dyDescent="0.3">
      <c r="A200" s="130">
        <v>42522</v>
      </c>
      <c r="B200" s="131">
        <v>2083.89</v>
      </c>
      <c r="C200" s="15">
        <f t="shared" si="3"/>
        <v>8.8789910677542494E-3</v>
      </c>
    </row>
    <row r="201" spans="1:3" x14ac:dyDescent="0.3">
      <c r="A201" s="130">
        <v>42552</v>
      </c>
      <c r="B201" s="131">
        <v>2148.9</v>
      </c>
      <c r="C201" s="15">
        <f t="shared" si="3"/>
        <v>3.119646430473777E-2</v>
      </c>
    </row>
    <row r="202" spans="1:3" x14ac:dyDescent="0.3">
      <c r="A202" s="130">
        <v>42583</v>
      </c>
      <c r="B202" s="131">
        <v>2170.9499999999998</v>
      </c>
      <c r="C202" s="15">
        <f t="shared" si="3"/>
        <v>1.0261063800083736E-2</v>
      </c>
    </row>
    <row r="203" spans="1:3" x14ac:dyDescent="0.3">
      <c r="A203" s="130">
        <v>42614</v>
      </c>
      <c r="B203" s="131">
        <v>2157.69</v>
      </c>
      <c r="C203" s="15">
        <f t="shared" si="3"/>
        <v>-6.1079251019138248E-3</v>
      </c>
    </row>
    <row r="204" spans="1:3" x14ac:dyDescent="0.3">
      <c r="A204" s="130">
        <v>42644</v>
      </c>
      <c r="B204" s="131">
        <v>2143.02</v>
      </c>
      <c r="C204" s="15">
        <f t="shared" si="3"/>
        <v>-6.7989377528746564E-3</v>
      </c>
    </row>
    <row r="205" spans="1:3" x14ac:dyDescent="0.3">
      <c r="A205" s="130">
        <v>42675</v>
      </c>
      <c r="B205" s="131">
        <v>2164.9899999999998</v>
      </c>
      <c r="C205" s="15">
        <f t="shared" si="3"/>
        <v>1.0251887523214709E-2</v>
      </c>
    </row>
    <row r="206" spans="1:3" x14ac:dyDescent="0.3">
      <c r="A206" s="130">
        <v>42705</v>
      </c>
      <c r="B206" s="131">
        <v>2246.63</v>
      </c>
      <c r="C206" s="15">
        <f t="shared" si="3"/>
        <v>3.7709181104762735E-2</v>
      </c>
    </row>
    <row r="207" spans="1:3" x14ac:dyDescent="0.3">
      <c r="A207" s="130">
        <v>42736</v>
      </c>
      <c r="B207" s="131">
        <v>2275.12</v>
      </c>
      <c r="C207" s="15">
        <f t="shared" si="3"/>
        <v>1.2681215865540718E-2</v>
      </c>
    </row>
    <row r="208" spans="1:3" x14ac:dyDescent="0.3">
      <c r="A208" s="130">
        <v>42767</v>
      </c>
      <c r="B208" s="131">
        <v>2329.91</v>
      </c>
      <c r="C208" s="15">
        <f t="shared" si="3"/>
        <v>2.4082246211188929E-2</v>
      </c>
    </row>
    <row r="209" spans="1:3" x14ac:dyDescent="0.3">
      <c r="A209" s="130">
        <v>42795</v>
      </c>
      <c r="B209" s="131">
        <v>2366.8200000000002</v>
      </c>
      <c r="C209" s="15">
        <f t="shared" si="3"/>
        <v>1.5841813632286428E-2</v>
      </c>
    </row>
    <row r="210" spans="1:3" x14ac:dyDescent="0.3">
      <c r="A210" s="130">
        <v>42826</v>
      </c>
      <c r="B210" s="131">
        <v>2359.31</v>
      </c>
      <c r="C210" s="15">
        <f t="shared" si="3"/>
        <v>-3.1730338597781849E-3</v>
      </c>
    </row>
    <row r="211" spans="1:3" x14ac:dyDescent="0.3">
      <c r="A211" s="130">
        <v>42856</v>
      </c>
      <c r="B211" s="131">
        <v>2395.35</v>
      </c>
      <c r="C211" s="15">
        <f t="shared" si="3"/>
        <v>1.5275652627251279E-2</v>
      </c>
    </row>
    <row r="212" spans="1:3" x14ac:dyDescent="0.3">
      <c r="A212" s="130">
        <v>42887</v>
      </c>
      <c r="B212" s="131">
        <v>2433.9899999999998</v>
      </c>
      <c r="C212" s="15">
        <f t="shared" si="3"/>
        <v>1.6131254305216336E-2</v>
      </c>
    </row>
    <row r="213" spans="1:3" x14ac:dyDescent="0.3">
      <c r="A213" s="130">
        <v>42917</v>
      </c>
      <c r="B213" s="131">
        <v>2454.1</v>
      </c>
      <c r="C213" s="15">
        <f t="shared" si="3"/>
        <v>8.2621539118896692E-3</v>
      </c>
    </row>
    <row r="214" spans="1:3" x14ac:dyDescent="0.3">
      <c r="A214" s="130">
        <v>42948</v>
      </c>
      <c r="B214" s="131">
        <v>2456.2199999999998</v>
      </c>
      <c r="C214" s="15">
        <f t="shared" si="3"/>
        <v>8.6386047838304947E-4</v>
      </c>
    </row>
    <row r="215" spans="1:3" x14ac:dyDescent="0.3">
      <c r="A215" s="130">
        <v>42979</v>
      </c>
      <c r="B215" s="131">
        <v>2492.84</v>
      </c>
      <c r="C215" s="15">
        <f t="shared" si="3"/>
        <v>1.4909087948148159E-2</v>
      </c>
    </row>
    <row r="216" spans="1:3" x14ac:dyDescent="0.3">
      <c r="A216" s="130">
        <v>43009</v>
      </c>
      <c r="B216" s="131">
        <v>2557</v>
      </c>
      <c r="C216" s="15">
        <f t="shared" si="3"/>
        <v>2.5737712809486224E-2</v>
      </c>
    </row>
    <row r="217" spans="1:3" x14ac:dyDescent="0.3">
      <c r="A217" s="130">
        <v>43040</v>
      </c>
      <c r="B217" s="131">
        <v>2593.61</v>
      </c>
      <c r="C217" s="15">
        <f t="shared" si="3"/>
        <v>1.4317559640203426E-2</v>
      </c>
    </row>
    <row r="218" spans="1:3" x14ac:dyDescent="0.3">
      <c r="A218" s="130">
        <v>43070</v>
      </c>
      <c r="B218" s="131">
        <v>2664.34</v>
      </c>
      <c r="C218" s="15">
        <f t="shared" si="3"/>
        <v>2.7270869560188205E-2</v>
      </c>
    </row>
    <row r="219" spans="1:3" x14ac:dyDescent="0.3">
      <c r="A219" s="130">
        <v>43101</v>
      </c>
      <c r="B219" s="131">
        <v>2789.8</v>
      </c>
      <c r="C219" s="15">
        <f t="shared" si="3"/>
        <v>4.7088584790229593E-2</v>
      </c>
    </row>
    <row r="220" spans="1:3" x14ac:dyDescent="0.3">
      <c r="A220" s="130">
        <v>43132</v>
      </c>
      <c r="B220" s="131">
        <v>2705.16</v>
      </c>
      <c r="C220" s="15">
        <f t="shared" si="3"/>
        <v>-3.0339092408057988E-2</v>
      </c>
    </row>
    <row r="221" spans="1:3" x14ac:dyDescent="0.3">
      <c r="A221" s="130">
        <v>43160</v>
      </c>
      <c r="B221" s="131">
        <v>2702.77</v>
      </c>
      <c r="C221" s="15">
        <f t="shared" si="3"/>
        <v>-8.8349672477783248E-4</v>
      </c>
    </row>
    <row r="222" spans="1:3" x14ac:dyDescent="0.3">
      <c r="A222" s="130">
        <v>43191</v>
      </c>
      <c r="B222" s="131">
        <v>2653.63</v>
      </c>
      <c r="C222" s="15">
        <f t="shared" si="3"/>
        <v>-1.8181347284452531E-2</v>
      </c>
    </row>
    <row r="223" spans="1:3" x14ac:dyDescent="0.3">
      <c r="A223" s="130">
        <v>43221</v>
      </c>
      <c r="B223" s="131">
        <v>2701.49</v>
      </c>
      <c r="C223" s="15">
        <f t="shared" si="3"/>
        <v>1.8035671890956895E-2</v>
      </c>
    </row>
    <row r="224" spans="1:3" x14ac:dyDescent="0.3">
      <c r="A224" s="130">
        <v>43252</v>
      </c>
      <c r="B224" s="131">
        <v>2754.35</v>
      </c>
      <c r="C224" s="15">
        <f t="shared" si="3"/>
        <v>1.9566979703793175E-2</v>
      </c>
    </row>
    <row r="225" spans="1:3" x14ac:dyDescent="0.3">
      <c r="A225" s="130">
        <v>43282</v>
      </c>
      <c r="B225" s="131">
        <v>2793.64</v>
      </c>
      <c r="C225" s="15">
        <f t="shared" si="3"/>
        <v>1.4264708551926963E-2</v>
      </c>
    </row>
    <row r="226" spans="1:3" x14ac:dyDescent="0.3">
      <c r="A226" s="130">
        <v>43313</v>
      </c>
      <c r="B226" s="131">
        <v>2857.82</v>
      </c>
      <c r="C226" s="15">
        <f t="shared" si="3"/>
        <v>2.2973611488953605E-2</v>
      </c>
    </row>
    <row r="227" spans="1:3" x14ac:dyDescent="0.3">
      <c r="A227" s="130">
        <v>43344</v>
      </c>
      <c r="B227" s="131">
        <v>2901.5</v>
      </c>
      <c r="C227" s="15">
        <f t="shared" si="3"/>
        <v>1.5284377602508226E-2</v>
      </c>
    </row>
    <row r="228" spans="1:3" x14ac:dyDescent="0.3">
      <c r="A228" s="130">
        <v>43374</v>
      </c>
      <c r="B228" s="131">
        <v>2785.46</v>
      </c>
      <c r="C228" s="15">
        <f t="shared" si="3"/>
        <v>-3.9993107013613582E-2</v>
      </c>
    </row>
    <row r="229" spans="1:3" x14ac:dyDescent="0.3">
      <c r="A229" s="130">
        <v>43405</v>
      </c>
      <c r="B229" s="131">
        <v>2723.23</v>
      </c>
      <c r="C229" s="15">
        <f t="shared" si="3"/>
        <v>-2.2341013692531941E-2</v>
      </c>
    </row>
    <row r="230" spans="1:3" x14ac:dyDescent="0.3">
      <c r="A230" s="130">
        <v>43435</v>
      </c>
      <c r="B230" s="131">
        <v>2567.31</v>
      </c>
      <c r="C230" s="15">
        <f t="shared" si="3"/>
        <v>-5.7255538459843658E-2</v>
      </c>
    </row>
    <row r="231" spans="1:3" x14ac:dyDescent="0.3">
      <c r="A231" s="130">
        <v>43466</v>
      </c>
      <c r="B231" s="131">
        <v>2607.39</v>
      </c>
      <c r="C231" s="15">
        <f t="shared" si="3"/>
        <v>1.5611671360295398E-2</v>
      </c>
    </row>
    <row r="232" spans="1:3" x14ac:dyDescent="0.3">
      <c r="A232" s="130">
        <v>43497</v>
      </c>
      <c r="B232" s="131">
        <v>2754.86</v>
      </c>
      <c r="C232" s="15">
        <f t="shared" si="3"/>
        <v>5.6558474182995422E-2</v>
      </c>
    </row>
    <row r="233" spans="1:3" x14ac:dyDescent="0.3">
      <c r="A233" s="130">
        <v>43525</v>
      </c>
      <c r="B233" s="131">
        <v>2803.98</v>
      </c>
      <c r="C233" s="15">
        <f t="shared" si="3"/>
        <v>1.7830307166244452E-2</v>
      </c>
    </row>
    <row r="234" spans="1:3" x14ac:dyDescent="0.3">
      <c r="A234" s="130">
        <v>43556</v>
      </c>
      <c r="B234" s="131">
        <v>2903.8</v>
      </c>
      <c r="C234" s="15">
        <f t="shared" si="3"/>
        <v>3.5599397998559157E-2</v>
      </c>
    </row>
    <row r="235" spans="1:3" x14ac:dyDescent="0.3">
      <c r="A235" s="130">
        <v>43586</v>
      </c>
      <c r="B235" s="131">
        <v>2854.71</v>
      </c>
      <c r="C235" s="15">
        <f t="shared" si="3"/>
        <v>-1.6905434258557839E-2</v>
      </c>
    </row>
    <row r="236" spans="1:3" x14ac:dyDescent="0.3">
      <c r="A236" s="130">
        <v>43617</v>
      </c>
      <c r="B236" s="131">
        <v>2890.17</v>
      </c>
      <c r="C236" s="15">
        <f t="shared" si="3"/>
        <v>1.2421576972792447E-2</v>
      </c>
    </row>
    <row r="237" spans="1:3" x14ac:dyDescent="0.3">
      <c r="A237" s="130">
        <v>43647</v>
      </c>
      <c r="B237" s="131">
        <v>2996.11</v>
      </c>
      <c r="C237" s="15">
        <f t="shared" si="3"/>
        <v>3.6655283253234305E-2</v>
      </c>
    </row>
    <row r="238" spans="1:3" x14ac:dyDescent="0.3">
      <c r="A238" s="130">
        <v>43678</v>
      </c>
      <c r="B238" s="131">
        <v>2897.5</v>
      </c>
      <c r="C238" s="15">
        <f t="shared" si="3"/>
        <v>-3.2912676770879612E-2</v>
      </c>
    </row>
    <row r="239" spans="1:3" x14ac:dyDescent="0.3">
      <c r="A239" s="130">
        <v>43709</v>
      </c>
      <c r="B239" s="131">
        <v>2982.16</v>
      </c>
      <c r="C239" s="15">
        <f t="shared" si="3"/>
        <v>2.9218291630715987E-2</v>
      </c>
    </row>
    <row r="240" spans="1:3" x14ac:dyDescent="0.3">
      <c r="A240" s="130">
        <v>43739</v>
      </c>
      <c r="B240" s="131">
        <v>2977.68</v>
      </c>
      <c r="C240" s="15">
        <f t="shared" si="3"/>
        <v>-1.5022668133165551E-3</v>
      </c>
    </row>
    <row r="241" spans="1:3" x14ac:dyDescent="0.3">
      <c r="A241" s="130">
        <v>43770</v>
      </c>
      <c r="B241" s="131">
        <v>3104.9</v>
      </c>
      <c r="C241" s="15">
        <f t="shared" si="3"/>
        <v>4.272453722361047E-2</v>
      </c>
    </row>
    <row r="242" spans="1:3" x14ac:dyDescent="0.3">
      <c r="A242" s="130">
        <v>43800</v>
      </c>
      <c r="B242" s="131">
        <v>3176.75</v>
      </c>
      <c r="C242" s="15">
        <f t="shared" si="3"/>
        <v>2.3140841895069153E-2</v>
      </c>
    </row>
    <row r="243" spans="1:3" x14ac:dyDescent="0.3">
      <c r="A243" s="130">
        <v>43831</v>
      </c>
      <c r="B243" s="131">
        <v>3278.2</v>
      </c>
      <c r="C243" s="15">
        <f t="shared" si="3"/>
        <v>3.1935153852207465E-2</v>
      </c>
    </row>
    <row r="244" spans="1:3" x14ac:dyDescent="0.3">
      <c r="A244" s="130">
        <v>43862</v>
      </c>
      <c r="B244" s="131">
        <v>3277.31</v>
      </c>
      <c r="C244" s="15">
        <f t="shared" si="3"/>
        <v>-2.7149045207730538E-4</v>
      </c>
    </row>
    <row r="245" spans="1:3" x14ac:dyDescent="0.3">
      <c r="A245" s="130">
        <v>43891</v>
      </c>
      <c r="B245" s="131">
        <v>2652.39</v>
      </c>
      <c r="C245" s="15">
        <f t="shared" si="3"/>
        <v>-0.19068077173047415</v>
      </c>
    </row>
    <row r="246" spans="1:3" x14ac:dyDescent="0.3">
      <c r="A246" s="130">
        <v>43922</v>
      </c>
      <c r="B246" s="131">
        <v>2761.98</v>
      </c>
      <c r="C246" s="15">
        <f t="shared" si="3"/>
        <v>4.1317453315689034E-2</v>
      </c>
    </row>
    <row r="247" spans="1:3" x14ac:dyDescent="0.3">
      <c r="A247" s="130">
        <v>43952</v>
      </c>
      <c r="B247" s="131">
        <v>2919.61</v>
      </c>
      <c r="C247" s="15">
        <f t="shared" si="3"/>
        <v>5.7071376331472301E-2</v>
      </c>
    </row>
    <row r="248" spans="1:3" x14ac:dyDescent="0.3">
      <c r="A248" s="130">
        <v>43983</v>
      </c>
      <c r="B248" s="131">
        <v>3104.66</v>
      </c>
      <c r="C248" s="15">
        <f t="shared" si="3"/>
        <v>6.338175304235838E-2</v>
      </c>
    </row>
    <row r="249" spans="1:3" x14ac:dyDescent="0.3">
      <c r="A249" s="130">
        <v>44013</v>
      </c>
      <c r="B249" s="131">
        <v>3207.62</v>
      </c>
      <c r="C249" s="15">
        <f t="shared" si="3"/>
        <v>3.3163051670714427E-2</v>
      </c>
    </row>
    <row r="250" spans="1:3" x14ac:dyDescent="0.3">
      <c r="A250" s="130">
        <v>44044</v>
      </c>
      <c r="B250" s="131">
        <v>3391.71</v>
      </c>
      <c r="C250" s="15">
        <f t="shared" si="3"/>
        <v>5.7391461582107617E-2</v>
      </c>
    </row>
    <row r="251" spans="1:3" x14ac:dyDescent="0.3">
      <c r="A251" s="130">
        <v>44075</v>
      </c>
      <c r="B251" s="131">
        <v>3365.52</v>
      </c>
      <c r="C251" s="15">
        <f t="shared" si="3"/>
        <v>-7.7217686653635598E-3</v>
      </c>
    </row>
    <row r="252" spans="1:3" x14ac:dyDescent="0.3">
      <c r="A252" s="130">
        <v>44105</v>
      </c>
      <c r="B252" s="131">
        <v>3418.7</v>
      </c>
      <c r="C252" s="15">
        <f t="shared" si="3"/>
        <v>1.580142147424457E-2</v>
      </c>
    </row>
    <row r="253" spans="1:3" x14ac:dyDescent="0.3">
      <c r="A253" s="130">
        <v>44136</v>
      </c>
      <c r="B253" s="131">
        <v>3548.99</v>
      </c>
      <c r="C253" s="15">
        <f t="shared" si="3"/>
        <v>3.8110977857080064E-2</v>
      </c>
    </row>
    <row r="254" spans="1:3" x14ac:dyDescent="0.3">
      <c r="A254" s="130">
        <v>44166</v>
      </c>
      <c r="B254" s="131">
        <v>3695.31</v>
      </c>
      <c r="C254" s="15">
        <f t="shared" si="3"/>
        <v>4.1228631244382363E-2</v>
      </c>
    </row>
    <row r="255" spans="1:3" x14ac:dyDescent="0.3">
      <c r="A255" s="130">
        <v>44197</v>
      </c>
      <c r="B255" s="131">
        <v>3793.75</v>
      </c>
      <c r="C255" s="15">
        <f t="shared" si="3"/>
        <v>2.663917235631108E-2</v>
      </c>
    </row>
    <row r="256" spans="1:3" x14ac:dyDescent="0.3">
      <c r="A256" s="130">
        <v>44228</v>
      </c>
      <c r="B256" s="131">
        <v>3883.43</v>
      </c>
      <c r="C256" s="15">
        <f t="shared" si="3"/>
        <v>2.3638879736408436E-2</v>
      </c>
    </row>
    <row r="257" spans="1:3" x14ac:dyDescent="0.3">
      <c r="A257" s="130">
        <v>44256</v>
      </c>
      <c r="B257" s="131">
        <v>3910.51</v>
      </c>
      <c r="C257" s="15">
        <f t="shared" si="3"/>
        <v>6.9732169757148466E-3</v>
      </c>
    </row>
    <row r="258" spans="1:3" x14ac:dyDescent="0.3">
      <c r="A258" s="130">
        <v>44287</v>
      </c>
      <c r="B258" s="131">
        <v>4077.91</v>
      </c>
      <c r="C258" s="15">
        <f t="shared" si="3"/>
        <v>4.2807715617655839E-2</v>
      </c>
    </row>
    <row r="259" spans="1:3" x14ac:dyDescent="0.3">
      <c r="A259" s="130">
        <v>44308</v>
      </c>
      <c r="B259" s="131">
        <v>4134.9799999999996</v>
      </c>
      <c r="C259" s="15">
        <f t="shared" si="3"/>
        <v>1.3994914061369546E-2</v>
      </c>
    </row>
  </sheetData>
  <sortState xmlns:xlrd2="http://schemas.microsoft.com/office/spreadsheetml/2017/richdata2" ref="A3:B259">
    <sortCondition ref="A3:A259"/>
  </sortState>
  <mergeCells count="1">
    <mergeCell ref="A1:B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A5CA-4E99-45D8-A515-0C041C6A9366}">
  <sheetPr codeName="Sheet4"/>
  <dimension ref="A1:E30"/>
  <sheetViews>
    <sheetView workbookViewId="0">
      <selection activeCell="A34" sqref="A34"/>
    </sheetView>
  </sheetViews>
  <sheetFormatPr defaultRowHeight="14.4" x14ac:dyDescent="0.3"/>
  <cols>
    <col min="1" max="1" width="80" customWidth="1"/>
    <col min="2" max="3" width="14" style="41" customWidth="1"/>
    <col min="4" max="5" width="14" customWidth="1"/>
  </cols>
  <sheetData>
    <row r="1" spans="1:5" x14ac:dyDescent="0.3">
      <c r="A1" s="8" t="s">
        <v>28</v>
      </c>
      <c r="B1" s="42" t="s">
        <v>88</v>
      </c>
      <c r="C1" s="42" t="s">
        <v>4</v>
      </c>
      <c r="D1" s="2" t="s">
        <v>3</v>
      </c>
      <c r="E1" s="2" t="s">
        <v>2</v>
      </c>
    </row>
    <row r="2" spans="1:5" x14ac:dyDescent="0.3">
      <c r="A2" s="5" t="s">
        <v>29</v>
      </c>
    </row>
    <row r="3" spans="1:5" x14ac:dyDescent="0.3">
      <c r="A3" s="3" t="s">
        <v>30</v>
      </c>
      <c r="B3" s="4">
        <v>20522</v>
      </c>
      <c r="C3" s="4">
        <v>31750</v>
      </c>
      <c r="D3" s="4">
        <v>36092</v>
      </c>
      <c r="E3" s="4">
        <v>42122</v>
      </c>
    </row>
    <row r="4" spans="1:5" x14ac:dyDescent="0.3">
      <c r="A4" s="3" t="s">
        <v>31</v>
      </c>
      <c r="B4" s="6">
        <v>10464</v>
      </c>
      <c r="C4" s="6">
        <v>9500</v>
      </c>
      <c r="D4" s="6">
        <v>18929</v>
      </c>
      <c r="E4" s="6">
        <v>42274</v>
      </c>
    </row>
    <row r="5" spans="1:5" x14ac:dyDescent="0.3">
      <c r="A5" s="3" t="s">
        <v>32</v>
      </c>
      <c r="B5" s="6">
        <v>16047</v>
      </c>
      <c r="C5" s="6">
        <v>17174</v>
      </c>
      <c r="D5" s="6">
        <v>20497</v>
      </c>
      <c r="E5" s="6">
        <v>23795</v>
      </c>
    </row>
    <row r="6" spans="1:5" x14ac:dyDescent="0.3">
      <c r="A6" s="3" t="s">
        <v>33</v>
      </c>
      <c r="B6" s="6">
        <v>13164</v>
      </c>
      <c r="C6" s="6">
        <v>16677</v>
      </c>
      <c r="D6" s="6">
        <v>20816</v>
      </c>
      <c r="E6" s="6">
        <v>24542</v>
      </c>
    </row>
    <row r="7" spans="1:5" x14ac:dyDescent="0.3">
      <c r="A7" s="3" t="s">
        <v>34</v>
      </c>
      <c r="B7" s="6">
        <v>60197</v>
      </c>
      <c r="C7" s="6">
        <v>75101</v>
      </c>
      <c r="D7" s="6">
        <v>96334</v>
      </c>
      <c r="E7" s="6">
        <v>132733</v>
      </c>
    </row>
    <row r="8" spans="1:5" x14ac:dyDescent="0.3">
      <c r="A8" s="3" t="s">
        <v>35</v>
      </c>
      <c r="B8" s="6">
        <v>48866</v>
      </c>
      <c r="C8" s="6">
        <v>61797</v>
      </c>
      <c r="D8" s="6">
        <v>72705</v>
      </c>
      <c r="E8" s="6">
        <v>113114</v>
      </c>
    </row>
    <row r="9" spans="1:5" x14ac:dyDescent="0.3">
      <c r="A9" s="3" t="s">
        <v>36</v>
      </c>
      <c r="B9" s="6">
        <v>0</v>
      </c>
      <c r="C9" s="6">
        <v>0</v>
      </c>
      <c r="D9" s="6">
        <v>25141</v>
      </c>
      <c r="E9" s="6">
        <v>37553</v>
      </c>
    </row>
    <row r="10" spans="1:5" x14ac:dyDescent="0.3">
      <c r="A10" s="3" t="s">
        <v>37</v>
      </c>
      <c r="B10" s="6">
        <v>13350</v>
      </c>
      <c r="C10" s="6">
        <v>14548</v>
      </c>
      <c r="D10" s="6">
        <v>14754</v>
      </c>
      <c r="E10" s="6">
        <v>15017</v>
      </c>
    </row>
    <row r="11" spans="1:5" x14ac:dyDescent="0.3">
      <c r="A11" s="3" t="s">
        <v>38</v>
      </c>
      <c r="B11" s="6">
        <v>8897</v>
      </c>
      <c r="C11" s="6">
        <v>11202</v>
      </c>
      <c r="D11" s="6">
        <v>16314</v>
      </c>
      <c r="E11" s="6">
        <v>22778</v>
      </c>
    </row>
    <row r="12" spans="1:5" x14ac:dyDescent="0.3">
      <c r="A12" s="3" t="s">
        <v>39</v>
      </c>
      <c r="B12" s="6">
        <v>131310</v>
      </c>
      <c r="C12" s="6">
        <v>162648</v>
      </c>
      <c r="D12" s="6">
        <v>225248</v>
      </c>
      <c r="E12" s="6">
        <v>321195</v>
      </c>
    </row>
    <row r="13" spans="1:5" x14ac:dyDescent="0.3">
      <c r="A13" s="5" t="s">
        <v>40</v>
      </c>
    </row>
    <row r="14" spans="1:5" x14ac:dyDescent="0.3">
      <c r="A14" s="3" t="s">
        <v>41</v>
      </c>
      <c r="B14" s="6">
        <v>34616</v>
      </c>
      <c r="C14" s="6">
        <v>38192</v>
      </c>
      <c r="D14" s="6">
        <v>47183</v>
      </c>
      <c r="E14" s="6">
        <v>72539</v>
      </c>
    </row>
    <row r="15" spans="1:5" x14ac:dyDescent="0.3">
      <c r="A15" s="3" t="s">
        <v>42</v>
      </c>
      <c r="B15" s="6">
        <v>18170</v>
      </c>
      <c r="C15" s="6">
        <v>23663</v>
      </c>
      <c r="D15" s="6">
        <v>32439</v>
      </c>
      <c r="E15" s="6">
        <v>44138</v>
      </c>
    </row>
    <row r="16" spans="1:5" x14ac:dyDescent="0.3">
      <c r="A16" s="3" t="s">
        <v>43</v>
      </c>
      <c r="B16" s="6">
        <v>5097</v>
      </c>
      <c r="C16" s="6">
        <v>6536</v>
      </c>
      <c r="D16" s="6">
        <v>8190</v>
      </c>
      <c r="E16" s="6">
        <v>9708</v>
      </c>
    </row>
    <row r="17" spans="1:5" x14ac:dyDescent="0.3">
      <c r="A17" s="3" t="s">
        <v>44</v>
      </c>
      <c r="B17" s="6">
        <v>57883</v>
      </c>
      <c r="C17" s="6">
        <v>68391</v>
      </c>
      <c r="D17" s="6">
        <v>87812</v>
      </c>
      <c r="E17" s="6">
        <v>126385</v>
      </c>
    </row>
    <row r="18" spans="1:5" x14ac:dyDescent="0.3">
      <c r="A18" s="3" t="s">
        <v>45</v>
      </c>
      <c r="B18" s="6">
        <v>0</v>
      </c>
      <c r="C18" s="6">
        <v>0</v>
      </c>
      <c r="D18" s="6">
        <v>39791</v>
      </c>
      <c r="E18" s="6">
        <v>52573</v>
      </c>
    </row>
    <row r="19" spans="1:5" x14ac:dyDescent="0.3">
      <c r="A19" s="3" t="s">
        <v>46</v>
      </c>
      <c r="B19" s="6">
        <v>24743</v>
      </c>
      <c r="C19" s="6">
        <v>23495</v>
      </c>
      <c r="D19" s="6">
        <v>23414</v>
      </c>
      <c r="E19" s="6">
        <v>31816</v>
      </c>
    </row>
    <row r="20" spans="1:5" x14ac:dyDescent="0.3">
      <c r="A20" s="3" t="s">
        <v>47</v>
      </c>
      <c r="B20" s="6">
        <v>20975</v>
      </c>
      <c r="C20" s="6">
        <v>27213</v>
      </c>
      <c r="D20" s="6">
        <v>12171</v>
      </c>
      <c r="E20" s="6">
        <v>17017</v>
      </c>
    </row>
    <row r="21" spans="1:5" x14ac:dyDescent="0.3">
      <c r="A21" s="3" t="s">
        <v>48</v>
      </c>
      <c r="B21" s="3" t="s">
        <v>49</v>
      </c>
      <c r="C21" s="3" t="s">
        <v>49</v>
      </c>
      <c r="D21" s="3" t="s">
        <v>49</v>
      </c>
      <c r="E21" s="3" t="s">
        <v>49</v>
      </c>
    </row>
    <row r="22" spans="1:5" x14ac:dyDescent="0.3">
      <c r="A22" s="5" t="s">
        <v>50</v>
      </c>
    </row>
    <row r="23" spans="1:5" x14ac:dyDescent="0.3">
      <c r="A23" s="3" t="s">
        <v>51</v>
      </c>
      <c r="B23" s="6">
        <v>0</v>
      </c>
      <c r="C23" s="6">
        <v>0</v>
      </c>
      <c r="D23" s="6">
        <v>0</v>
      </c>
      <c r="E23" s="6">
        <v>0</v>
      </c>
    </row>
    <row r="24" spans="1:5" ht="28.8" x14ac:dyDescent="0.3">
      <c r="A24" s="3" t="s">
        <v>52</v>
      </c>
      <c r="B24" s="6">
        <v>5</v>
      </c>
      <c r="C24" s="6">
        <v>5</v>
      </c>
      <c r="D24" s="6">
        <v>5</v>
      </c>
      <c r="E24" s="6">
        <v>5</v>
      </c>
    </row>
    <row r="25" spans="1:5" x14ac:dyDescent="0.3">
      <c r="A25" s="3" t="s">
        <v>53</v>
      </c>
      <c r="B25" s="6">
        <v>-1837</v>
      </c>
      <c r="C25" s="6">
        <v>-1837</v>
      </c>
      <c r="D25" s="6">
        <v>-1837</v>
      </c>
      <c r="E25" s="6">
        <v>-1837</v>
      </c>
    </row>
    <row r="26" spans="1:5" x14ac:dyDescent="0.3">
      <c r="A26" s="3" t="s">
        <v>54</v>
      </c>
      <c r="B26" s="6">
        <v>21389</v>
      </c>
      <c r="C26" s="6">
        <v>26791</v>
      </c>
      <c r="D26" s="6">
        <v>33658</v>
      </c>
      <c r="E26" s="6">
        <v>42865</v>
      </c>
    </row>
    <row r="27" spans="1:5" x14ac:dyDescent="0.3">
      <c r="A27" s="3" t="s">
        <v>55</v>
      </c>
      <c r="B27" s="6">
        <v>-484</v>
      </c>
      <c r="C27" s="6">
        <v>-1035</v>
      </c>
      <c r="D27" s="6">
        <v>-986</v>
      </c>
      <c r="E27" s="6">
        <v>-180</v>
      </c>
    </row>
    <row r="28" spans="1:5" x14ac:dyDescent="0.3">
      <c r="A28" s="3" t="s">
        <v>56</v>
      </c>
      <c r="B28" s="6">
        <v>8636</v>
      </c>
      <c r="C28" s="6">
        <v>19625</v>
      </c>
      <c r="D28" s="6">
        <v>31220</v>
      </c>
      <c r="E28" s="6">
        <v>52551</v>
      </c>
    </row>
    <row r="29" spans="1:5" x14ac:dyDescent="0.3">
      <c r="A29" s="3" t="s">
        <v>57</v>
      </c>
      <c r="B29" s="6">
        <v>27709</v>
      </c>
      <c r="C29" s="6">
        <v>43549</v>
      </c>
      <c r="D29" s="6">
        <v>62060</v>
      </c>
      <c r="E29" s="6">
        <v>93404</v>
      </c>
    </row>
    <row r="30" spans="1:5" x14ac:dyDescent="0.3">
      <c r="A30" s="3" t="s">
        <v>58</v>
      </c>
      <c r="B30" s="4">
        <v>131310</v>
      </c>
      <c r="C30" s="4">
        <v>162648</v>
      </c>
      <c r="D30" s="4">
        <v>225248</v>
      </c>
      <c r="E30" s="4">
        <v>321195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BA47A-083E-4FD6-A567-E50C55D65C51}">
  <sheetPr codeName="Sheet7"/>
  <dimension ref="A1:C28"/>
  <sheetViews>
    <sheetView workbookViewId="0">
      <selection sqref="A1:C1048576"/>
    </sheetView>
  </sheetViews>
  <sheetFormatPr defaultRowHeight="14.4" x14ac:dyDescent="0.3"/>
  <cols>
    <col min="1" max="1" width="80" customWidth="1"/>
    <col min="2" max="3" width="14" customWidth="1"/>
  </cols>
  <sheetData>
    <row r="1" spans="1:3" x14ac:dyDescent="0.3">
      <c r="A1" s="8" t="s">
        <v>28</v>
      </c>
      <c r="B1" s="2" t="s">
        <v>4</v>
      </c>
      <c r="C1" s="2" t="s">
        <v>88</v>
      </c>
    </row>
    <row r="2" spans="1:3" x14ac:dyDescent="0.3">
      <c r="A2" s="5" t="s">
        <v>29</v>
      </c>
    </row>
    <row r="3" spans="1:3" x14ac:dyDescent="0.3">
      <c r="A3" s="3" t="s">
        <v>30</v>
      </c>
      <c r="B3" s="4">
        <v>31750</v>
      </c>
      <c r="C3" s="4">
        <v>20522</v>
      </c>
    </row>
    <row r="4" spans="1:3" x14ac:dyDescent="0.3">
      <c r="A4" s="3" t="s">
        <v>31</v>
      </c>
      <c r="B4" s="6">
        <v>9500</v>
      </c>
      <c r="C4" s="6">
        <v>10464</v>
      </c>
    </row>
    <row r="5" spans="1:3" x14ac:dyDescent="0.3">
      <c r="A5" s="3" t="s">
        <v>32</v>
      </c>
      <c r="B5" s="6">
        <v>17174</v>
      </c>
      <c r="C5" s="6">
        <v>16047</v>
      </c>
    </row>
    <row r="6" spans="1:3" x14ac:dyDescent="0.3">
      <c r="A6" s="3" t="s">
        <v>33</v>
      </c>
      <c r="B6" s="6">
        <v>16677</v>
      </c>
      <c r="C6" s="6">
        <v>13164</v>
      </c>
    </row>
    <row r="7" spans="1:3" x14ac:dyDescent="0.3">
      <c r="A7" s="3" t="s">
        <v>34</v>
      </c>
      <c r="B7" s="6">
        <v>75101</v>
      </c>
      <c r="C7" s="6">
        <v>60197</v>
      </c>
    </row>
    <row r="8" spans="1:3" x14ac:dyDescent="0.3">
      <c r="A8" s="3" t="s">
        <v>35</v>
      </c>
      <c r="B8" s="6">
        <v>61797</v>
      </c>
      <c r="C8" s="6">
        <v>48866</v>
      </c>
    </row>
    <row r="9" spans="1:3" x14ac:dyDescent="0.3">
      <c r="A9" s="3" t="s">
        <v>37</v>
      </c>
      <c r="B9" s="6">
        <v>14548</v>
      </c>
      <c r="C9" s="6">
        <v>13350</v>
      </c>
    </row>
    <row r="10" spans="1:3" x14ac:dyDescent="0.3">
      <c r="A10" s="3" t="s">
        <v>38</v>
      </c>
      <c r="B10" s="6">
        <v>11202</v>
      </c>
      <c r="C10" s="6">
        <v>8897</v>
      </c>
    </row>
    <row r="11" spans="1:3" x14ac:dyDescent="0.3">
      <c r="A11" s="3" t="s">
        <v>39</v>
      </c>
      <c r="B11" s="6">
        <v>162648</v>
      </c>
      <c r="C11" s="6">
        <v>131310</v>
      </c>
    </row>
    <row r="12" spans="1:3" x14ac:dyDescent="0.3">
      <c r="A12" s="5" t="s">
        <v>40</v>
      </c>
    </row>
    <row r="13" spans="1:3" x14ac:dyDescent="0.3">
      <c r="A13" s="3" t="s">
        <v>41</v>
      </c>
      <c r="B13" s="6">
        <v>38192</v>
      </c>
      <c r="C13" s="6">
        <v>34616</v>
      </c>
    </row>
    <row r="14" spans="1:3" x14ac:dyDescent="0.3">
      <c r="A14" s="3" t="s">
        <v>42</v>
      </c>
      <c r="B14" s="6">
        <v>23663</v>
      </c>
      <c r="C14" s="6">
        <v>18170</v>
      </c>
    </row>
    <row r="15" spans="1:3" x14ac:dyDescent="0.3">
      <c r="A15" s="3" t="s">
        <v>43</v>
      </c>
      <c r="B15" s="6">
        <v>6536</v>
      </c>
      <c r="C15" s="6">
        <v>5097</v>
      </c>
    </row>
    <row r="16" spans="1:3" x14ac:dyDescent="0.3">
      <c r="A16" s="3" t="s">
        <v>44</v>
      </c>
      <c r="B16" s="6">
        <v>68391</v>
      </c>
      <c r="C16" s="6">
        <v>57883</v>
      </c>
    </row>
    <row r="17" spans="1:3" x14ac:dyDescent="0.3">
      <c r="A17" s="3" t="s">
        <v>46</v>
      </c>
      <c r="B17" s="6">
        <v>23495</v>
      </c>
      <c r="C17" s="6">
        <v>24743</v>
      </c>
    </row>
    <row r="18" spans="1:3" x14ac:dyDescent="0.3">
      <c r="A18" s="3" t="s">
        <v>47</v>
      </c>
      <c r="B18" s="6">
        <v>27213</v>
      </c>
      <c r="C18" s="6">
        <v>20975</v>
      </c>
    </row>
    <row r="19" spans="1:3" x14ac:dyDescent="0.3">
      <c r="A19" s="3" t="s">
        <v>48</v>
      </c>
      <c r="B19" s="3" t="s">
        <v>49</v>
      </c>
      <c r="C19" s="3" t="s">
        <v>49</v>
      </c>
    </row>
    <row r="20" spans="1:3" x14ac:dyDescent="0.3">
      <c r="A20" s="5" t="s">
        <v>50</v>
      </c>
    </row>
    <row r="21" spans="1:3" x14ac:dyDescent="0.3">
      <c r="A21" s="3" t="s">
        <v>51</v>
      </c>
      <c r="B21" s="6">
        <v>0</v>
      </c>
      <c r="C21" s="6">
        <v>0</v>
      </c>
    </row>
    <row r="22" spans="1:3" ht="28.8" x14ac:dyDescent="0.3">
      <c r="A22" s="3" t="s">
        <v>107</v>
      </c>
      <c r="B22" s="6">
        <v>5</v>
      </c>
      <c r="C22" s="6">
        <v>5</v>
      </c>
    </row>
    <row r="23" spans="1:3" x14ac:dyDescent="0.3">
      <c r="A23" s="3" t="s">
        <v>53</v>
      </c>
      <c r="B23" s="6">
        <v>-1837</v>
      </c>
      <c r="C23" s="6">
        <v>-1837</v>
      </c>
    </row>
    <row r="24" spans="1:3" x14ac:dyDescent="0.3">
      <c r="A24" s="3" t="s">
        <v>54</v>
      </c>
      <c r="B24" s="6">
        <v>26791</v>
      </c>
      <c r="C24" s="6">
        <v>21389</v>
      </c>
    </row>
    <row r="25" spans="1:3" x14ac:dyDescent="0.3">
      <c r="A25" s="3" t="s">
        <v>108</v>
      </c>
      <c r="B25" s="6">
        <v>-1035</v>
      </c>
      <c r="C25" s="6">
        <v>-484</v>
      </c>
    </row>
    <row r="26" spans="1:3" x14ac:dyDescent="0.3">
      <c r="A26" s="3" t="s">
        <v>56</v>
      </c>
      <c r="B26" s="6">
        <v>19625</v>
      </c>
      <c r="C26" s="6">
        <v>8636</v>
      </c>
    </row>
    <row r="27" spans="1:3" x14ac:dyDescent="0.3">
      <c r="A27" s="3" t="s">
        <v>57</v>
      </c>
      <c r="B27" s="6">
        <v>43549</v>
      </c>
      <c r="C27" s="6">
        <v>27709</v>
      </c>
    </row>
    <row r="28" spans="1:3" x14ac:dyDescent="0.3">
      <c r="A28" s="3" t="s">
        <v>58</v>
      </c>
      <c r="B28" s="4">
        <v>162648</v>
      </c>
      <c r="C28" s="4">
        <v>131310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AB9B2-4C1E-41C4-8F5F-1AA0E40F596A}">
  <sheetPr codeName="Sheet2"/>
  <dimension ref="A1:I26"/>
  <sheetViews>
    <sheetView zoomScale="85" zoomScaleNormal="85" workbookViewId="0">
      <selection activeCell="F8" sqref="F8"/>
    </sheetView>
  </sheetViews>
  <sheetFormatPr defaultRowHeight="14.4" x14ac:dyDescent="0.3"/>
  <cols>
    <col min="1" max="1" width="80" customWidth="1"/>
    <col min="2" max="3" width="14" style="24" customWidth="1"/>
    <col min="4" max="5" width="14" customWidth="1"/>
    <col min="6" max="6" width="16" customWidth="1"/>
  </cols>
  <sheetData>
    <row r="1" spans="1:9" x14ac:dyDescent="0.3">
      <c r="A1" s="24" t="s">
        <v>145</v>
      </c>
      <c r="B1" s="25">
        <v>2016</v>
      </c>
      <c r="C1" s="25">
        <v>2017</v>
      </c>
      <c r="D1" s="2">
        <v>2018</v>
      </c>
      <c r="E1" s="2">
        <v>2019</v>
      </c>
      <c r="F1" s="2">
        <v>2020</v>
      </c>
    </row>
    <row r="2" spans="1:9" x14ac:dyDescent="0.3">
      <c r="A2" s="45" t="s">
        <v>5</v>
      </c>
      <c r="B2" s="4">
        <v>135987</v>
      </c>
      <c r="C2" s="4">
        <v>177866</v>
      </c>
      <c r="D2" s="4">
        <v>232887</v>
      </c>
      <c r="E2" s="4">
        <v>280522</v>
      </c>
      <c r="F2" s="4">
        <v>386064</v>
      </c>
    </row>
    <row r="3" spans="1:9" x14ac:dyDescent="0.3">
      <c r="A3" s="3" t="s">
        <v>7</v>
      </c>
      <c r="B3" s="6">
        <v>88265</v>
      </c>
      <c r="C3" s="6">
        <v>111934</v>
      </c>
      <c r="D3" s="6">
        <v>139156</v>
      </c>
      <c r="E3" s="6">
        <v>165536</v>
      </c>
      <c r="F3" s="6">
        <v>233307</v>
      </c>
    </row>
    <row r="4" spans="1:9" x14ac:dyDescent="0.3">
      <c r="A4" s="3" t="s">
        <v>8</v>
      </c>
      <c r="B4" s="6">
        <v>17619</v>
      </c>
      <c r="C4" s="6">
        <v>25249</v>
      </c>
      <c r="D4" s="6">
        <v>34027</v>
      </c>
      <c r="E4" s="6">
        <v>40232</v>
      </c>
      <c r="F4" s="6">
        <v>58517</v>
      </c>
    </row>
    <row r="5" spans="1:9" x14ac:dyDescent="0.3">
      <c r="A5" s="3" t="s">
        <v>9</v>
      </c>
      <c r="B5" s="6">
        <v>7233</v>
      </c>
      <c r="C5" s="6">
        <v>10069</v>
      </c>
      <c r="D5" s="6">
        <v>28837</v>
      </c>
      <c r="E5" s="6">
        <v>35931</v>
      </c>
      <c r="F5" s="6">
        <v>42740</v>
      </c>
    </row>
    <row r="6" spans="1:9" x14ac:dyDescent="0.3">
      <c r="A6" s="3" t="s">
        <v>10</v>
      </c>
      <c r="B6" s="6">
        <v>16085</v>
      </c>
      <c r="C6" s="6">
        <v>22620</v>
      </c>
      <c r="D6" s="6">
        <v>13814</v>
      </c>
      <c r="E6" s="6">
        <v>18878</v>
      </c>
      <c r="F6" s="6">
        <v>22008</v>
      </c>
    </row>
    <row r="7" spans="1:9" x14ac:dyDescent="0.3">
      <c r="A7" s="3" t="s">
        <v>11</v>
      </c>
      <c r="B7" s="6">
        <v>2432</v>
      </c>
      <c r="C7" s="6">
        <v>3674</v>
      </c>
      <c r="D7" s="6">
        <v>4336</v>
      </c>
      <c r="E7" s="6">
        <v>5203</v>
      </c>
      <c r="F7" s="6">
        <v>6668</v>
      </c>
    </row>
    <row r="8" spans="1:9" x14ac:dyDescent="0.3">
      <c r="A8" s="3" t="s">
        <v>12</v>
      </c>
      <c r="B8" s="6">
        <v>167</v>
      </c>
      <c r="C8" s="6">
        <v>214</v>
      </c>
      <c r="D8" s="6">
        <v>296</v>
      </c>
      <c r="E8" s="6">
        <v>201</v>
      </c>
      <c r="F8" s="6">
        <v>-75</v>
      </c>
    </row>
    <row r="9" spans="1:9" x14ac:dyDescent="0.3">
      <c r="A9" s="3" t="s">
        <v>13</v>
      </c>
      <c r="B9" s="6">
        <v>131801</v>
      </c>
      <c r="C9" s="6">
        <v>173760</v>
      </c>
      <c r="D9" s="6">
        <v>220466</v>
      </c>
      <c r="E9" s="6">
        <v>265981</v>
      </c>
      <c r="F9" s="6">
        <v>363165</v>
      </c>
    </row>
    <row r="10" spans="1:9" x14ac:dyDescent="0.3">
      <c r="A10" s="3" t="s">
        <v>14</v>
      </c>
      <c r="B10" s="6">
        <v>4186</v>
      </c>
      <c r="C10" s="6">
        <v>4106</v>
      </c>
      <c r="D10" s="6">
        <v>12421</v>
      </c>
      <c r="E10" s="6">
        <v>14541</v>
      </c>
      <c r="F10" s="6">
        <v>22899</v>
      </c>
    </row>
    <row r="11" spans="1:9" x14ac:dyDescent="0.3">
      <c r="A11" s="3" t="s">
        <v>15</v>
      </c>
      <c r="B11" s="6">
        <v>100</v>
      </c>
      <c r="C11" s="6">
        <v>202</v>
      </c>
      <c r="D11" s="6">
        <v>440</v>
      </c>
      <c r="E11" s="6">
        <v>832</v>
      </c>
      <c r="F11" s="6">
        <v>555</v>
      </c>
    </row>
    <row r="12" spans="1:9" x14ac:dyDescent="0.3">
      <c r="A12" s="3" t="s">
        <v>16</v>
      </c>
      <c r="B12" s="6">
        <v>-484</v>
      </c>
      <c r="C12" s="6">
        <v>-848</v>
      </c>
      <c r="D12" s="6">
        <v>-1417</v>
      </c>
      <c r="E12" s="6">
        <v>-1600</v>
      </c>
      <c r="F12" s="6">
        <v>-1647</v>
      </c>
    </row>
    <row r="13" spans="1:9" x14ac:dyDescent="0.3">
      <c r="A13" s="3" t="s">
        <v>17</v>
      </c>
      <c r="B13" s="6">
        <v>90</v>
      </c>
      <c r="C13" s="6">
        <v>346</v>
      </c>
      <c r="D13" s="6">
        <v>-183</v>
      </c>
      <c r="E13" s="6">
        <v>203</v>
      </c>
      <c r="F13" s="6">
        <v>2371</v>
      </c>
    </row>
    <row r="14" spans="1:9" x14ac:dyDescent="0.3">
      <c r="A14" s="3" t="s">
        <v>18</v>
      </c>
      <c r="B14" s="6">
        <v>-294</v>
      </c>
      <c r="C14" s="6">
        <v>-300</v>
      </c>
      <c r="D14" s="6">
        <v>-1160</v>
      </c>
      <c r="E14" s="6">
        <v>-565</v>
      </c>
      <c r="F14" s="6">
        <v>1279</v>
      </c>
    </row>
    <row r="15" spans="1:9" x14ac:dyDescent="0.3">
      <c r="A15" s="3" t="s">
        <v>19</v>
      </c>
      <c r="B15" s="6">
        <v>3892</v>
      </c>
      <c r="C15" s="6">
        <v>3806</v>
      </c>
      <c r="D15" s="6">
        <v>11261</v>
      </c>
      <c r="E15" s="6">
        <v>13976</v>
      </c>
      <c r="F15" s="6">
        <v>24178</v>
      </c>
    </row>
    <row r="16" spans="1:9" x14ac:dyDescent="0.3">
      <c r="A16" s="3" t="s">
        <v>20</v>
      </c>
      <c r="B16" s="6">
        <v>-1425</v>
      </c>
      <c r="C16" s="6">
        <v>-769</v>
      </c>
      <c r="D16" s="6">
        <v>-1197</v>
      </c>
      <c r="E16" s="6">
        <v>-2374</v>
      </c>
      <c r="F16" s="6">
        <v>-2863</v>
      </c>
      <c r="G16" s="15"/>
      <c r="H16" s="15"/>
      <c r="I16" s="15"/>
    </row>
    <row r="17" spans="1:6" x14ac:dyDescent="0.3">
      <c r="A17" s="3" t="s">
        <v>21</v>
      </c>
      <c r="B17" s="6">
        <v>-96</v>
      </c>
      <c r="C17" s="6">
        <v>-4</v>
      </c>
      <c r="D17" s="6">
        <v>9</v>
      </c>
      <c r="E17" s="6">
        <v>-14</v>
      </c>
      <c r="F17" s="6">
        <v>16</v>
      </c>
    </row>
    <row r="18" spans="1:6" x14ac:dyDescent="0.3">
      <c r="A18" s="3" t="s">
        <v>22</v>
      </c>
      <c r="B18" s="4">
        <v>2371</v>
      </c>
      <c r="C18" s="4">
        <v>3033</v>
      </c>
      <c r="D18" s="4">
        <v>10073</v>
      </c>
      <c r="E18" s="4">
        <v>11588</v>
      </c>
      <c r="F18" s="4">
        <v>21331</v>
      </c>
    </row>
    <row r="19" spans="1:6" x14ac:dyDescent="0.3">
      <c r="A19" s="3"/>
      <c r="B19" s="7"/>
      <c r="C19" s="7"/>
      <c r="D19" s="7"/>
      <c r="E19" s="7"/>
      <c r="F19" s="7"/>
    </row>
    <row r="20" spans="1:6" x14ac:dyDescent="0.3">
      <c r="A20" s="3"/>
      <c r="B20" s="7"/>
      <c r="C20" s="7"/>
      <c r="D20" s="7"/>
      <c r="E20" s="7"/>
      <c r="F20" s="7"/>
    </row>
    <row r="21" spans="1:6" x14ac:dyDescent="0.3">
      <c r="A21" s="3"/>
      <c r="B21" s="6"/>
      <c r="C21" s="6"/>
      <c r="D21" s="6"/>
      <c r="E21" s="6"/>
      <c r="F21" s="6"/>
    </row>
    <row r="22" spans="1:6" x14ac:dyDescent="0.3">
      <c r="A22" s="3"/>
      <c r="B22" s="6"/>
      <c r="C22" s="6"/>
      <c r="D22" s="6"/>
      <c r="E22" s="6"/>
      <c r="F22" s="6"/>
    </row>
    <row r="23" spans="1:6" x14ac:dyDescent="0.3">
      <c r="A23" s="3"/>
    </row>
    <row r="24" spans="1:6" x14ac:dyDescent="0.3">
      <c r="A24" s="3"/>
      <c r="B24" s="4"/>
      <c r="C24" s="4"/>
      <c r="D24" s="4"/>
      <c r="E24" s="4"/>
      <c r="F24" s="4"/>
    </row>
    <row r="25" spans="1:6" x14ac:dyDescent="0.3">
      <c r="A25" s="3"/>
    </row>
    <row r="26" spans="1:6" x14ac:dyDescent="0.3">
      <c r="A26" s="3"/>
      <c r="B26" s="4"/>
      <c r="C26" s="4"/>
      <c r="D26" s="4"/>
      <c r="E26" s="4"/>
      <c r="F26" s="4"/>
    </row>
  </sheetData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8F2D7-4534-444E-9245-4FDBC6D7FECE}">
  <sheetPr codeName="Sheet6"/>
  <dimension ref="A1:D29"/>
  <sheetViews>
    <sheetView workbookViewId="0">
      <selection activeCell="B19" sqref="B19"/>
    </sheetView>
  </sheetViews>
  <sheetFormatPr defaultRowHeight="14.4" x14ac:dyDescent="0.3"/>
  <cols>
    <col min="1" max="1" width="80" customWidth="1"/>
    <col min="2" max="2" width="16" customWidth="1"/>
    <col min="3" max="4" width="14" customWidth="1"/>
  </cols>
  <sheetData>
    <row r="1" spans="1:4" x14ac:dyDescent="0.3">
      <c r="A1" s="187" t="s">
        <v>0</v>
      </c>
      <c r="B1" s="43" t="s">
        <v>1</v>
      </c>
      <c r="C1" s="44"/>
      <c r="D1" s="44"/>
    </row>
    <row r="2" spans="1:4" x14ac:dyDescent="0.3">
      <c r="A2" s="188"/>
      <c r="B2" s="2" t="s">
        <v>4</v>
      </c>
      <c r="C2" s="2" t="s">
        <v>88</v>
      </c>
      <c r="D2" s="2" t="s">
        <v>89</v>
      </c>
    </row>
    <row r="3" spans="1:4" x14ac:dyDescent="0.3">
      <c r="A3" s="3" t="s">
        <v>5</v>
      </c>
      <c r="B3" s="4">
        <v>232887</v>
      </c>
      <c r="C3" s="4">
        <v>177866</v>
      </c>
      <c r="D3" s="4">
        <v>135987</v>
      </c>
    </row>
    <row r="4" spans="1:4" x14ac:dyDescent="0.3">
      <c r="A4" s="5" t="s">
        <v>6</v>
      </c>
    </row>
    <row r="5" spans="1:4" x14ac:dyDescent="0.3">
      <c r="A5" s="3" t="s">
        <v>7</v>
      </c>
      <c r="B5" s="6">
        <v>139156</v>
      </c>
      <c r="C5" s="6">
        <v>111934</v>
      </c>
      <c r="D5" s="6">
        <v>88265</v>
      </c>
    </row>
    <row r="6" spans="1:4" x14ac:dyDescent="0.3">
      <c r="A6" s="3" t="s">
        <v>8</v>
      </c>
      <c r="B6" s="6">
        <v>34027</v>
      </c>
      <c r="C6" s="6">
        <v>25249</v>
      </c>
      <c r="D6" s="6">
        <v>17619</v>
      </c>
    </row>
    <row r="7" spans="1:4" x14ac:dyDescent="0.3">
      <c r="A7" s="3" t="s">
        <v>106</v>
      </c>
      <c r="B7" s="6">
        <v>13814</v>
      </c>
      <c r="C7" s="6">
        <v>10069</v>
      </c>
      <c r="D7" s="6">
        <v>7233</v>
      </c>
    </row>
    <row r="8" spans="1:4" x14ac:dyDescent="0.3">
      <c r="A8" s="3" t="s">
        <v>9</v>
      </c>
      <c r="B8" s="6">
        <v>28837</v>
      </c>
      <c r="C8" s="6">
        <v>22620</v>
      </c>
      <c r="D8" s="6">
        <v>16085</v>
      </c>
    </row>
    <row r="9" spans="1:4" x14ac:dyDescent="0.3">
      <c r="A9" s="3" t="s">
        <v>11</v>
      </c>
      <c r="B9" s="6">
        <v>4336</v>
      </c>
      <c r="C9" s="6">
        <v>3674</v>
      </c>
      <c r="D9" s="6">
        <v>2432</v>
      </c>
    </row>
    <row r="10" spans="1:4" x14ac:dyDescent="0.3">
      <c r="A10" s="3" t="s">
        <v>91</v>
      </c>
      <c r="B10" s="6">
        <v>296</v>
      </c>
      <c r="C10" s="6">
        <v>214</v>
      </c>
      <c r="D10" s="6">
        <v>167</v>
      </c>
    </row>
    <row r="11" spans="1:4" x14ac:dyDescent="0.3">
      <c r="A11" s="3" t="s">
        <v>13</v>
      </c>
      <c r="B11" s="6">
        <v>220466</v>
      </c>
      <c r="C11" s="6">
        <v>173760</v>
      </c>
      <c r="D11" s="6">
        <v>131801</v>
      </c>
    </row>
    <row r="12" spans="1:4" x14ac:dyDescent="0.3">
      <c r="A12" s="3" t="s">
        <v>105</v>
      </c>
      <c r="B12" s="6">
        <v>12421</v>
      </c>
      <c r="C12" s="6">
        <v>4106</v>
      </c>
      <c r="D12" s="6">
        <v>4186</v>
      </c>
    </row>
    <row r="13" spans="1:4" x14ac:dyDescent="0.3">
      <c r="A13" s="3" t="s">
        <v>15</v>
      </c>
      <c r="B13" s="6">
        <v>440</v>
      </c>
      <c r="C13" s="6">
        <v>202</v>
      </c>
      <c r="D13" s="6">
        <v>100</v>
      </c>
    </row>
    <row r="14" spans="1:4" x14ac:dyDescent="0.3">
      <c r="A14" s="3" t="s">
        <v>16</v>
      </c>
      <c r="B14" s="6">
        <v>-1417</v>
      </c>
      <c r="C14" s="6">
        <v>-848</v>
      </c>
      <c r="D14" s="6">
        <v>-484</v>
      </c>
    </row>
    <row r="15" spans="1:4" x14ac:dyDescent="0.3">
      <c r="A15" s="3" t="s">
        <v>17</v>
      </c>
      <c r="B15" s="6">
        <v>-183</v>
      </c>
      <c r="C15" s="6">
        <v>346</v>
      </c>
      <c r="D15" s="6">
        <v>90</v>
      </c>
    </row>
    <row r="16" spans="1:4" x14ac:dyDescent="0.3">
      <c r="A16" s="3" t="s">
        <v>18</v>
      </c>
      <c r="B16" s="6">
        <v>-1160</v>
      </c>
      <c r="C16" s="6">
        <v>-300</v>
      </c>
      <c r="D16" s="6">
        <v>-294</v>
      </c>
    </row>
    <row r="17" spans="1:4" x14ac:dyDescent="0.3">
      <c r="A17" s="3" t="s">
        <v>19</v>
      </c>
      <c r="B17" s="6">
        <v>11261</v>
      </c>
      <c r="C17" s="6">
        <v>3806</v>
      </c>
      <c r="D17" s="6">
        <v>3892</v>
      </c>
    </row>
    <row r="18" spans="1:4" x14ac:dyDescent="0.3">
      <c r="A18" s="3" t="s">
        <v>20</v>
      </c>
      <c r="B18" s="6">
        <v>-1197</v>
      </c>
      <c r="C18" s="6">
        <v>-769</v>
      </c>
      <c r="D18" s="6">
        <v>-1425</v>
      </c>
    </row>
    <row r="19" spans="1:4" x14ac:dyDescent="0.3">
      <c r="A19" s="3" t="s">
        <v>21</v>
      </c>
      <c r="B19" s="6">
        <v>9</v>
      </c>
      <c r="C19" s="6">
        <v>-4</v>
      </c>
      <c r="D19" s="6">
        <v>-96</v>
      </c>
    </row>
    <row r="20" spans="1:4" x14ac:dyDescent="0.3">
      <c r="A20" s="3" t="s">
        <v>22</v>
      </c>
      <c r="B20" s="4">
        <v>10073</v>
      </c>
      <c r="C20" s="4">
        <v>3033</v>
      </c>
      <c r="D20" s="4">
        <v>2371</v>
      </c>
    </row>
    <row r="21" spans="1:4" x14ac:dyDescent="0.3">
      <c r="A21" s="3" t="s">
        <v>104</v>
      </c>
      <c r="B21" s="7">
        <v>20.68</v>
      </c>
      <c r="C21" s="7">
        <v>6.32</v>
      </c>
      <c r="D21" s="7">
        <v>5.01</v>
      </c>
    </row>
    <row r="22" spans="1:4" x14ac:dyDescent="0.3">
      <c r="A22" s="3" t="s">
        <v>103</v>
      </c>
      <c r="B22" s="7">
        <v>20.14</v>
      </c>
      <c r="C22" s="7">
        <v>6.15</v>
      </c>
      <c r="D22" s="7">
        <v>4.9000000000000004</v>
      </c>
    </row>
    <row r="23" spans="1:4" x14ac:dyDescent="0.3">
      <c r="A23" s="5" t="s">
        <v>23</v>
      </c>
    </row>
    <row r="24" spans="1:4" x14ac:dyDescent="0.3">
      <c r="A24" s="3" t="s">
        <v>24</v>
      </c>
      <c r="B24" s="6">
        <v>487</v>
      </c>
      <c r="C24" s="6">
        <v>480</v>
      </c>
      <c r="D24" s="6">
        <v>474</v>
      </c>
    </row>
    <row r="25" spans="1:4" x14ac:dyDescent="0.3">
      <c r="A25" s="3" t="s">
        <v>25</v>
      </c>
      <c r="B25" s="6">
        <v>500</v>
      </c>
      <c r="C25" s="6">
        <v>493</v>
      </c>
      <c r="D25" s="6">
        <v>484</v>
      </c>
    </row>
    <row r="26" spans="1:4" x14ac:dyDescent="0.3">
      <c r="A26" s="3" t="s">
        <v>26</v>
      </c>
    </row>
    <row r="27" spans="1:4" x14ac:dyDescent="0.3">
      <c r="A27" s="3" t="s">
        <v>5</v>
      </c>
      <c r="B27" s="4">
        <v>141915</v>
      </c>
      <c r="C27" s="4">
        <v>118573</v>
      </c>
      <c r="D27" s="4">
        <v>94665</v>
      </c>
    </row>
    <row r="28" spans="1:4" x14ac:dyDescent="0.3">
      <c r="A28" s="3" t="s">
        <v>27</v>
      </c>
    </row>
    <row r="29" spans="1:4" x14ac:dyDescent="0.3">
      <c r="A29" s="3" t="s">
        <v>5</v>
      </c>
      <c r="B29" s="4">
        <v>90972</v>
      </c>
      <c r="C29" s="4">
        <v>59293</v>
      </c>
      <c r="D29" s="4">
        <v>41322</v>
      </c>
    </row>
  </sheetData>
  <mergeCells count="1">
    <mergeCell ref="A1:A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45AB4-3EA9-48E2-A4BE-16B42BB8DB19}">
  <sheetPr codeName="Sheet5"/>
  <dimension ref="A1:D37"/>
  <sheetViews>
    <sheetView workbookViewId="0">
      <selection activeCell="A33" sqref="A33"/>
    </sheetView>
  </sheetViews>
  <sheetFormatPr defaultRowHeight="14.4" x14ac:dyDescent="0.3"/>
  <cols>
    <col min="1" max="1" width="80" customWidth="1"/>
    <col min="2" max="3" width="14" customWidth="1"/>
    <col min="4" max="4" width="16" style="1" customWidth="1"/>
  </cols>
  <sheetData>
    <row r="1" spans="1:4" x14ac:dyDescent="0.3">
      <c r="A1" s="187" t="s">
        <v>59</v>
      </c>
      <c r="B1" s="189" t="s">
        <v>1</v>
      </c>
      <c r="C1" s="189"/>
      <c r="D1" s="189"/>
    </row>
    <row r="2" spans="1:4" x14ac:dyDescent="0.3">
      <c r="A2" s="188"/>
      <c r="B2" s="2" t="s">
        <v>4</v>
      </c>
      <c r="C2" s="2" t="s">
        <v>3</v>
      </c>
      <c r="D2" s="2" t="s">
        <v>2</v>
      </c>
    </row>
    <row r="3" spans="1:4" x14ac:dyDescent="0.3">
      <c r="A3" s="5" t="s">
        <v>60</v>
      </c>
    </row>
    <row r="4" spans="1:4" x14ac:dyDescent="0.3">
      <c r="A4" s="3" t="s">
        <v>61</v>
      </c>
      <c r="B4" s="4">
        <v>21856</v>
      </c>
      <c r="C4" s="4">
        <v>32173</v>
      </c>
      <c r="D4" s="4">
        <v>36410</v>
      </c>
    </row>
    <row r="5" spans="1:4" x14ac:dyDescent="0.3">
      <c r="A5" s="5" t="s">
        <v>62</v>
      </c>
    </row>
    <row r="6" spans="1:4" x14ac:dyDescent="0.3">
      <c r="A6" s="3" t="s">
        <v>22</v>
      </c>
      <c r="B6" s="6">
        <v>10073</v>
      </c>
      <c r="C6" s="6">
        <v>11588</v>
      </c>
      <c r="D6" s="6">
        <v>21331</v>
      </c>
    </row>
    <row r="7" spans="1:4" x14ac:dyDescent="0.3">
      <c r="A7" s="5" t="s">
        <v>63</v>
      </c>
    </row>
    <row r="8" spans="1:4" ht="28.8" x14ac:dyDescent="0.3">
      <c r="A8" s="3" t="s">
        <v>64</v>
      </c>
      <c r="B8" s="6">
        <v>15341</v>
      </c>
      <c r="C8" s="6">
        <v>21789</v>
      </c>
      <c r="D8" s="6">
        <v>25251</v>
      </c>
    </row>
    <row r="9" spans="1:4" x14ac:dyDescent="0.3">
      <c r="A9" s="3" t="s">
        <v>65</v>
      </c>
      <c r="B9" s="6">
        <v>5418</v>
      </c>
      <c r="C9" s="6">
        <v>6864</v>
      </c>
      <c r="D9" s="6">
        <v>9208</v>
      </c>
    </row>
    <row r="10" spans="1:4" x14ac:dyDescent="0.3">
      <c r="A10" s="3" t="s">
        <v>12</v>
      </c>
      <c r="B10" s="6">
        <v>274</v>
      </c>
      <c r="C10" s="6">
        <v>164</v>
      </c>
      <c r="D10" s="6">
        <v>-71</v>
      </c>
    </row>
    <row r="11" spans="1:4" x14ac:dyDescent="0.3">
      <c r="A11" s="3" t="s">
        <v>66</v>
      </c>
      <c r="B11" s="6">
        <v>219</v>
      </c>
      <c r="C11" s="6">
        <v>-249</v>
      </c>
      <c r="D11" s="6">
        <v>-2582</v>
      </c>
    </row>
    <row r="12" spans="1:4" x14ac:dyDescent="0.3">
      <c r="A12" s="3" t="s">
        <v>67</v>
      </c>
      <c r="B12" s="6">
        <v>441</v>
      </c>
      <c r="C12" s="6">
        <v>796</v>
      </c>
      <c r="D12" s="6">
        <v>-554</v>
      </c>
    </row>
    <row r="13" spans="1:4" x14ac:dyDescent="0.3">
      <c r="A13" s="5" t="s">
        <v>68</v>
      </c>
    </row>
    <row r="14" spans="1:4" x14ac:dyDescent="0.3">
      <c r="A14" s="3" t="s">
        <v>32</v>
      </c>
      <c r="B14" s="6">
        <v>-1314</v>
      </c>
      <c r="C14" s="6">
        <v>-3278</v>
      </c>
      <c r="D14" s="6">
        <v>-2849</v>
      </c>
    </row>
    <row r="15" spans="1:4" x14ac:dyDescent="0.3">
      <c r="A15" s="3" t="s">
        <v>33</v>
      </c>
      <c r="B15" s="6">
        <v>-4615</v>
      </c>
      <c r="C15" s="6">
        <v>-7681</v>
      </c>
      <c r="D15" s="6">
        <v>-8169</v>
      </c>
    </row>
    <row r="16" spans="1:4" x14ac:dyDescent="0.3">
      <c r="A16" s="3" t="s">
        <v>41</v>
      </c>
      <c r="B16" s="6">
        <v>3263</v>
      </c>
      <c r="C16" s="6">
        <v>8193</v>
      </c>
      <c r="D16" s="6">
        <v>17480</v>
      </c>
    </row>
    <row r="17" spans="1:4" x14ac:dyDescent="0.3">
      <c r="A17" s="3" t="s">
        <v>42</v>
      </c>
      <c r="B17" s="6">
        <v>472</v>
      </c>
      <c r="C17" s="6">
        <v>-1383</v>
      </c>
      <c r="D17" s="6">
        <v>5754</v>
      </c>
    </row>
    <row r="18" spans="1:4" x14ac:dyDescent="0.3">
      <c r="A18" s="3" t="s">
        <v>43</v>
      </c>
      <c r="B18" s="6">
        <v>1151</v>
      </c>
      <c r="C18" s="6">
        <v>1711</v>
      </c>
      <c r="D18" s="6">
        <v>1265</v>
      </c>
    </row>
    <row r="19" spans="1:4" x14ac:dyDescent="0.3">
      <c r="A19" s="3" t="s">
        <v>69</v>
      </c>
      <c r="B19" s="6">
        <v>30723</v>
      </c>
      <c r="C19" s="6">
        <v>38514</v>
      </c>
      <c r="D19" s="6">
        <v>66064</v>
      </c>
    </row>
    <row r="20" spans="1:4" x14ac:dyDescent="0.3">
      <c r="A20" s="5" t="s">
        <v>70</v>
      </c>
    </row>
    <row r="21" spans="1:4" x14ac:dyDescent="0.3">
      <c r="A21" s="3" t="s">
        <v>71</v>
      </c>
      <c r="B21" s="6">
        <v>-13427</v>
      </c>
      <c r="C21" s="6">
        <v>-16861</v>
      </c>
      <c r="D21" s="6">
        <v>-40140</v>
      </c>
    </row>
    <row r="22" spans="1:4" x14ac:dyDescent="0.3">
      <c r="A22" s="3" t="s">
        <v>72</v>
      </c>
      <c r="B22" s="6">
        <v>2104</v>
      </c>
      <c r="C22" s="6">
        <v>4172</v>
      </c>
      <c r="D22" s="6">
        <v>5096</v>
      </c>
    </row>
    <row r="23" spans="1:4" x14ac:dyDescent="0.3">
      <c r="A23" s="3" t="s">
        <v>73</v>
      </c>
      <c r="B23" s="6">
        <v>-2186</v>
      </c>
      <c r="C23" s="6">
        <v>-2461</v>
      </c>
      <c r="D23" s="6">
        <v>-2325</v>
      </c>
    </row>
    <row r="24" spans="1:4" x14ac:dyDescent="0.3">
      <c r="A24" s="3" t="s">
        <v>74</v>
      </c>
      <c r="B24" s="6">
        <v>8240</v>
      </c>
      <c r="C24" s="6">
        <v>22681</v>
      </c>
      <c r="D24" s="6">
        <v>50237</v>
      </c>
    </row>
    <row r="25" spans="1:4" x14ac:dyDescent="0.3">
      <c r="A25" s="3" t="s">
        <v>75</v>
      </c>
      <c r="B25" s="6">
        <v>-7100</v>
      </c>
      <c r="C25" s="6">
        <v>-31812</v>
      </c>
      <c r="D25" s="6">
        <v>-72479</v>
      </c>
    </row>
    <row r="26" spans="1:4" x14ac:dyDescent="0.3">
      <c r="A26" s="3" t="s">
        <v>76</v>
      </c>
      <c r="B26" s="6">
        <v>-12369</v>
      </c>
      <c r="C26" s="6">
        <v>-24281</v>
      </c>
      <c r="D26" s="6">
        <v>-59611</v>
      </c>
    </row>
    <row r="27" spans="1:4" x14ac:dyDescent="0.3">
      <c r="A27" s="5" t="s">
        <v>77</v>
      </c>
    </row>
    <row r="28" spans="1:4" x14ac:dyDescent="0.3">
      <c r="A28" s="3" t="s">
        <v>78</v>
      </c>
      <c r="B28" s="6">
        <v>886</v>
      </c>
      <c r="C28" s="6">
        <v>1402</v>
      </c>
      <c r="D28" s="6">
        <v>6796</v>
      </c>
    </row>
    <row r="29" spans="1:4" x14ac:dyDescent="0.3">
      <c r="A29" s="3" t="s">
        <v>79</v>
      </c>
      <c r="B29" s="6">
        <v>-813</v>
      </c>
      <c r="C29" s="6">
        <v>-1518</v>
      </c>
      <c r="D29" s="6">
        <v>-6177</v>
      </c>
    </row>
    <row r="30" spans="1:4" x14ac:dyDescent="0.3">
      <c r="A30" s="3" t="s">
        <v>80</v>
      </c>
      <c r="B30" s="6">
        <v>182</v>
      </c>
      <c r="C30" s="6">
        <v>871</v>
      </c>
      <c r="D30" s="6">
        <v>10525</v>
      </c>
    </row>
    <row r="31" spans="1:4" x14ac:dyDescent="0.3">
      <c r="A31" s="3" t="s">
        <v>81</v>
      </c>
      <c r="B31" s="6">
        <v>-155</v>
      </c>
      <c r="C31" s="6">
        <v>-1166</v>
      </c>
      <c r="D31" s="6">
        <v>-1553</v>
      </c>
    </row>
    <row r="32" spans="1:4" x14ac:dyDescent="0.3">
      <c r="A32" s="3" t="s">
        <v>82</v>
      </c>
      <c r="B32" s="6">
        <v>-7449</v>
      </c>
      <c r="C32" s="6">
        <v>-9628</v>
      </c>
      <c r="D32" s="6">
        <v>-10642</v>
      </c>
    </row>
    <row r="33" spans="1:4" x14ac:dyDescent="0.3">
      <c r="A33" s="3" t="s">
        <v>83</v>
      </c>
      <c r="B33" s="6">
        <v>-337</v>
      </c>
      <c r="C33" s="6">
        <v>-27</v>
      </c>
      <c r="D33" s="6">
        <v>-53</v>
      </c>
    </row>
    <row r="34" spans="1:4" x14ac:dyDescent="0.3">
      <c r="A34" s="3" t="s">
        <v>84</v>
      </c>
      <c r="B34" s="6">
        <v>-7686</v>
      </c>
      <c r="C34" s="6">
        <v>-10066</v>
      </c>
      <c r="D34" s="6">
        <v>-1104</v>
      </c>
    </row>
    <row r="35" spans="1:4" x14ac:dyDescent="0.3">
      <c r="A35" s="3" t="s">
        <v>85</v>
      </c>
      <c r="B35" s="6">
        <v>-351</v>
      </c>
      <c r="C35" s="6">
        <v>70</v>
      </c>
      <c r="D35" s="6">
        <v>618</v>
      </c>
    </row>
    <row r="36" spans="1:4" x14ac:dyDescent="0.3">
      <c r="A36" s="3" t="s">
        <v>86</v>
      </c>
      <c r="B36" s="6">
        <v>10317</v>
      </c>
      <c r="C36" s="6">
        <v>4237</v>
      </c>
      <c r="D36" s="6">
        <v>5967</v>
      </c>
    </row>
    <row r="37" spans="1:4" x14ac:dyDescent="0.3">
      <c r="A37" s="3" t="s">
        <v>87</v>
      </c>
      <c r="B37" s="4">
        <v>32173</v>
      </c>
      <c r="C37" s="4">
        <v>36410</v>
      </c>
      <c r="D37" s="4">
        <v>42377</v>
      </c>
    </row>
  </sheetData>
  <mergeCells count="2">
    <mergeCell ref="A1:A2"/>
    <mergeCell ref="B1:D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73704-86ED-44EE-8BA3-D503993E8D62}">
  <sheetPr codeName="Sheet8"/>
  <dimension ref="A1:D41"/>
  <sheetViews>
    <sheetView workbookViewId="0">
      <selection activeCell="A22" sqref="A22"/>
    </sheetView>
  </sheetViews>
  <sheetFormatPr defaultRowHeight="14.4" x14ac:dyDescent="0.3"/>
  <cols>
    <col min="1" max="1" width="80" customWidth="1"/>
    <col min="2" max="2" width="16" customWidth="1"/>
    <col min="3" max="4" width="14" customWidth="1"/>
  </cols>
  <sheetData>
    <row r="1" spans="1:4" x14ac:dyDescent="0.3">
      <c r="A1" s="187" t="s">
        <v>59</v>
      </c>
      <c r="B1" s="189" t="s">
        <v>1</v>
      </c>
      <c r="C1" s="188"/>
      <c r="D1" s="188"/>
    </row>
    <row r="2" spans="1:4" x14ac:dyDescent="0.3">
      <c r="A2" s="188"/>
      <c r="B2" s="2" t="s">
        <v>4</v>
      </c>
      <c r="C2" s="2" t="s">
        <v>88</v>
      </c>
      <c r="D2" s="2" t="s">
        <v>89</v>
      </c>
    </row>
    <row r="3" spans="1:4" x14ac:dyDescent="0.3">
      <c r="A3" s="5" t="s">
        <v>60</v>
      </c>
    </row>
    <row r="4" spans="1:4" x14ac:dyDescent="0.3">
      <c r="A4" s="3" t="s">
        <v>61</v>
      </c>
      <c r="B4" s="4">
        <v>21856</v>
      </c>
      <c r="C4" s="4">
        <v>19934</v>
      </c>
      <c r="D4" s="4">
        <v>16175</v>
      </c>
    </row>
    <row r="5" spans="1:4" x14ac:dyDescent="0.3">
      <c r="A5" s="5" t="s">
        <v>62</v>
      </c>
    </row>
    <row r="6" spans="1:4" x14ac:dyDescent="0.3">
      <c r="A6" s="3" t="s">
        <v>22</v>
      </c>
      <c r="B6" s="6">
        <v>10073</v>
      </c>
      <c r="C6" s="6">
        <v>3033</v>
      </c>
      <c r="D6" s="6">
        <v>2371</v>
      </c>
    </row>
    <row r="7" spans="1:4" x14ac:dyDescent="0.3">
      <c r="A7" s="5" t="s">
        <v>63</v>
      </c>
    </row>
    <row r="8" spans="1:4" ht="28.8" x14ac:dyDescent="0.3">
      <c r="A8" s="3" t="s">
        <v>90</v>
      </c>
      <c r="B8" s="6">
        <v>15341</v>
      </c>
      <c r="C8" s="6">
        <v>11478</v>
      </c>
      <c r="D8" s="6">
        <v>8116</v>
      </c>
    </row>
    <row r="9" spans="1:4" x14ac:dyDescent="0.3">
      <c r="A9" s="3" t="s">
        <v>65</v>
      </c>
      <c r="B9" s="6">
        <v>5418</v>
      </c>
      <c r="C9" s="6">
        <v>4215</v>
      </c>
      <c r="D9" s="6">
        <v>2975</v>
      </c>
    </row>
    <row r="10" spans="1:4" x14ac:dyDescent="0.3">
      <c r="A10" s="3" t="s">
        <v>91</v>
      </c>
      <c r="B10" s="6">
        <v>274</v>
      </c>
      <c r="C10" s="6">
        <v>202</v>
      </c>
      <c r="D10" s="6">
        <v>160</v>
      </c>
    </row>
    <row r="11" spans="1:4" x14ac:dyDescent="0.3">
      <c r="A11" s="3" t="s">
        <v>66</v>
      </c>
      <c r="B11" s="6">
        <v>219</v>
      </c>
      <c r="C11" s="6">
        <v>-292</v>
      </c>
      <c r="D11" s="6">
        <v>-20</v>
      </c>
    </row>
    <row r="12" spans="1:4" x14ac:dyDescent="0.3">
      <c r="A12" s="3" t="s">
        <v>67</v>
      </c>
      <c r="B12" s="6">
        <v>441</v>
      </c>
      <c r="C12" s="6">
        <v>-29</v>
      </c>
      <c r="D12" s="6">
        <v>-246</v>
      </c>
    </row>
    <row r="13" spans="1:4" x14ac:dyDescent="0.3">
      <c r="A13" s="5" t="s">
        <v>68</v>
      </c>
    </row>
    <row r="14" spans="1:4" x14ac:dyDescent="0.3">
      <c r="A14" s="3" t="s">
        <v>32</v>
      </c>
      <c r="B14" s="6">
        <v>-1314</v>
      </c>
      <c r="C14" s="6">
        <v>-3583</v>
      </c>
      <c r="D14" s="6">
        <v>-1426</v>
      </c>
    </row>
    <row r="15" spans="1:4" x14ac:dyDescent="0.3">
      <c r="A15" s="3" t="s">
        <v>33</v>
      </c>
      <c r="B15" s="6">
        <v>-4615</v>
      </c>
      <c r="C15" s="6">
        <v>-4780</v>
      </c>
      <c r="D15" s="6">
        <v>-3436</v>
      </c>
    </row>
    <row r="16" spans="1:4" x14ac:dyDescent="0.3">
      <c r="A16" s="3" t="s">
        <v>41</v>
      </c>
      <c r="B16" s="6">
        <v>3263</v>
      </c>
      <c r="C16" s="6">
        <v>7100</v>
      </c>
      <c r="D16" s="6">
        <v>5030</v>
      </c>
    </row>
    <row r="17" spans="1:4" x14ac:dyDescent="0.3">
      <c r="A17" s="3" t="s">
        <v>42</v>
      </c>
      <c r="B17" s="6">
        <v>472</v>
      </c>
      <c r="C17" s="6">
        <v>283</v>
      </c>
      <c r="D17" s="6">
        <v>1724</v>
      </c>
    </row>
    <row r="18" spans="1:4" x14ac:dyDescent="0.3">
      <c r="A18" s="3" t="s">
        <v>43</v>
      </c>
      <c r="B18" s="6">
        <v>1151</v>
      </c>
      <c r="C18" s="6">
        <v>738</v>
      </c>
      <c r="D18" s="6">
        <v>1955</v>
      </c>
    </row>
    <row r="19" spans="1:4" x14ac:dyDescent="0.3">
      <c r="A19" s="3" t="s">
        <v>69</v>
      </c>
      <c r="B19" s="6">
        <v>30723</v>
      </c>
      <c r="C19" s="6">
        <v>18365</v>
      </c>
      <c r="D19" s="6">
        <v>17203</v>
      </c>
    </row>
    <row r="20" spans="1:4" x14ac:dyDescent="0.3">
      <c r="A20" s="5" t="s">
        <v>70</v>
      </c>
    </row>
    <row r="21" spans="1:4" x14ac:dyDescent="0.3">
      <c r="A21" s="3" t="s">
        <v>71</v>
      </c>
      <c r="B21" s="6">
        <v>-13427</v>
      </c>
      <c r="C21" s="6">
        <v>-11955</v>
      </c>
      <c r="D21" s="6">
        <v>-7804</v>
      </c>
    </row>
    <row r="22" spans="1:4" x14ac:dyDescent="0.3">
      <c r="A22" s="3" t="s">
        <v>92</v>
      </c>
      <c r="B22" s="6">
        <v>2104</v>
      </c>
      <c r="C22" s="6">
        <v>1897</v>
      </c>
      <c r="D22" s="6">
        <v>1067</v>
      </c>
    </row>
    <row r="23" spans="1:4" x14ac:dyDescent="0.3">
      <c r="A23" s="3" t="s">
        <v>73</v>
      </c>
      <c r="B23" s="6">
        <v>-2186</v>
      </c>
      <c r="C23" s="6">
        <v>-13972</v>
      </c>
      <c r="D23" s="6">
        <v>-116</v>
      </c>
    </row>
    <row r="24" spans="1:4" x14ac:dyDescent="0.3">
      <c r="A24" s="3" t="s">
        <v>74</v>
      </c>
      <c r="B24" s="6">
        <v>8240</v>
      </c>
      <c r="C24" s="6">
        <v>9677</v>
      </c>
      <c r="D24" s="6">
        <v>4577</v>
      </c>
    </row>
    <row r="25" spans="1:4" x14ac:dyDescent="0.3">
      <c r="A25" s="3" t="s">
        <v>75</v>
      </c>
      <c r="B25" s="6">
        <v>-7100</v>
      </c>
      <c r="C25" s="6">
        <v>-12731</v>
      </c>
      <c r="D25" s="6">
        <v>-7240</v>
      </c>
    </row>
    <row r="26" spans="1:4" x14ac:dyDescent="0.3">
      <c r="A26" s="3" t="s">
        <v>76</v>
      </c>
      <c r="B26" s="6">
        <v>-12369</v>
      </c>
      <c r="C26" s="6">
        <v>-27084</v>
      </c>
      <c r="D26" s="6">
        <v>-9516</v>
      </c>
    </row>
    <row r="27" spans="1:4" x14ac:dyDescent="0.3">
      <c r="A27" s="5" t="s">
        <v>77</v>
      </c>
    </row>
    <row r="28" spans="1:4" x14ac:dyDescent="0.3">
      <c r="A28" s="3" t="s">
        <v>93</v>
      </c>
      <c r="B28" s="6">
        <v>768</v>
      </c>
      <c r="C28" s="6">
        <v>16228</v>
      </c>
      <c r="D28" s="6">
        <v>618</v>
      </c>
    </row>
    <row r="29" spans="1:4" x14ac:dyDescent="0.3">
      <c r="A29" s="3" t="s">
        <v>94</v>
      </c>
      <c r="B29" s="6">
        <v>-668</v>
      </c>
      <c r="C29" s="6">
        <v>-1301</v>
      </c>
      <c r="D29" s="6">
        <v>-327</v>
      </c>
    </row>
    <row r="30" spans="1:4" x14ac:dyDescent="0.3">
      <c r="A30" s="3" t="s">
        <v>95</v>
      </c>
      <c r="B30" s="6">
        <v>-7449</v>
      </c>
      <c r="C30" s="6">
        <v>-4799</v>
      </c>
      <c r="D30" s="6">
        <v>-3860</v>
      </c>
    </row>
    <row r="31" spans="1:4" x14ac:dyDescent="0.3">
      <c r="A31" s="3" t="s">
        <v>96</v>
      </c>
      <c r="B31" s="6">
        <v>-337</v>
      </c>
      <c r="C31" s="6">
        <v>-200</v>
      </c>
      <c r="D31" s="6">
        <v>-147</v>
      </c>
    </row>
    <row r="32" spans="1:4" x14ac:dyDescent="0.3">
      <c r="A32" s="3" t="s">
        <v>84</v>
      </c>
      <c r="B32" s="6">
        <v>-7686</v>
      </c>
      <c r="C32" s="6">
        <v>9928</v>
      </c>
      <c r="D32" s="6">
        <v>-3716</v>
      </c>
    </row>
    <row r="33" spans="1:4" x14ac:dyDescent="0.3">
      <c r="A33" s="3" t="s">
        <v>85</v>
      </c>
      <c r="B33" s="6">
        <v>-351</v>
      </c>
      <c r="C33" s="6">
        <v>713</v>
      </c>
      <c r="D33" s="6">
        <v>-212</v>
      </c>
    </row>
    <row r="34" spans="1:4" x14ac:dyDescent="0.3">
      <c r="A34" s="3" t="s">
        <v>86</v>
      </c>
      <c r="B34" s="6">
        <v>10317</v>
      </c>
      <c r="C34" s="6">
        <v>1922</v>
      </c>
      <c r="D34" s="6">
        <v>3759</v>
      </c>
    </row>
    <row r="35" spans="1:4" x14ac:dyDescent="0.3">
      <c r="A35" s="3" t="s">
        <v>87</v>
      </c>
      <c r="B35" s="6">
        <v>32173</v>
      </c>
      <c r="C35" s="6">
        <v>21856</v>
      </c>
      <c r="D35" s="6">
        <v>19934</v>
      </c>
    </row>
    <row r="36" spans="1:4" x14ac:dyDescent="0.3">
      <c r="A36" s="5" t="s">
        <v>97</v>
      </c>
    </row>
    <row r="37" spans="1:4" x14ac:dyDescent="0.3">
      <c r="A37" s="3" t="s">
        <v>98</v>
      </c>
      <c r="B37" s="6">
        <v>854</v>
      </c>
      <c r="C37" s="6">
        <v>328</v>
      </c>
      <c r="D37" s="6">
        <v>290</v>
      </c>
    </row>
    <row r="38" spans="1:4" x14ac:dyDescent="0.3">
      <c r="A38" s="3" t="s">
        <v>99</v>
      </c>
      <c r="B38" s="6">
        <v>575</v>
      </c>
      <c r="C38" s="6">
        <v>319</v>
      </c>
      <c r="D38" s="6">
        <v>206</v>
      </c>
    </row>
    <row r="39" spans="1:4" x14ac:dyDescent="0.3">
      <c r="A39" s="3" t="s">
        <v>100</v>
      </c>
      <c r="B39" s="6">
        <v>1184</v>
      </c>
      <c r="C39" s="6">
        <v>957</v>
      </c>
      <c r="D39" s="6">
        <v>412</v>
      </c>
    </row>
    <row r="40" spans="1:4" x14ac:dyDescent="0.3">
      <c r="A40" s="3" t="s">
        <v>101</v>
      </c>
      <c r="B40" s="6">
        <v>10615</v>
      </c>
      <c r="C40" s="6">
        <v>9637</v>
      </c>
      <c r="D40" s="6">
        <v>5704</v>
      </c>
    </row>
    <row r="41" spans="1:4" x14ac:dyDescent="0.3">
      <c r="A41" s="3" t="s">
        <v>102</v>
      </c>
      <c r="B41" s="4">
        <v>3641</v>
      </c>
      <c r="C41" s="4">
        <v>3541</v>
      </c>
      <c r="D41" s="4">
        <v>1209</v>
      </c>
    </row>
  </sheetData>
  <mergeCells count="2">
    <mergeCell ref="A1:A2"/>
    <mergeCell ref="B1:D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62B48-C053-4F77-A9D5-E45B0AC22230}">
  <dimension ref="A1:J4"/>
  <sheetViews>
    <sheetView showGridLines="0" zoomScaleNormal="100" workbookViewId="0">
      <pane ySplit="1" topLeftCell="A2" activePane="bottomLeft" state="frozen"/>
      <selection pane="bottomLeft" activeCell="A4" sqref="A4"/>
    </sheetView>
  </sheetViews>
  <sheetFormatPr defaultRowHeight="13.8" x14ac:dyDescent="0.25"/>
  <cols>
    <col min="1" max="1" width="31.77734375" style="9" customWidth="1"/>
    <col min="2" max="2" width="9.88671875" style="9" bestFit="1" customWidth="1"/>
    <col min="3" max="10" width="13.77734375" style="9" customWidth="1"/>
    <col min="11" max="16384" width="8.88671875" style="9"/>
  </cols>
  <sheetData>
    <row r="1" spans="1:10" x14ac:dyDescent="0.25">
      <c r="A1" s="10" t="s">
        <v>109</v>
      </c>
      <c r="B1" s="10"/>
      <c r="C1" s="11">
        <v>2018</v>
      </c>
      <c r="D1" s="11">
        <f>+C1+1</f>
        <v>2019</v>
      </c>
      <c r="E1" s="11">
        <f>+D1+1</f>
        <v>2020</v>
      </c>
      <c r="F1" s="12">
        <f t="shared" ref="F1:J1" si="0">+E1+1</f>
        <v>2021</v>
      </c>
      <c r="G1" s="12">
        <f t="shared" si="0"/>
        <v>2022</v>
      </c>
      <c r="H1" s="12">
        <f t="shared" si="0"/>
        <v>2023</v>
      </c>
      <c r="I1" s="12">
        <f t="shared" si="0"/>
        <v>2024</v>
      </c>
      <c r="J1" s="12">
        <f t="shared" si="0"/>
        <v>2025</v>
      </c>
    </row>
    <row r="4" spans="1:10" ht="16.2" thickBot="1" x14ac:dyDescent="0.35">
      <c r="A4" s="50" t="s">
        <v>110</v>
      </c>
    </row>
  </sheetData>
  <pageMargins left="0.7" right="0.7" top="0.75" bottom="0.75" header="0.3" footer="0.3"/>
  <pageSetup scale="7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Assumptions</vt:lpstr>
      <vt:lpstr>Introduction</vt:lpstr>
      <vt:lpstr>Store Locations</vt:lpstr>
      <vt:lpstr>DCF Valuation</vt:lpstr>
      <vt:lpstr>WACC</vt:lpstr>
      <vt:lpstr>IS</vt:lpstr>
      <vt:lpstr>BS</vt:lpstr>
      <vt:lpstr>Operational BS</vt:lpstr>
      <vt:lpstr>Dep &amp; Lease Schedule</vt:lpstr>
      <vt:lpstr>IS Dash</vt:lpstr>
      <vt:lpstr>BS Dash</vt:lpstr>
      <vt:lpstr>IS Analysis</vt:lpstr>
      <vt:lpstr>BS Analysis</vt:lpstr>
      <vt:lpstr>Ratio Analysis</vt:lpstr>
      <vt:lpstr>Regression</vt:lpstr>
      <vt:lpstr>Workings&gt;&gt;</vt:lpstr>
      <vt:lpstr>Beta</vt:lpstr>
      <vt:lpstr>S&amp;P 500</vt:lpstr>
      <vt:lpstr>BS 2020</vt:lpstr>
      <vt:lpstr>BS 2018</vt:lpstr>
      <vt:lpstr>IS 2020</vt:lpstr>
      <vt:lpstr>IS 2018</vt:lpstr>
      <vt:lpstr>CFS 2020</vt:lpstr>
      <vt:lpstr>CFS 2018</vt:lpstr>
      <vt:lpstr>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vgupt</dc:creator>
  <cp:lastModifiedBy>vgupt</cp:lastModifiedBy>
  <cp:lastPrinted>2021-03-29T03:07:55Z</cp:lastPrinted>
  <dcterms:created xsi:type="dcterms:W3CDTF">2021-03-17T04:36:29Z</dcterms:created>
  <dcterms:modified xsi:type="dcterms:W3CDTF">2021-07-26T18:58:55Z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14011f2a-b6a2-48af-bf9a-3f75483f475f</vt:lpwstr>
  </property>
</Properties>
</file>